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 1" sheetId="1" r:id="rId4"/>
    <sheet state="visible" name="Method 2" sheetId="2" r:id="rId5"/>
    <sheet state="visible" name="Variation" sheetId="3" r:id="rId6"/>
  </sheets>
  <definedNames/>
  <calcPr/>
</workbook>
</file>

<file path=xl/sharedStrings.xml><?xml version="1.0" encoding="utf-8"?>
<sst xmlns="http://schemas.openxmlformats.org/spreadsheetml/2006/main" count="302" uniqueCount="43">
  <si>
    <t>seasonality</t>
  </si>
  <si>
    <t>Jan</t>
  </si>
  <si>
    <t>Feb</t>
  </si>
  <si>
    <t>Mar</t>
  </si>
  <si>
    <t>Apr</t>
  </si>
  <si>
    <t>May</t>
  </si>
  <si>
    <t>Jun</t>
  </si>
  <si>
    <t>Jul</t>
  </si>
  <si>
    <t>Sales Contribution</t>
  </si>
  <si>
    <t>M</t>
  </si>
  <si>
    <t>Stock to sales ratio</t>
  </si>
  <si>
    <t>Store</t>
  </si>
  <si>
    <t xml:space="preserve">Medows </t>
  </si>
  <si>
    <t>Mango</t>
  </si>
  <si>
    <t>Alphabet</t>
  </si>
  <si>
    <t>stock to sales</t>
  </si>
  <si>
    <t>Shirts</t>
  </si>
  <si>
    <t>shorts</t>
  </si>
  <si>
    <t>socks</t>
  </si>
  <si>
    <t>jackets</t>
  </si>
  <si>
    <t>sweaters</t>
  </si>
  <si>
    <t>-</t>
  </si>
  <si>
    <t>Markdown</t>
  </si>
  <si>
    <t>Swimsuits</t>
  </si>
  <si>
    <t>Aggregate Projected sales</t>
  </si>
  <si>
    <t>Contriibution</t>
  </si>
  <si>
    <t>OTB Breakdown Meadows</t>
  </si>
  <si>
    <t xml:space="preserve">Store 1 </t>
  </si>
  <si>
    <t>Store 2</t>
  </si>
  <si>
    <t>realized</t>
  </si>
  <si>
    <t>stock turns</t>
  </si>
  <si>
    <t>Store 3</t>
  </si>
  <si>
    <t>Medows</t>
  </si>
  <si>
    <t>Projected sales</t>
  </si>
  <si>
    <t>Markdowns</t>
  </si>
  <si>
    <t>OTB</t>
  </si>
  <si>
    <t xml:space="preserve">Inventory holding </t>
  </si>
  <si>
    <t>OTB Breakdown Mango</t>
  </si>
  <si>
    <t>Alphapet</t>
  </si>
  <si>
    <t>OTB Breakdown Alphabet</t>
  </si>
  <si>
    <t xml:space="preserve"> </t>
  </si>
  <si>
    <t xml:space="preserve">Stockturns </t>
  </si>
  <si>
    <t>Inventory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</si>
</sst>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/>
    <font>
      <i/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1" numFmtId="0" xfId="0" applyBorder="1" applyFont="1"/>
    <xf borderId="1" fillId="0" fontId="1" numFmtId="9" xfId="0" applyBorder="1" applyFont="1" applyNumberFormat="1"/>
    <xf borderId="1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1" fillId="3" fontId="1" numFmtId="0" xfId="0" applyBorder="1" applyFont="1"/>
    <xf borderId="1" fillId="5" fontId="1" numFmtId="0" xfId="0" applyBorder="1" applyFill="1" applyFont="1"/>
    <xf borderId="3" fillId="6" fontId="1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/>
    </xf>
    <xf borderId="6" fillId="0" fontId="3" numFmtId="0" xfId="0" applyBorder="1" applyFont="1"/>
    <xf borderId="1" fillId="6" fontId="1" numFmtId="0" xfId="0" applyBorder="1" applyFont="1"/>
    <xf borderId="1" fillId="7" fontId="1" numFmtId="0" xfId="0" applyBorder="1" applyFill="1" applyFont="1"/>
    <xf borderId="1" fillId="8" fontId="1" numFmtId="0" xfId="0" applyAlignment="1" applyBorder="1" applyFill="1" applyFont="1">
      <alignment horizontal="center"/>
    </xf>
    <xf borderId="1" fillId="8" fontId="1" numFmtId="0" xfId="0" applyBorder="1" applyFont="1"/>
    <xf borderId="7" fillId="8" fontId="1" numFmtId="0" xfId="0" applyAlignment="1" applyBorder="1" applyFont="1">
      <alignment horizontal="center"/>
    </xf>
    <xf borderId="8" fillId="0" fontId="3" numFmtId="0" xfId="0" applyBorder="1" applyFont="1"/>
    <xf borderId="1" fillId="0" fontId="4" numFmtId="0" xfId="0" applyBorder="1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11"/>
    <col customWidth="1" min="3" max="8" width="10.56"/>
    <col customWidth="1" min="9" max="9" width="23.67"/>
    <col customWidth="1" min="10" max="10" width="16.11"/>
    <col customWidth="1" min="11" max="26" width="10.56"/>
  </cols>
  <sheetData>
    <row r="1" ht="15.75" customHeight="1"/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M2" s="1" t="s">
        <v>8</v>
      </c>
    </row>
    <row r="3" ht="15.75" customHeight="1">
      <c r="A3" s="3" t="s">
        <v>9</v>
      </c>
      <c r="C3" s="3">
        <f t="shared" ref="C3:H3" si="1">C11/AVERAGE($C$11:$H$11)</f>
        <v>1.263157895</v>
      </c>
      <c r="D3" s="3">
        <f t="shared" si="1"/>
        <v>1.105263158</v>
      </c>
      <c r="E3" s="3">
        <f t="shared" si="1"/>
        <v>0.7894736842</v>
      </c>
      <c r="F3" s="3">
        <f t="shared" si="1"/>
        <v>0.9473684211</v>
      </c>
      <c r="G3" s="3">
        <f t="shared" si="1"/>
        <v>1.105263158</v>
      </c>
      <c r="H3" s="3">
        <f t="shared" si="1"/>
        <v>0.7894736842</v>
      </c>
      <c r="J3" s="3" t="s">
        <v>10</v>
      </c>
      <c r="M3" s="3" t="s">
        <v>11</v>
      </c>
      <c r="N3" s="4" t="s">
        <v>12</v>
      </c>
      <c r="O3" s="4" t="s">
        <v>13</v>
      </c>
      <c r="P3" s="4" t="s">
        <v>14</v>
      </c>
    </row>
    <row r="4" ht="15.75" customHeight="1">
      <c r="B4" s="3" t="s">
        <v>15</v>
      </c>
      <c r="C4" s="3">
        <f t="shared" ref="C4:H4" si="2">C3*$J$4</f>
        <v>2.147368421</v>
      </c>
      <c r="D4" s="3">
        <f t="shared" si="2"/>
        <v>1.878947368</v>
      </c>
      <c r="E4" s="3">
        <f t="shared" si="2"/>
        <v>1.342105263</v>
      </c>
      <c r="F4" s="3">
        <f t="shared" si="2"/>
        <v>1.610526316</v>
      </c>
      <c r="G4" s="3">
        <f t="shared" si="2"/>
        <v>1.878947368</v>
      </c>
      <c r="H4" s="3">
        <f t="shared" si="2"/>
        <v>1.342105263</v>
      </c>
      <c r="J4" s="3">
        <v>1.7</v>
      </c>
      <c r="M4" s="4" t="s">
        <v>16</v>
      </c>
      <c r="N4" s="5">
        <v>0.3</v>
      </c>
      <c r="O4" s="5">
        <v>0.25</v>
      </c>
      <c r="P4" s="5">
        <v>0.3</v>
      </c>
    </row>
    <row r="5" ht="15.75" customHeight="1">
      <c r="M5" s="4" t="s">
        <v>17</v>
      </c>
      <c r="N5" s="5">
        <v>0.2</v>
      </c>
      <c r="O5" s="5">
        <v>0.2</v>
      </c>
      <c r="P5" s="5">
        <v>0.2</v>
      </c>
    </row>
    <row r="6" ht="15.75" customHeight="1">
      <c r="M6" s="4" t="s">
        <v>18</v>
      </c>
      <c r="N6" s="5">
        <v>0.05</v>
      </c>
      <c r="O6" s="5">
        <v>0.1</v>
      </c>
      <c r="P6" s="5">
        <v>0.2</v>
      </c>
    </row>
    <row r="7" ht="15.75" customHeight="1">
      <c r="M7" s="4" t="s">
        <v>19</v>
      </c>
      <c r="N7" s="5">
        <v>0.3</v>
      </c>
      <c r="O7" s="5">
        <v>0.2</v>
      </c>
      <c r="P7" s="5">
        <v>0.3</v>
      </c>
    </row>
    <row r="8" ht="15.75" customHeight="1">
      <c r="A8" s="6"/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M8" s="4" t="s">
        <v>20</v>
      </c>
      <c r="N8" s="5">
        <v>0.1</v>
      </c>
      <c r="O8" s="5">
        <v>0.15</v>
      </c>
      <c r="P8" s="7" t="s">
        <v>21</v>
      </c>
    </row>
    <row r="9" ht="15.75" customHeight="1">
      <c r="A9" s="8" t="s">
        <v>22</v>
      </c>
      <c r="B9" s="8"/>
      <c r="C9" s="8">
        <v>0.2</v>
      </c>
      <c r="D9" s="8">
        <v>0.3</v>
      </c>
      <c r="E9" s="8">
        <v>0.2</v>
      </c>
      <c r="F9" s="8">
        <v>0.1</v>
      </c>
      <c r="G9" s="8">
        <v>0.1</v>
      </c>
      <c r="H9" s="8">
        <v>0.1</v>
      </c>
      <c r="M9" s="4" t="s">
        <v>23</v>
      </c>
      <c r="N9" s="5">
        <v>0.05</v>
      </c>
      <c r="O9" s="5">
        <v>0.1</v>
      </c>
      <c r="P9" s="7" t="s">
        <v>21</v>
      </c>
    </row>
    <row r="10" ht="15.75" customHeight="1">
      <c r="A10" s="9"/>
      <c r="B10" s="10"/>
      <c r="C10" s="10"/>
      <c r="D10" s="10"/>
      <c r="E10" s="10"/>
      <c r="F10" s="10"/>
      <c r="G10" s="10"/>
      <c r="H10" s="10"/>
    </row>
    <row r="11" ht="15.75" customHeight="1">
      <c r="A11" s="11" t="s">
        <v>24</v>
      </c>
      <c r="B11" s="11"/>
      <c r="C11" s="11">
        <v>800.0</v>
      </c>
      <c r="D11" s="11">
        <v>700.0</v>
      </c>
      <c r="E11" s="11">
        <v>500.0</v>
      </c>
      <c r="F11" s="11">
        <v>600.0</v>
      </c>
      <c r="G11" s="11">
        <v>700.0</v>
      </c>
      <c r="H11" s="11">
        <v>500.0</v>
      </c>
    </row>
    <row r="12" ht="15.75" customHeight="1">
      <c r="A12" s="12"/>
      <c r="B12" s="4" t="s">
        <v>25</v>
      </c>
      <c r="J12" s="13" t="s">
        <v>26</v>
      </c>
      <c r="K12" s="14"/>
      <c r="L12" s="14"/>
      <c r="M12" s="14"/>
      <c r="N12" s="14"/>
      <c r="O12" s="14"/>
      <c r="P12" s="15"/>
    </row>
    <row r="13" ht="15.75" customHeight="1">
      <c r="A13" s="12" t="s">
        <v>27</v>
      </c>
      <c r="B13" s="5">
        <v>0.35</v>
      </c>
      <c r="J13" s="4" t="s">
        <v>16</v>
      </c>
      <c r="K13" s="4">
        <f t="shared" ref="K13:P13" si="3">$N4*C$20</f>
        <v>130.8</v>
      </c>
      <c r="L13" s="4">
        <f t="shared" si="3"/>
        <v>95.55</v>
      </c>
      <c r="M13" s="4">
        <f t="shared" si="3"/>
        <v>63</v>
      </c>
      <c r="N13" s="4">
        <f t="shared" si="3"/>
        <v>57.3</v>
      </c>
      <c r="O13" s="4">
        <f t="shared" si="3"/>
        <v>77.85</v>
      </c>
      <c r="P13" s="4">
        <f t="shared" si="3"/>
        <v>66.75</v>
      </c>
    </row>
    <row r="14" ht="15.75" customHeight="1">
      <c r="A14" s="12" t="s">
        <v>28</v>
      </c>
      <c r="B14" s="5">
        <v>0.45</v>
      </c>
      <c r="D14" s="3" t="s">
        <v>29</v>
      </c>
      <c r="E14" s="3">
        <f>SUM(C18:H18)/AVERAGE(B21:H21)</f>
        <v>3.594594595</v>
      </c>
      <c r="F14" s="3" t="s">
        <v>30</v>
      </c>
      <c r="G14" s="3">
        <v>3.5</v>
      </c>
      <c r="J14" s="4" t="s">
        <v>17</v>
      </c>
      <c r="K14" s="4">
        <f t="shared" ref="K14:P14" si="4">$N5*C$20</f>
        <v>87.2</v>
      </c>
      <c r="L14" s="4">
        <f t="shared" si="4"/>
        <v>63.7</v>
      </c>
      <c r="M14" s="4">
        <f t="shared" si="4"/>
        <v>42</v>
      </c>
      <c r="N14" s="4">
        <f t="shared" si="4"/>
        <v>38.2</v>
      </c>
      <c r="O14" s="4">
        <f t="shared" si="4"/>
        <v>51.9</v>
      </c>
      <c r="P14" s="4">
        <f t="shared" si="4"/>
        <v>44.5</v>
      </c>
    </row>
    <row r="15" ht="15.75" customHeight="1">
      <c r="A15" s="12" t="s">
        <v>31</v>
      </c>
      <c r="B15" s="5">
        <v>0.15</v>
      </c>
      <c r="J15" s="4" t="s">
        <v>18</v>
      </c>
      <c r="K15" s="4">
        <f t="shared" ref="K15:P15" si="5">$N6*C$20</f>
        <v>21.8</v>
      </c>
      <c r="L15" s="4">
        <f t="shared" si="5"/>
        <v>15.925</v>
      </c>
      <c r="M15" s="4">
        <f t="shared" si="5"/>
        <v>10.5</v>
      </c>
      <c r="N15" s="4">
        <f t="shared" si="5"/>
        <v>9.55</v>
      </c>
      <c r="O15" s="4">
        <f t="shared" si="5"/>
        <v>12.975</v>
      </c>
      <c r="P15" s="4">
        <f t="shared" si="5"/>
        <v>11.125</v>
      </c>
    </row>
    <row r="16" ht="15.75" customHeight="1">
      <c r="A16" s="16"/>
      <c r="B16" s="17"/>
      <c r="C16" s="17"/>
      <c r="D16" s="17"/>
      <c r="E16" s="17"/>
      <c r="F16" s="17"/>
      <c r="G16" s="17"/>
      <c r="H16" s="17"/>
      <c r="J16" s="4" t="s">
        <v>19</v>
      </c>
      <c r="K16" s="4">
        <f t="shared" ref="K16:P16" si="6">$N7*C$20</f>
        <v>130.8</v>
      </c>
      <c r="L16" s="4">
        <f t="shared" si="6"/>
        <v>95.55</v>
      </c>
      <c r="M16" s="4">
        <f t="shared" si="6"/>
        <v>63</v>
      </c>
      <c r="N16" s="4">
        <f t="shared" si="6"/>
        <v>57.3</v>
      </c>
      <c r="O16" s="4">
        <f t="shared" si="6"/>
        <v>77.85</v>
      </c>
      <c r="P16" s="4">
        <f t="shared" si="6"/>
        <v>66.75</v>
      </c>
    </row>
    <row r="17" ht="15.75" customHeight="1">
      <c r="A17" s="18" t="s">
        <v>32</v>
      </c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J17" s="4" t="s">
        <v>20</v>
      </c>
      <c r="K17" s="4">
        <f t="shared" ref="K17:P17" si="7">$N8*C$20</f>
        <v>43.6</v>
      </c>
      <c r="L17" s="4">
        <f t="shared" si="7"/>
        <v>31.85</v>
      </c>
      <c r="M17" s="4">
        <f t="shared" si="7"/>
        <v>21</v>
      </c>
      <c r="N17" s="4">
        <f t="shared" si="7"/>
        <v>19.1</v>
      </c>
      <c r="O17" s="4">
        <f t="shared" si="7"/>
        <v>25.95</v>
      </c>
      <c r="P17" s="4">
        <f t="shared" si="7"/>
        <v>22.25</v>
      </c>
    </row>
    <row r="18" ht="15.75" customHeight="1">
      <c r="A18" s="4" t="s">
        <v>33</v>
      </c>
      <c r="B18" s="4"/>
      <c r="C18" s="4">
        <f t="shared" ref="C18:H18" si="8">C11*$B$13</f>
        <v>280</v>
      </c>
      <c r="D18" s="4">
        <f t="shared" si="8"/>
        <v>245</v>
      </c>
      <c r="E18" s="4">
        <f t="shared" si="8"/>
        <v>175</v>
      </c>
      <c r="F18" s="4">
        <f t="shared" si="8"/>
        <v>210</v>
      </c>
      <c r="G18" s="4">
        <f t="shared" si="8"/>
        <v>245</v>
      </c>
      <c r="H18" s="4">
        <f t="shared" si="8"/>
        <v>175</v>
      </c>
      <c r="J18" s="4" t="s">
        <v>23</v>
      </c>
      <c r="K18" s="4">
        <f t="shared" ref="K18:P18" si="9">$N9*C$20</f>
        <v>21.8</v>
      </c>
      <c r="L18" s="4">
        <f t="shared" si="9"/>
        <v>15.925</v>
      </c>
      <c r="M18" s="4">
        <f t="shared" si="9"/>
        <v>10.5</v>
      </c>
      <c r="N18" s="4">
        <f t="shared" si="9"/>
        <v>9.55</v>
      </c>
      <c r="O18" s="4">
        <f t="shared" si="9"/>
        <v>12.975</v>
      </c>
      <c r="P18" s="4">
        <f t="shared" si="9"/>
        <v>11.125</v>
      </c>
    </row>
    <row r="19" ht="15.75" customHeight="1">
      <c r="A19" s="4" t="s">
        <v>34</v>
      </c>
      <c r="B19" s="4"/>
      <c r="C19" s="4">
        <f t="shared" ref="C19:H19" si="10">C18*C$9</f>
        <v>56</v>
      </c>
      <c r="D19" s="4">
        <f t="shared" si="10"/>
        <v>73.5</v>
      </c>
      <c r="E19" s="4">
        <f t="shared" si="10"/>
        <v>35</v>
      </c>
      <c r="F19" s="4">
        <f t="shared" si="10"/>
        <v>21</v>
      </c>
      <c r="G19" s="4">
        <f t="shared" si="10"/>
        <v>24.5</v>
      </c>
      <c r="H19" s="4">
        <f t="shared" si="10"/>
        <v>17.5</v>
      </c>
    </row>
    <row r="20" ht="15.75" customHeight="1">
      <c r="A20" s="4" t="s">
        <v>35</v>
      </c>
      <c r="B20" s="4"/>
      <c r="C20" s="4">
        <f t="shared" ref="C20:H20" si="11">C18+C19+C21-B21</f>
        <v>436</v>
      </c>
      <c r="D20" s="4">
        <f t="shared" si="11"/>
        <v>318.5</v>
      </c>
      <c r="E20" s="4">
        <f t="shared" si="11"/>
        <v>210</v>
      </c>
      <c r="F20" s="4">
        <f t="shared" si="11"/>
        <v>191</v>
      </c>
      <c r="G20" s="4">
        <f t="shared" si="11"/>
        <v>259.5</v>
      </c>
      <c r="H20" s="4">
        <f t="shared" si="11"/>
        <v>222.5</v>
      </c>
    </row>
    <row r="21" ht="15.75" customHeight="1">
      <c r="A21" s="4" t="s">
        <v>36</v>
      </c>
      <c r="B21" s="4">
        <v>300.0</v>
      </c>
      <c r="C21" s="4">
        <v>400.0</v>
      </c>
      <c r="D21" s="4">
        <v>400.0</v>
      </c>
      <c r="E21" s="4">
        <v>400.0</v>
      </c>
      <c r="F21" s="4">
        <v>360.0</v>
      </c>
      <c r="G21" s="4">
        <v>350.0</v>
      </c>
      <c r="H21" s="4">
        <v>380.0</v>
      </c>
    </row>
    <row r="22" ht="15.75" customHeight="1">
      <c r="A22" s="1"/>
    </row>
    <row r="23" ht="15.75" customHeight="1">
      <c r="A23" s="1"/>
      <c r="B23" s="1"/>
      <c r="C23" s="3" t="s">
        <v>29</v>
      </c>
      <c r="D23" s="3">
        <f>SUM(C25:H25)/AVERAGE(B28:H28)</f>
        <v>3.594594595</v>
      </c>
      <c r="E23" s="3" t="s">
        <v>30</v>
      </c>
      <c r="F23" s="3">
        <v>3.5</v>
      </c>
      <c r="G23" s="1"/>
      <c r="H23" s="1"/>
    </row>
    <row r="24" ht="15.75" customHeight="1">
      <c r="A24" s="19" t="s">
        <v>13</v>
      </c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J24" s="13" t="s">
        <v>37</v>
      </c>
      <c r="K24" s="14"/>
      <c r="L24" s="14"/>
      <c r="M24" s="14"/>
      <c r="N24" s="14"/>
      <c r="O24" s="14"/>
      <c r="P24" s="15"/>
    </row>
    <row r="25" ht="15.75" customHeight="1">
      <c r="A25" s="4" t="s">
        <v>33</v>
      </c>
      <c r="B25" s="4"/>
      <c r="C25" s="4">
        <f t="shared" ref="C25:H25" si="12">C11*$B$14</f>
        <v>360</v>
      </c>
      <c r="D25" s="4">
        <f t="shared" si="12"/>
        <v>315</v>
      </c>
      <c r="E25" s="4">
        <f t="shared" si="12"/>
        <v>225</v>
      </c>
      <c r="F25" s="4">
        <f t="shared" si="12"/>
        <v>270</v>
      </c>
      <c r="G25" s="4">
        <f t="shared" si="12"/>
        <v>315</v>
      </c>
      <c r="H25" s="4">
        <f t="shared" si="12"/>
        <v>225</v>
      </c>
      <c r="J25" s="4" t="s">
        <v>16</v>
      </c>
      <c r="K25" s="4">
        <f t="shared" ref="K25:P25" si="13">C$27*$O4</f>
        <v>133</v>
      </c>
      <c r="L25" s="4">
        <f t="shared" si="13"/>
        <v>89.875</v>
      </c>
      <c r="M25" s="4">
        <f t="shared" si="13"/>
        <v>55</v>
      </c>
      <c r="N25" s="4">
        <f t="shared" si="13"/>
        <v>86.75</v>
      </c>
      <c r="O25" s="4">
        <f t="shared" si="13"/>
        <v>81.625</v>
      </c>
      <c r="P25" s="4">
        <f t="shared" si="13"/>
        <v>41.875</v>
      </c>
    </row>
    <row r="26" ht="15.75" customHeight="1">
      <c r="A26" s="4" t="s">
        <v>34</v>
      </c>
      <c r="B26" s="4"/>
      <c r="C26" s="4">
        <f t="shared" ref="C26:H26" si="14">C25*C$9</f>
        <v>72</v>
      </c>
      <c r="D26" s="4">
        <f t="shared" si="14"/>
        <v>94.5</v>
      </c>
      <c r="E26" s="4">
        <f t="shared" si="14"/>
        <v>45</v>
      </c>
      <c r="F26" s="4">
        <f t="shared" si="14"/>
        <v>27</v>
      </c>
      <c r="G26" s="4">
        <f t="shared" si="14"/>
        <v>31.5</v>
      </c>
      <c r="H26" s="4">
        <f t="shared" si="14"/>
        <v>22.5</v>
      </c>
      <c r="J26" s="4" t="s">
        <v>17</v>
      </c>
      <c r="K26" s="4">
        <f t="shared" ref="K26:P26" si="15">C$27*$O5</f>
        <v>106.4</v>
      </c>
      <c r="L26" s="4">
        <f t="shared" si="15"/>
        <v>71.9</v>
      </c>
      <c r="M26" s="4">
        <f t="shared" si="15"/>
        <v>44</v>
      </c>
      <c r="N26" s="4">
        <f t="shared" si="15"/>
        <v>69.4</v>
      </c>
      <c r="O26" s="4">
        <f t="shared" si="15"/>
        <v>65.3</v>
      </c>
      <c r="P26" s="4">
        <f t="shared" si="15"/>
        <v>33.5</v>
      </c>
    </row>
    <row r="27" ht="15.75" customHeight="1">
      <c r="A27" s="4" t="s">
        <v>35</v>
      </c>
      <c r="B27" s="4"/>
      <c r="C27" s="4">
        <f t="shared" ref="C27:H27" si="16">C25+C26+C28-B28</f>
        <v>532</v>
      </c>
      <c r="D27" s="4">
        <f t="shared" si="16"/>
        <v>359.5</v>
      </c>
      <c r="E27" s="4">
        <f t="shared" si="16"/>
        <v>220</v>
      </c>
      <c r="F27" s="4">
        <f t="shared" si="16"/>
        <v>347</v>
      </c>
      <c r="G27" s="4">
        <f t="shared" si="16"/>
        <v>326.5</v>
      </c>
      <c r="H27" s="4">
        <f t="shared" si="16"/>
        <v>167.5</v>
      </c>
      <c r="J27" s="4" t="s">
        <v>18</v>
      </c>
      <c r="K27" s="4">
        <f t="shared" ref="K27:P27" si="17">C$27*$O6</f>
        <v>53.2</v>
      </c>
      <c r="L27" s="4">
        <f t="shared" si="17"/>
        <v>35.95</v>
      </c>
      <c r="M27" s="4">
        <f t="shared" si="17"/>
        <v>22</v>
      </c>
      <c r="N27" s="4">
        <f t="shared" si="17"/>
        <v>34.7</v>
      </c>
      <c r="O27" s="4">
        <f t="shared" si="17"/>
        <v>32.65</v>
      </c>
      <c r="P27" s="4">
        <f t="shared" si="17"/>
        <v>16.75</v>
      </c>
    </row>
    <row r="28" ht="15.75" customHeight="1">
      <c r="A28" s="4" t="s">
        <v>36</v>
      </c>
      <c r="B28" s="4">
        <v>450.0</v>
      </c>
      <c r="C28" s="4">
        <v>550.0</v>
      </c>
      <c r="D28" s="4">
        <v>500.0</v>
      </c>
      <c r="E28" s="4">
        <v>450.0</v>
      </c>
      <c r="F28" s="4">
        <v>500.0</v>
      </c>
      <c r="G28" s="4">
        <v>480.0</v>
      </c>
      <c r="H28" s="4">
        <v>400.0</v>
      </c>
      <c r="J28" s="4" t="s">
        <v>19</v>
      </c>
      <c r="K28" s="4">
        <f t="shared" ref="K28:P28" si="18">C$27*$O7</f>
        <v>106.4</v>
      </c>
      <c r="L28" s="4">
        <f t="shared" si="18"/>
        <v>71.9</v>
      </c>
      <c r="M28" s="4">
        <f t="shared" si="18"/>
        <v>44</v>
      </c>
      <c r="N28" s="4">
        <f t="shared" si="18"/>
        <v>69.4</v>
      </c>
      <c r="O28" s="4">
        <f t="shared" si="18"/>
        <v>65.3</v>
      </c>
      <c r="P28" s="4">
        <f t="shared" si="18"/>
        <v>33.5</v>
      </c>
    </row>
    <row r="29" ht="15.75" customHeight="1">
      <c r="A29" s="1"/>
      <c r="J29" s="4" t="s">
        <v>20</v>
      </c>
      <c r="K29" s="4">
        <f t="shared" ref="K29:P29" si="19">C$27*$O8</f>
        <v>79.8</v>
      </c>
      <c r="L29" s="4">
        <f t="shared" si="19"/>
        <v>53.925</v>
      </c>
      <c r="M29" s="4">
        <f t="shared" si="19"/>
        <v>33</v>
      </c>
      <c r="N29" s="4">
        <f t="shared" si="19"/>
        <v>52.05</v>
      </c>
      <c r="O29" s="4">
        <f t="shared" si="19"/>
        <v>48.975</v>
      </c>
      <c r="P29" s="4">
        <f t="shared" si="19"/>
        <v>25.125</v>
      </c>
    </row>
    <row r="30" ht="15.75" customHeight="1">
      <c r="A30" s="1"/>
      <c r="B30" s="3" t="s">
        <v>29</v>
      </c>
      <c r="C30" s="3">
        <f>SUM(C32:H32)/AVERAGE(B35:H35)</f>
        <v>3.594594595</v>
      </c>
      <c r="D30" s="3" t="s">
        <v>30</v>
      </c>
      <c r="E30" s="3">
        <v>3.5</v>
      </c>
      <c r="F30" s="1"/>
      <c r="G30" s="1"/>
      <c r="H30" s="1"/>
      <c r="J30" s="4" t="s">
        <v>23</v>
      </c>
      <c r="K30" s="4">
        <f t="shared" ref="K30:P30" si="20">C$27*$O9</f>
        <v>53.2</v>
      </c>
      <c r="L30" s="4">
        <f t="shared" si="20"/>
        <v>35.95</v>
      </c>
      <c r="M30" s="4">
        <f t="shared" si="20"/>
        <v>22</v>
      </c>
      <c r="N30" s="4">
        <f t="shared" si="20"/>
        <v>34.7</v>
      </c>
      <c r="O30" s="4">
        <f t="shared" si="20"/>
        <v>32.65</v>
      </c>
      <c r="P30" s="4">
        <f t="shared" si="20"/>
        <v>16.75</v>
      </c>
    </row>
    <row r="31" ht="15.75" customHeight="1">
      <c r="A31" s="20" t="s">
        <v>38</v>
      </c>
      <c r="B31" s="21" t="s">
        <v>1</v>
      </c>
      <c r="C31" s="21" t="s">
        <v>2</v>
      </c>
      <c r="D31" s="21" t="s">
        <v>3</v>
      </c>
      <c r="E31" s="21" t="s">
        <v>4</v>
      </c>
      <c r="F31" s="21" t="s">
        <v>5</v>
      </c>
      <c r="G31" s="21" t="s">
        <v>6</v>
      </c>
      <c r="H31" s="21" t="s">
        <v>7</v>
      </c>
    </row>
    <row r="32" ht="15.75" customHeight="1">
      <c r="A32" s="4" t="s">
        <v>33</v>
      </c>
      <c r="B32" s="4"/>
      <c r="C32" s="4">
        <f t="shared" ref="C32:H32" si="21">$B$15*C11</f>
        <v>120</v>
      </c>
      <c r="D32" s="4">
        <f t="shared" si="21"/>
        <v>105</v>
      </c>
      <c r="E32" s="4">
        <f t="shared" si="21"/>
        <v>75</v>
      </c>
      <c r="F32" s="4">
        <f t="shared" si="21"/>
        <v>90</v>
      </c>
      <c r="G32" s="4">
        <f t="shared" si="21"/>
        <v>105</v>
      </c>
      <c r="H32" s="4">
        <f t="shared" si="21"/>
        <v>75</v>
      </c>
    </row>
    <row r="33" ht="15.75" customHeight="1">
      <c r="A33" s="4" t="s">
        <v>34</v>
      </c>
      <c r="B33" s="4"/>
      <c r="C33" s="4">
        <f t="shared" ref="C33:H33" si="22">C32*C$9</f>
        <v>24</v>
      </c>
      <c r="D33" s="4">
        <f t="shared" si="22"/>
        <v>31.5</v>
      </c>
      <c r="E33" s="4">
        <f t="shared" si="22"/>
        <v>15</v>
      </c>
      <c r="F33" s="4">
        <f t="shared" si="22"/>
        <v>9</v>
      </c>
      <c r="G33" s="4">
        <f t="shared" si="22"/>
        <v>10.5</v>
      </c>
      <c r="H33" s="4">
        <f t="shared" si="22"/>
        <v>7.5</v>
      </c>
    </row>
    <row r="34" ht="15.75" customHeight="1">
      <c r="A34" s="4" t="s">
        <v>35</v>
      </c>
      <c r="B34" s="4"/>
      <c r="C34" s="4">
        <f t="shared" ref="C34:H34" si="23">C32+C33+C35-B35</f>
        <v>94</v>
      </c>
      <c r="D34" s="4">
        <f t="shared" si="23"/>
        <v>156.5</v>
      </c>
      <c r="E34" s="4">
        <f t="shared" si="23"/>
        <v>80</v>
      </c>
      <c r="F34" s="4">
        <f t="shared" si="23"/>
        <v>79</v>
      </c>
      <c r="G34" s="4">
        <f t="shared" si="23"/>
        <v>145.5</v>
      </c>
      <c r="H34" s="4">
        <f t="shared" si="23"/>
        <v>32.5</v>
      </c>
      <c r="J34" s="22" t="s">
        <v>39</v>
      </c>
      <c r="K34" s="10"/>
      <c r="L34" s="10"/>
      <c r="M34" s="10"/>
      <c r="N34" s="10"/>
      <c r="O34" s="23"/>
    </row>
    <row r="35" ht="15.75" customHeight="1">
      <c r="A35" s="4" t="s">
        <v>36</v>
      </c>
      <c r="B35" s="4">
        <v>200.0</v>
      </c>
      <c r="C35" s="4">
        <v>150.0</v>
      </c>
      <c r="D35" s="4">
        <v>170.0</v>
      </c>
      <c r="E35" s="4">
        <v>160.0</v>
      </c>
      <c r="F35" s="4">
        <v>140.0</v>
      </c>
      <c r="G35" s="4">
        <v>170.0</v>
      </c>
      <c r="H35" s="4">
        <v>120.0</v>
      </c>
      <c r="J35" s="4" t="s">
        <v>16</v>
      </c>
      <c r="K35" s="4">
        <f t="shared" ref="K35:O35" si="24">C$34*$P4</f>
        <v>28.2</v>
      </c>
      <c r="L35" s="4">
        <f t="shared" si="24"/>
        <v>46.95</v>
      </c>
      <c r="M35" s="4">
        <f t="shared" si="24"/>
        <v>24</v>
      </c>
      <c r="N35" s="4">
        <f t="shared" si="24"/>
        <v>23.7</v>
      </c>
      <c r="O35" s="4">
        <f t="shared" si="24"/>
        <v>43.65</v>
      </c>
    </row>
    <row r="36" ht="15.75" customHeight="1">
      <c r="J36" s="4" t="s">
        <v>17</v>
      </c>
      <c r="K36" s="4">
        <f t="shared" ref="K36:O36" si="25">C$34*$P5</f>
        <v>18.8</v>
      </c>
      <c r="L36" s="4">
        <f t="shared" si="25"/>
        <v>31.3</v>
      </c>
      <c r="M36" s="4">
        <f t="shared" si="25"/>
        <v>16</v>
      </c>
      <c r="N36" s="4">
        <f t="shared" si="25"/>
        <v>15.8</v>
      </c>
      <c r="O36" s="4">
        <f t="shared" si="25"/>
        <v>29.1</v>
      </c>
    </row>
    <row r="37" ht="15.75" customHeight="1">
      <c r="J37" s="4" t="s">
        <v>18</v>
      </c>
      <c r="K37" s="4">
        <f t="shared" ref="K37:O37" si="26">C$34*$P6</f>
        <v>18.8</v>
      </c>
      <c r="L37" s="4">
        <f t="shared" si="26"/>
        <v>31.3</v>
      </c>
      <c r="M37" s="4">
        <f t="shared" si="26"/>
        <v>16</v>
      </c>
      <c r="N37" s="4">
        <f t="shared" si="26"/>
        <v>15.8</v>
      </c>
      <c r="O37" s="4">
        <f t="shared" si="26"/>
        <v>29.1</v>
      </c>
    </row>
    <row r="38" ht="15.75" customHeight="1">
      <c r="J38" s="4" t="s">
        <v>19</v>
      </c>
      <c r="K38" s="4">
        <f t="shared" ref="K38:O38" si="27">C$34*$P7</f>
        <v>28.2</v>
      </c>
      <c r="L38" s="4">
        <f t="shared" si="27"/>
        <v>46.95</v>
      </c>
      <c r="M38" s="4">
        <f t="shared" si="27"/>
        <v>24</v>
      </c>
      <c r="N38" s="4">
        <f t="shared" si="27"/>
        <v>23.7</v>
      </c>
      <c r="O38" s="4">
        <f t="shared" si="27"/>
        <v>43.65</v>
      </c>
    </row>
    <row r="39" ht="15.75" customHeight="1">
      <c r="J39" s="4" t="s">
        <v>20</v>
      </c>
      <c r="K39" s="4" t="str">
        <f t="shared" ref="K39:O39" si="28">C$34*$P8</f>
        <v>#VALUE!</v>
      </c>
      <c r="L39" s="4" t="str">
        <f t="shared" si="28"/>
        <v>#VALUE!</v>
      </c>
      <c r="M39" s="4" t="str">
        <f t="shared" si="28"/>
        <v>#VALUE!</v>
      </c>
      <c r="N39" s="4" t="str">
        <f t="shared" si="28"/>
        <v>#VALUE!</v>
      </c>
      <c r="O39" s="4" t="str">
        <f t="shared" si="28"/>
        <v>#VALUE!</v>
      </c>
    </row>
    <row r="40" ht="15.75" customHeight="1">
      <c r="J40" s="4" t="s">
        <v>23</v>
      </c>
      <c r="K40" s="4" t="str">
        <f t="shared" ref="K40:O40" si="29">C$34*$P9</f>
        <v>#VALUE!</v>
      </c>
      <c r="L40" s="4" t="str">
        <f t="shared" si="29"/>
        <v>#VALUE!</v>
      </c>
      <c r="M40" s="4" t="str">
        <f t="shared" si="29"/>
        <v>#VALUE!</v>
      </c>
      <c r="N40" s="4" t="str">
        <f t="shared" si="29"/>
        <v>#VALUE!</v>
      </c>
      <c r="O40" s="4" t="str">
        <f t="shared" si="29"/>
        <v>#VALUE!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2:P2"/>
    <mergeCell ref="A10:H10"/>
    <mergeCell ref="J12:P12"/>
    <mergeCell ref="A16:H16"/>
    <mergeCell ref="A22:H22"/>
    <mergeCell ref="J24:P24"/>
    <mergeCell ref="A29:H29"/>
    <mergeCell ref="J34:O3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11"/>
    <col customWidth="1" min="3" max="8" width="10.56"/>
    <col customWidth="1" min="9" max="9" width="23.67"/>
    <col customWidth="1" min="10" max="10" width="16.11"/>
    <col customWidth="1" min="11" max="26" width="10.56"/>
  </cols>
  <sheetData>
    <row r="1" ht="15.75" customHeight="1"/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M2" s="1" t="s">
        <v>8</v>
      </c>
    </row>
    <row r="3" ht="15.75" customHeight="1">
      <c r="C3" s="3">
        <f t="shared" ref="C3:H3" si="1">C11/AVERAGE($C$11:$H$11)</f>
        <v>1.263157895</v>
      </c>
      <c r="D3" s="3">
        <f t="shared" si="1"/>
        <v>1.105263158</v>
      </c>
      <c r="E3" s="3">
        <f t="shared" si="1"/>
        <v>0.7894736842</v>
      </c>
      <c r="F3" s="3">
        <f t="shared" si="1"/>
        <v>0.9473684211</v>
      </c>
      <c r="G3" s="3">
        <f t="shared" si="1"/>
        <v>1.105263158</v>
      </c>
      <c r="H3" s="3">
        <f t="shared" si="1"/>
        <v>0.7894736842</v>
      </c>
      <c r="J3" s="3" t="s">
        <v>10</v>
      </c>
      <c r="M3" s="3" t="s">
        <v>11</v>
      </c>
      <c r="N3" s="4" t="s">
        <v>12</v>
      </c>
      <c r="O3" s="4" t="s">
        <v>13</v>
      </c>
      <c r="P3" s="4" t="s">
        <v>14</v>
      </c>
    </row>
    <row r="4" ht="15.75" customHeight="1">
      <c r="B4" s="3" t="s">
        <v>15</v>
      </c>
      <c r="C4" s="3">
        <f t="shared" ref="C4:H4" si="2">C3*$J$4</f>
        <v>2.147368421</v>
      </c>
      <c r="D4" s="3">
        <f t="shared" si="2"/>
        <v>1.878947368</v>
      </c>
      <c r="E4" s="3">
        <f t="shared" si="2"/>
        <v>1.342105263</v>
      </c>
      <c r="F4" s="3">
        <f t="shared" si="2"/>
        <v>1.610526316</v>
      </c>
      <c r="G4" s="3">
        <f t="shared" si="2"/>
        <v>1.878947368</v>
      </c>
      <c r="H4" s="3">
        <f t="shared" si="2"/>
        <v>1.342105263</v>
      </c>
      <c r="J4" s="3">
        <v>1.7</v>
      </c>
      <c r="M4" s="4" t="s">
        <v>16</v>
      </c>
      <c r="N4" s="5">
        <v>0.3</v>
      </c>
      <c r="O4" s="5">
        <v>0.25</v>
      </c>
      <c r="P4" s="5">
        <v>0.3</v>
      </c>
    </row>
    <row r="5" ht="15.75" customHeight="1">
      <c r="M5" s="4" t="s">
        <v>17</v>
      </c>
      <c r="N5" s="5">
        <v>0.2</v>
      </c>
      <c r="O5" s="5">
        <v>0.2</v>
      </c>
      <c r="P5" s="5">
        <v>0.2</v>
      </c>
    </row>
    <row r="6" ht="15.75" customHeight="1">
      <c r="B6" s="3" t="s">
        <v>40</v>
      </c>
      <c r="M6" s="4" t="s">
        <v>18</v>
      </c>
      <c r="N6" s="5">
        <v>0.05</v>
      </c>
      <c r="O6" s="5">
        <v>0.1</v>
      </c>
      <c r="P6" s="5">
        <v>0.2</v>
      </c>
    </row>
    <row r="7" ht="15.75" customHeight="1">
      <c r="M7" s="4" t="s">
        <v>19</v>
      </c>
      <c r="N7" s="5">
        <v>0.3</v>
      </c>
      <c r="O7" s="5">
        <v>0.2</v>
      </c>
      <c r="P7" s="5">
        <v>0.3</v>
      </c>
    </row>
    <row r="8" ht="15.75" customHeight="1">
      <c r="A8" s="6"/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M8" s="4" t="s">
        <v>20</v>
      </c>
      <c r="N8" s="5">
        <v>0.1</v>
      </c>
      <c r="O8" s="5">
        <v>0.15</v>
      </c>
      <c r="P8" s="7" t="s">
        <v>21</v>
      </c>
    </row>
    <row r="9" ht="15.75" customHeight="1">
      <c r="A9" s="8" t="s">
        <v>22</v>
      </c>
      <c r="B9" s="8"/>
      <c r="C9" s="8">
        <v>0.2</v>
      </c>
      <c r="D9" s="8">
        <v>0.3</v>
      </c>
      <c r="E9" s="8">
        <v>0.2</v>
      </c>
      <c r="F9" s="8">
        <v>0.1</v>
      </c>
      <c r="G9" s="8">
        <v>0.1</v>
      </c>
      <c r="H9" s="8">
        <v>0.1</v>
      </c>
      <c r="M9" s="4" t="s">
        <v>23</v>
      </c>
      <c r="N9" s="5">
        <v>0.05</v>
      </c>
      <c r="O9" s="5">
        <v>0.1</v>
      </c>
      <c r="P9" s="7" t="s">
        <v>21</v>
      </c>
    </row>
    <row r="10" ht="15.75" customHeight="1">
      <c r="A10" s="9"/>
      <c r="B10" s="10"/>
      <c r="C10" s="10"/>
      <c r="D10" s="10"/>
      <c r="E10" s="10"/>
      <c r="F10" s="10"/>
      <c r="G10" s="10"/>
      <c r="H10" s="10"/>
    </row>
    <row r="11" ht="15.75" customHeight="1">
      <c r="A11" s="11" t="s">
        <v>24</v>
      </c>
      <c r="B11" s="11"/>
      <c r="C11" s="11">
        <v>800.0</v>
      </c>
      <c r="D11" s="11">
        <v>700.0</v>
      </c>
      <c r="E11" s="11">
        <v>500.0</v>
      </c>
      <c r="F11" s="11">
        <v>600.0</v>
      </c>
      <c r="G11" s="11">
        <v>700.0</v>
      </c>
      <c r="H11" s="11">
        <v>500.0</v>
      </c>
    </row>
    <row r="12" ht="15.75" customHeight="1">
      <c r="A12" s="12"/>
      <c r="B12" s="4" t="s">
        <v>25</v>
      </c>
      <c r="J12" s="13" t="s">
        <v>26</v>
      </c>
      <c r="K12" s="14"/>
      <c r="L12" s="14"/>
      <c r="M12" s="14"/>
      <c r="N12" s="14"/>
      <c r="O12" s="14"/>
      <c r="P12" s="15"/>
    </row>
    <row r="13" ht="15.75" customHeight="1">
      <c r="A13" s="12" t="s">
        <v>27</v>
      </c>
      <c r="B13" s="5">
        <v>0.35</v>
      </c>
      <c r="J13" s="4" t="s">
        <v>16</v>
      </c>
      <c r="K13" s="4">
        <f t="shared" ref="K13:P13" si="3">$N4*C$20</f>
        <v>96</v>
      </c>
      <c r="L13" s="4">
        <f t="shared" si="3"/>
        <v>90</v>
      </c>
      <c r="M13" s="4">
        <f t="shared" si="3"/>
        <v>90</v>
      </c>
      <c r="N13" s="4">
        <f t="shared" si="3"/>
        <v>90</v>
      </c>
      <c r="O13" s="4">
        <f t="shared" si="3"/>
        <v>90</v>
      </c>
      <c r="P13" s="4">
        <f t="shared" si="3"/>
        <v>90</v>
      </c>
    </row>
    <row r="14" ht="15.75" customHeight="1">
      <c r="A14" s="12" t="s">
        <v>28</v>
      </c>
      <c r="B14" s="5">
        <v>0.45</v>
      </c>
      <c r="D14" s="3" t="s">
        <v>29</v>
      </c>
      <c r="E14" s="3">
        <f>SUM(C18:H18)/AVERAGE(B21:H21)</f>
        <v>3.517189271</v>
      </c>
      <c r="F14" s="3" t="s">
        <v>30</v>
      </c>
      <c r="G14" s="3">
        <v>3.5</v>
      </c>
      <c r="J14" s="4" t="s">
        <v>17</v>
      </c>
      <c r="K14" s="4">
        <f t="shared" ref="K14:P14" si="4">$N5*C$20</f>
        <v>64</v>
      </c>
      <c r="L14" s="4">
        <f t="shared" si="4"/>
        <v>60</v>
      </c>
      <c r="M14" s="4">
        <f t="shared" si="4"/>
        <v>60</v>
      </c>
      <c r="N14" s="4">
        <f t="shared" si="4"/>
        <v>60</v>
      </c>
      <c r="O14" s="4">
        <f t="shared" si="4"/>
        <v>60</v>
      </c>
      <c r="P14" s="4">
        <f t="shared" si="4"/>
        <v>60</v>
      </c>
    </row>
    <row r="15" ht="15.75" customHeight="1">
      <c r="A15" s="12" t="s">
        <v>31</v>
      </c>
      <c r="B15" s="5">
        <v>0.15</v>
      </c>
      <c r="J15" s="4" t="s">
        <v>18</v>
      </c>
      <c r="K15" s="4">
        <f t="shared" ref="K15:P15" si="5">$N6*C$20</f>
        <v>16</v>
      </c>
      <c r="L15" s="4">
        <f t="shared" si="5"/>
        <v>15</v>
      </c>
      <c r="M15" s="4">
        <f t="shared" si="5"/>
        <v>15</v>
      </c>
      <c r="N15" s="4">
        <f t="shared" si="5"/>
        <v>15</v>
      </c>
      <c r="O15" s="4">
        <f t="shared" si="5"/>
        <v>15</v>
      </c>
      <c r="P15" s="4">
        <f t="shared" si="5"/>
        <v>15</v>
      </c>
    </row>
    <row r="16" ht="15.75" customHeight="1">
      <c r="A16" s="16"/>
      <c r="B16" s="17"/>
      <c r="C16" s="17"/>
      <c r="D16" s="17"/>
      <c r="E16" s="17"/>
      <c r="F16" s="17"/>
      <c r="G16" s="17"/>
      <c r="H16" s="17"/>
      <c r="J16" s="4" t="s">
        <v>19</v>
      </c>
      <c r="K16" s="4">
        <f t="shared" ref="K16:P16" si="6">$N7*C$20</f>
        <v>96</v>
      </c>
      <c r="L16" s="4">
        <f t="shared" si="6"/>
        <v>90</v>
      </c>
      <c r="M16" s="4">
        <f t="shared" si="6"/>
        <v>90</v>
      </c>
      <c r="N16" s="4">
        <f t="shared" si="6"/>
        <v>90</v>
      </c>
      <c r="O16" s="4">
        <f t="shared" si="6"/>
        <v>90</v>
      </c>
      <c r="P16" s="4">
        <f t="shared" si="6"/>
        <v>90</v>
      </c>
    </row>
    <row r="17" ht="15.75" customHeight="1">
      <c r="A17" s="18" t="s">
        <v>32</v>
      </c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J17" s="4" t="s">
        <v>20</v>
      </c>
      <c r="K17" s="4">
        <f t="shared" ref="K17:P17" si="7">$N8*C$20</f>
        <v>32</v>
      </c>
      <c r="L17" s="4">
        <f t="shared" si="7"/>
        <v>30</v>
      </c>
      <c r="M17" s="4">
        <f t="shared" si="7"/>
        <v>30</v>
      </c>
      <c r="N17" s="4">
        <f t="shared" si="7"/>
        <v>30</v>
      </c>
      <c r="O17" s="4">
        <f t="shared" si="7"/>
        <v>30</v>
      </c>
      <c r="P17" s="4">
        <f t="shared" si="7"/>
        <v>30</v>
      </c>
    </row>
    <row r="18" ht="15.75" customHeight="1">
      <c r="A18" s="4" t="s">
        <v>33</v>
      </c>
      <c r="B18" s="4"/>
      <c r="C18" s="4">
        <f t="shared" ref="C18:H18" si="8">C11*$B$13</f>
        <v>280</v>
      </c>
      <c r="D18" s="4">
        <f t="shared" si="8"/>
        <v>245</v>
      </c>
      <c r="E18" s="4">
        <f t="shared" si="8"/>
        <v>175</v>
      </c>
      <c r="F18" s="4">
        <f t="shared" si="8"/>
        <v>210</v>
      </c>
      <c r="G18" s="4">
        <f t="shared" si="8"/>
        <v>245</v>
      </c>
      <c r="H18" s="4">
        <f t="shared" si="8"/>
        <v>175</v>
      </c>
      <c r="J18" s="4" t="s">
        <v>23</v>
      </c>
      <c r="K18" s="4">
        <f t="shared" ref="K18:P18" si="9">$N9*C$20</f>
        <v>16</v>
      </c>
      <c r="L18" s="4">
        <f t="shared" si="9"/>
        <v>15</v>
      </c>
      <c r="M18" s="4">
        <f t="shared" si="9"/>
        <v>15</v>
      </c>
      <c r="N18" s="4">
        <f t="shared" si="9"/>
        <v>15</v>
      </c>
      <c r="O18" s="4">
        <f t="shared" si="9"/>
        <v>15</v>
      </c>
      <c r="P18" s="4">
        <f t="shared" si="9"/>
        <v>15</v>
      </c>
    </row>
    <row r="19" ht="15.75" customHeight="1">
      <c r="A19" s="4" t="s">
        <v>34</v>
      </c>
      <c r="B19" s="4"/>
      <c r="C19" s="4">
        <f t="shared" ref="C19:H19" si="10">C18*C$9</f>
        <v>56</v>
      </c>
      <c r="D19" s="4">
        <f t="shared" si="10"/>
        <v>73.5</v>
      </c>
      <c r="E19" s="4">
        <f t="shared" si="10"/>
        <v>35</v>
      </c>
      <c r="F19" s="4">
        <f t="shared" si="10"/>
        <v>21</v>
      </c>
      <c r="G19" s="4">
        <f t="shared" si="10"/>
        <v>24.5</v>
      </c>
      <c r="H19" s="4">
        <f t="shared" si="10"/>
        <v>17.5</v>
      </c>
    </row>
    <row r="20" ht="15.75" customHeight="1">
      <c r="A20" s="4" t="s">
        <v>35</v>
      </c>
      <c r="B20" s="4"/>
      <c r="C20" s="24">
        <v>320.0</v>
      </c>
      <c r="D20" s="4">
        <v>300.0</v>
      </c>
      <c r="E20" s="24">
        <v>300.0</v>
      </c>
      <c r="F20" s="4">
        <v>300.0</v>
      </c>
      <c r="G20" s="24">
        <v>300.0</v>
      </c>
      <c r="H20" s="4">
        <v>300.0</v>
      </c>
    </row>
    <row r="21" ht="15.75" customHeight="1">
      <c r="A21" s="4" t="s">
        <v>36</v>
      </c>
      <c r="B21" s="4">
        <v>300.0</v>
      </c>
      <c r="C21" s="4">
        <f t="shared" ref="C21:H21" si="11">B21-C18-C19+C20</f>
        <v>284</v>
      </c>
      <c r="D21" s="4">
        <f t="shared" si="11"/>
        <v>265.5</v>
      </c>
      <c r="E21" s="4">
        <f t="shared" si="11"/>
        <v>355.5</v>
      </c>
      <c r="F21" s="4">
        <f t="shared" si="11"/>
        <v>424.5</v>
      </c>
      <c r="G21" s="4">
        <f t="shared" si="11"/>
        <v>455</v>
      </c>
      <c r="H21" s="4">
        <f t="shared" si="11"/>
        <v>562.5</v>
      </c>
    </row>
    <row r="22" ht="15.75" customHeight="1">
      <c r="A22" s="1"/>
    </row>
    <row r="23" ht="15.75" customHeight="1">
      <c r="A23" s="1"/>
      <c r="B23" s="1"/>
      <c r="C23" s="3" t="s">
        <v>29</v>
      </c>
      <c r="D23" s="3">
        <f>SUM(C25:H25)/AVERAGE(B28:H28)</f>
        <v>3.521624007</v>
      </c>
      <c r="E23" s="3" t="s">
        <v>30</v>
      </c>
      <c r="F23" s="3">
        <v>3.5</v>
      </c>
      <c r="G23" s="1"/>
      <c r="H23" s="1"/>
    </row>
    <row r="24" ht="15.75" customHeight="1">
      <c r="A24" s="19" t="s">
        <v>13</v>
      </c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J24" s="13" t="s">
        <v>37</v>
      </c>
      <c r="K24" s="14"/>
      <c r="L24" s="14"/>
      <c r="M24" s="14"/>
      <c r="N24" s="14"/>
      <c r="O24" s="14"/>
      <c r="P24" s="15"/>
    </row>
    <row r="25" ht="15.75" customHeight="1">
      <c r="A25" s="4" t="s">
        <v>33</v>
      </c>
      <c r="B25" s="4"/>
      <c r="C25" s="4">
        <f t="shared" ref="C25:H25" si="12">C11*$B$14</f>
        <v>360</v>
      </c>
      <c r="D25" s="4">
        <f t="shared" si="12"/>
        <v>315</v>
      </c>
      <c r="E25" s="4">
        <f t="shared" si="12"/>
        <v>225</v>
      </c>
      <c r="F25" s="4">
        <f t="shared" si="12"/>
        <v>270</v>
      </c>
      <c r="G25" s="4">
        <f t="shared" si="12"/>
        <v>315</v>
      </c>
      <c r="H25" s="4">
        <f t="shared" si="12"/>
        <v>225</v>
      </c>
      <c r="J25" s="4" t="s">
        <v>16</v>
      </c>
      <c r="K25" s="4">
        <f t="shared" ref="K25:P25" si="13">C$27*$O4</f>
        <v>100</v>
      </c>
      <c r="L25" s="4">
        <f t="shared" si="13"/>
        <v>95</v>
      </c>
      <c r="M25" s="4">
        <f t="shared" si="13"/>
        <v>87.5</v>
      </c>
      <c r="N25" s="4">
        <f t="shared" si="13"/>
        <v>87.5</v>
      </c>
      <c r="O25" s="4">
        <f t="shared" si="13"/>
        <v>87.5</v>
      </c>
      <c r="P25" s="4">
        <f t="shared" si="13"/>
        <v>87.5</v>
      </c>
    </row>
    <row r="26" ht="15.75" customHeight="1">
      <c r="A26" s="4" t="s">
        <v>34</v>
      </c>
      <c r="B26" s="4"/>
      <c r="C26" s="4">
        <f t="shared" ref="C26:H26" si="14">C25*C$9</f>
        <v>72</v>
      </c>
      <c r="D26" s="4">
        <f t="shared" si="14"/>
        <v>94.5</v>
      </c>
      <c r="E26" s="4">
        <f t="shared" si="14"/>
        <v>45</v>
      </c>
      <c r="F26" s="4">
        <f t="shared" si="14"/>
        <v>27</v>
      </c>
      <c r="G26" s="4">
        <f t="shared" si="14"/>
        <v>31.5</v>
      </c>
      <c r="H26" s="4">
        <f t="shared" si="14"/>
        <v>22.5</v>
      </c>
      <c r="J26" s="4" t="s">
        <v>17</v>
      </c>
      <c r="K26" s="4">
        <f t="shared" ref="K26:P26" si="15">C$27*$O5</f>
        <v>80</v>
      </c>
      <c r="L26" s="4">
        <f t="shared" si="15"/>
        <v>76</v>
      </c>
      <c r="M26" s="4">
        <f t="shared" si="15"/>
        <v>70</v>
      </c>
      <c r="N26" s="4">
        <f t="shared" si="15"/>
        <v>70</v>
      </c>
      <c r="O26" s="4">
        <f t="shared" si="15"/>
        <v>70</v>
      </c>
      <c r="P26" s="4">
        <f t="shared" si="15"/>
        <v>70</v>
      </c>
    </row>
    <row r="27" ht="15.75" customHeight="1">
      <c r="A27" s="4" t="s">
        <v>35</v>
      </c>
      <c r="B27" s="4"/>
      <c r="C27" s="4">
        <v>400.0</v>
      </c>
      <c r="D27" s="4">
        <v>380.0</v>
      </c>
      <c r="E27" s="4">
        <v>350.0</v>
      </c>
      <c r="F27" s="4">
        <v>350.0</v>
      </c>
      <c r="G27" s="4">
        <v>350.0</v>
      </c>
      <c r="H27" s="4">
        <v>350.0</v>
      </c>
      <c r="J27" s="4" t="s">
        <v>18</v>
      </c>
      <c r="K27" s="4">
        <f t="shared" ref="K27:P27" si="16">C$27*$O6</f>
        <v>40</v>
      </c>
      <c r="L27" s="4">
        <f t="shared" si="16"/>
        <v>38</v>
      </c>
      <c r="M27" s="4">
        <f t="shared" si="16"/>
        <v>35</v>
      </c>
      <c r="N27" s="4">
        <f t="shared" si="16"/>
        <v>35</v>
      </c>
      <c r="O27" s="4">
        <f t="shared" si="16"/>
        <v>35</v>
      </c>
      <c r="P27" s="4">
        <f t="shared" si="16"/>
        <v>35</v>
      </c>
    </row>
    <row r="28" ht="15.75" customHeight="1">
      <c r="A28" s="4" t="s">
        <v>36</v>
      </c>
      <c r="B28" s="4">
        <v>450.0</v>
      </c>
      <c r="C28" s="4">
        <f t="shared" ref="C28:H28" si="17">B28-C25-C26+C27</f>
        <v>418</v>
      </c>
      <c r="D28" s="4">
        <f t="shared" si="17"/>
        <v>388.5</v>
      </c>
      <c r="E28" s="4">
        <f t="shared" si="17"/>
        <v>468.5</v>
      </c>
      <c r="F28" s="4">
        <f t="shared" si="17"/>
        <v>521.5</v>
      </c>
      <c r="G28" s="4">
        <f t="shared" si="17"/>
        <v>525</v>
      </c>
      <c r="H28" s="4">
        <f t="shared" si="17"/>
        <v>627.5</v>
      </c>
      <c r="J28" s="4" t="s">
        <v>19</v>
      </c>
      <c r="K28" s="4">
        <f t="shared" ref="K28:P28" si="18">C$27*$O7</f>
        <v>80</v>
      </c>
      <c r="L28" s="4">
        <f t="shared" si="18"/>
        <v>76</v>
      </c>
      <c r="M28" s="4">
        <f t="shared" si="18"/>
        <v>70</v>
      </c>
      <c r="N28" s="4">
        <f t="shared" si="18"/>
        <v>70</v>
      </c>
      <c r="O28" s="4">
        <f t="shared" si="18"/>
        <v>70</v>
      </c>
      <c r="P28" s="4">
        <f t="shared" si="18"/>
        <v>70</v>
      </c>
    </row>
    <row r="29" ht="15.75" customHeight="1">
      <c r="A29" s="1"/>
      <c r="J29" s="4" t="s">
        <v>20</v>
      </c>
      <c r="K29" s="4">
        <f t="shared" ref="K29:P29" si="19">C$27*$O8</f>
        <v>60</v>
      </c>
      <c r="L29" s="4">
        <f t="shared" si="19"/>
        <v>57</v>
      </c>
      <c r="M29" s="4">
        <f t="shared" si="19"/>
        <v>52.5</v>
      </c>
      <c r="N29" s="4">
        <f t="shared" si="19"/>
        <v>52.5</v>
      </c>
      <c r="O29" s="4">
        <f t="shared" si="19"/>
        <v>52.5</v>
      </c>
      <c r="P29" s="4">
        <f t="shared" si="19"/>
        <v>52.5</v>
      </c>
    </row>
    <row r="30" ht="15.75" customHeight="1">
      <c r="A30" s="1"/>
      <c r="B30" s="3" t="s">
        <v>29</v>
      </c>
      <c r="C30" s="3">
        <f>SUM(C32:H32)/AVERAGE(B35:H35)</f>
        <v>3.521624007</v>
      </c>
      <c r="D30" s="3" t="s">
        <v>30</v>
      </c>
      <c r="E30" s="3">
        <v>3.5</v>
      </c>
      <c r="F30" s="1"/>
      <c r="G30" s="1"/>
      <c r="H30" s="1"/>
      <c r="J30" s="4" t="s">
        <v>23</v>
      </c>
      <c r="K30" s="4">
        <f t="shared" ref="K30:P30" si="20">C$27*$O9</f>
        <v>40</v>
      </c>
      <c r="L30" s="4">
        <f t="shared" si="20"/>
        <v>38</v>
      </c>
      <c r="M30" s="4">
        <f t="shared" si="20"/>
        <v>35</v>
      </c>
      <c r="N30" s="4">
        <f t="shared" si="20"/>
        <v>35</v>
      </c>
      <c r="O30" s="4">
        <f t="shared" si="20"/>
        <v>35</v>
      </c>
      <c r="P30" s="4">
        <f t="shared" si="20"/>
        <v>35</v>
      </c>
    </row>
    <row r="31" ht="15.75" customHeight="1">
      <c r="A31" s="20" t="s">
        <v>38</v>
      </c>
      <c r="B31" s="21" t="s">
        <v>1</v>
      </c>
      <c r="C31" s="21" t="s">
        <v>2</v>
      </c>
      <c r="D31" s="21" t="s">
        <v>3</v>
      </c>
      <c r="E31" s="21" t="s">
        <v>4</v>
      </c>
      <c r="F31" s="21" t="s">
        <v>5</v>
      </c>
      <c r="G31" s="21" t="s">
        <v>6</v>
      </c>
      <c r="H31" s="21" t="s">
        <v>7</v>
      </c>
    </row>
    <row r="32" ht="15.75" customHeight="1">
      <c r="A32" s="4" t="s">
        <v>33</v>
      </c>
      <c r="B32" s="4"/>
      <c r="C32" s="4">
        <f t="shared" ref="C32:H32" si="21">$B$15*C11</f>
        <v>120</v>
      </c>
      <c r="D32" s="4">
        <f t="shared" si="21"/>
        <v>105</v>
      </c>
      <c r="E32" s="4">
        <f t="shared" si="21"/>
        <v>75</v>
      </c>
      <c r="F32" s="4">
        <f t="shared" si="21"/>
        <v>90</v>
      </c>
      <c r="G32" s="4">
        <f t="shared" si="21"/>
        <v>105</v>
      </c>
      <c r="H32" s="4">
        <f t="shared" si="21"/>
        <v>75</v>
      </c>
    </row>
    <row r="33" ht="15.75" customHeight="1">
      <c r="A33" s="4" t="s">
        <v>34</v>
      </c>
      <c r="B33" s="4"/>
      <c r="C33" s="4">
        <f t="shared" ref="C33:H33" si="22">C32*C$9</f>
        <v>24</v>
      </c>
      <c r="D33" s="4">
        <f t="shared" si="22"/>
        <v>31.5</v>
      </c>
      <c r="E33" s="4">
        <f t="shared" si="22"/>
        <v>15</v>
      </c>
      <c r="F33" s="4">
        <f t="shared" si="22"/>
        <v>9</v>
      </c>
      <c r="G33" s="4">
        <f t="shared" si="22"/>
        <v>10.5</v>
      </c>
      <c r="H33" s="4">
        <f t="shared" si="22"/>
        <v>7.5</v>
      </c>
    </row>
    <row r="34" ht="15.75" customHeight="1">
      <c r="A34" s="4" t="s">
        <v>35</v>
      </c>
      <c r="B34" s="4"/>
      <c r="C34" s="4">
        <v>120.0</v>
      </c>
      <c r="D34" s="4">
        <v>120.0</v>
      </c>
      <c r="E34" s="4">
        <v>60.0</v>
      </c>
      <c r="F34" s="4">
        <v>120.0</v>
      </c>
      <c r="G34" s="4">
        <v>120.0</v>
      </c>
      <c r="H34" s="4">
        <v>90.0</v>
      </c>
      <c r="J34" s="22" t="s">
        <v>39</v>
      </c>
      <c r="K34" s="10"/>
      <c r="L34" s="10"/>
      <c r="M34" s="10"/>
      <c r="N34" s="10"/>
      <c r="O34" s="23"/>
    </row>
    <row r="35" ht="15.75" customHeight="1">
      <c r="A35" s="4" t="s">
        <v>36</v>
      </c>
      <c r="B35" s="4">
        <v>200.0</v>
      </c>
      <c r="C35" s="4">
        <f t="shared" ref="C35:H35" si="23">B35-C32-C33+C34</f>
        <v>176</v>
      </c>
      <c r="D35" s="4">
        <f t="shared" si="23"/>
        <v>159.5</v>
      </c>
      <c r="E35" s="4">
        <f t="shared" si="23"/>
        <v>129.5</v>
      </c>
      <c r="F35" s="4">
        <f t="shared" si="23"/>
        <v>150.5</v>
      </c>
      <c r="G35" s="4">
        <f t="shared" si="23"/>
        <v>155</v>
      </c>
      <c r="H35" s="4">
        <f t="shared" si="23"/>
        <v>162.5</v>
      </c>
      <c r="J35" s="4" t="s">
        <v>16</v>
      </c>
      <c r="K35" s="4">
        <f t="shared" ref="K35:O35" si="24">C$34*$P4</f>
        <v>36</v>
      </c>
      <c r="L35" s="4">
        <f t="shared" si="24"/>
        <v>36</v>
      </c>
      <c r="M35" s="4">
        <f t="shared" si="24"/>
        <v>18</v>
      </c>
      <c r="N35" s="4">
        <f t="shared" si="24"/>
        <v>36</v>
      </c>
      <c r="O35" s="4">
        <f t="shared" si="24"/>
        <v>36</v>
      </c>
    </row>
    <row r="36" ht="15.75" customHeight="1">
      <c r="J36" s="4" t="s">
        <v>17</v>
      </c>
      <c r="K36" s="4">
        <f t="shared" ref="K36:O36" si="25">C$34*$P5</f>
        <v>24</v>
      </c>
      <c r="L36" s="4">
        <f t="shared" si="25"/>
        <v>24</v>
      </c>
      <c r="M36" s="4">
        <f t="shared" si="25"/>
        <v>12</v>
      </c>
      <c r="N36" s="4">
        <f t="shared" si="25"/>
        <v>24</v>
      </c>
      <c r="O36" s="4">
        <f t="shared" si="25"/>
        <v>24</v>
      </c>
    </row>
    <row r="37" ht="15.75" customHeight="1">
      <c r="J37" s="4" t="s">
        <v>18</v>
      </c>
      <c r="K37" s="4">
        <f t="shared" ref="K37:O37" si="26">C$34*$P6</f>
        <v>24</v>
      </c>
      <c r="L37" s="4">
        <f t="shared" si="26"/>
        <v>24</v>
      </c>
      <c r="M37" s="4">
        <f t="shared" si="26"/>
        <v>12</v>
      </c>
      <c r="N37" s="4">
        <f t="shared" si="26"/>
        <v>24</v>
      </c>
      <c r="O37" s="4">
        <f t="shared" si="26"/>
        <v>24</v>
      </c>
    </row>
    <row r="38" ht="15.75" customHeight="1">
      <c r="J38" s="4" t="s">
        <v>19</v>
      </c>
      <c r="K38" s="4">
        <f t="shared" ref="K38:O38" si="27">C$34*$P7</f>
        <v>36</v>
      </c>
      <c r="L38" s="4">
        <f t="shared" si="27"/>
        <v>36</v>
      </c>
      <c r="M38" s="4">
        <f t="shared" si="27"/>
        <v>18</v>
      </c>
      <c r="N38" s="4">
        <f t="shared" si="27"/>
        <v>36</v>
      </c>
      <c r="O38" s="4">
        <f t="shared" si="27"/>
        <v>36</v>
      </c>
    </row>
    <row r="39" ht="15.75" customHeight="1">
      <c r="J39" s="4" t="s">
        <v>20</v>
      </c>
      <c r="K39" s="4" t="str">
        <f t="shared" ref="K39:O39" si="28">C$34*$P8</f>
        <v>#VALUE!</v>
      </c>
      <c r="L39" s="4" t="str">
        <f t="shared" si="28"/>
        <v>#VALUE!</v>
      </c>
      <c r="M39" s="4" t="str">
        <f t="shared" si="28"/>
        <v>#VALUE!</v>
      </c>
      <c r="N39" s="4" t="str">
        <f t="shared" si="28"/>
        <v>#VALUE!</v>
      </c>
      <c r="O39" s="4" t="str">
        <f t="shared" si="28"/>
        <v>#VALUE!</v>
      </c>
    </row>
    <row r="40" ht="15.75" customHeight="1">
      <c r="J40" s="4" t="s">
        <v>23</v>
      </c>
      <c r="K40" s="4" t="str">
        <f t="shared" ref="K40:O40" si="29">C$34*$P9</f>
        <v>#VALUE!</v>
      </c>
      <c r="L40" s="4" t="str">
        <f t="shared" si="29"/>
        <v>#VALUE!</v>
      </c>
      <c r="M40" s="4" t="str">
        <f t="shared" si="29"/>
        <v>#VALUE!</v>
      </c>
      <c r="N40" s="4" t="str">
        <f t="shared" si="29"/>
        <v>#VALUE!</v>
      </c>
      <c r="O40" s="4" t="str">
        <f t="shared" si="29"/>
        <v>#VALUE!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2:P2"/>
    <mergeCell ref="A10:H10"/>
    <mergeCell ref="J12:P12"/>
    <mergeCell ref="A16:H16"/>
    <mergeCell ref="A22:H22"/>
    <mergeCell ref="J24:P24"/>
    <mergeCell ref="A29:H29"/>
    <mergeCell ref="J34:O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11"/>
    <col customWidth="1" min="3" max="8" width="10.56"/>
    <col customWidth="1" min="9" max="9" width="23.67"/>
    <col customWidth="1" min="10" max="10" width="16.11"/>
    <col customWidth="1" min="11" max="26" width="10.56"/>
  </cols>
  <sheetData>
    <row r="1" ht="15.75" customHeight="1"/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M2" s="1" t="s">
        <v>8</v>
      </c>
    </row>
    <row r="3" ht="15.75" customHeight="1">
      <c r="C3" s="3">
        <f t="shared" ref="C3:H3" si="1">C11/AVERAGE($C$11:$H$11)</f>
        <v>1.263157895</v>
      </c>
      <c r="D3" s="3">
        <f t="shared" si="1"/>
        <v>1.105263158</v>
      </c>
      <c r="E3" s="3">
        <f t="shared" si="1"/>
        <v>0.7894736842</v>
      </c>
      <c r="F3" s="3">
        <f t="shared" si="1"/>
        <v>0.9473684211</v>
      </c>
      <c r="G3" s="3">
        <f t="shared" si="1"/>
        <v>1.105263158</v>
      </c>
      <c r="H3" s="3">
        <f t="shared" si="1"/>
        <v>0.7894736842</v>
      </c>
      <c r="J3" s="3" t="s">
        <v>10</v>
      </c>
      <c r="M3" s="3" t="s">
        <v>11</v>
      </c>
      <c r="N3" s="4" t="s">
        <v>12</v>
      </c>
      <c r="O3" s="4" t="s">
        <v>13</v>
      </c>
      <c r="P3" s="4" t="s">
        <v>14</v>
      </c>
    </row>
    <row r="4" ht="15.75" customHeight="1">
      <c r="B4" s="3" t="s">
        <v>15</v>
      </c>
      <c r="C4" s="3">
        <f t="shared" ref="C4:H4" si="2">C3*$J$4</f>
        <v>2.147368421</v>
      </c>
      <c r="D4" s="3">
        <f t="shared" si="2"/>
        <v>1.878947368</v>
      </c>
      <c r="E4" s="3">
        <f t="shared" si="2"/>
        <v>1.342105263</v>
      </c>
      <c r="F4" s="3">
        <f t="shared" si="2"/>
        <v>1.610526316</v>
      </c>
      <c r="G4" s="3">
        <f t="shared" si="2"/>
        <v>1.878947368</v>
      </c>
      <c r="H4" s="3">
        <f t="shared" si="2"/>
        <v>1.342105263</v>
      </c>
      <c r="J4" s="3">
        <v>1.7</v>
      </c>
      <c r="M4" s="4" t="s">
        <v>16</v>
      </c>
      <c r="N4" s="5">
        <v>0.3</v>
      </c>
      <c r="O4" s="5">
        <v>0.25</v>
      </c>
      <c r="P4" s="5">
        <v>0.3</v>
      </c>
    </row>
    <row r="5" ht="15.75" customHeight="1">
      <c r="M5" s="4" t="s">
        <v>17</v>
      </c>
      <c r="N5" s="5">
        <v>0.2</v>
      </c>
      <c r="O5" s="5">
        <v>0.2</v>
      </c>
      <c r="P5" s="5">
        <v>0.2</v>
      </c>
    </row>
    <row r="6" ht="15.75" customHeight="1">
      <c r="B6" s="3" t="s">
        <v>40</v>
      </c>
      <c r="M6" s="4" t="s">
        <v>18</v>
      </c>
      <c r="N6" s="5">
        <v>0.05</v>
      </c>
      <c r="O6" s="5">
        <v>0.1</v>
      </c>
      <c r="P6" s="5">
        <v>0.2</v>
      </c>
    </row>
    <row r="7" ht="15.75" customHeight="1">
      <c r="M7" s="4" t="s">
        <v>19</v>
      </c>
      <c r="N7" s="5">
        <v>0.3</v>
      </c>
      <c r="O7" s="5">
        <v>0.2</v>
      </c>
      <c r="P7" s="5">
        <v>0.3</v>
      </c>
    </row>
    <row r="8" ht="15.75" customHeight="1">
      <c r="A8" s="6"/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M8" s="4" t="s">
        <v>20</v>
      </c>
      <c r="N8" s="5">
        <v>0.1</v>
      </c>
      <c r="O8" s="5">
        <v>0.15</v>
      </c>
      <c r="P8" s="7" t="s">
        <v>21</v>
      </c>
    </row>
    <row r="9" ht="15.75" customHeight="1">
      <c r="A9" s="8" t="s">
        <v>22</v>
      </c>
      <c r="B9" s="8"/>
      <c r="C9" s="8">
        <v>0.2</v>
      </c>
      <c r="D9" s="8">
        <v>0.3</v>
      </c>
      <c r="E9" s="8">
        <v>0.2</v>
      </c>
      <c r="F9" s="8">
        <v>0.1</v>
      </c>
      <c r="G9" s="8">
        <v>0.1</v>
      </c>
      <c r="H9" s="8">
        <v>0.1</v>
      </c>
      <c r="M9" s="4" t="s">
        <v>23</v>
      </c>
      <c r="N9" s="5">
        <v>0.05</v>
      </c>
      <c r="O9" s="5">
        <v>0.1</v>
      </c>
      <c r="P9" s="7" t="s">
        <v>21</v>
      </c>
    </row>
    <row r="10" ht="15.75" customHeight="1">
      <c r="A10" s="9"/>
      <c r="B10" s="10"/>
      <c r="C10" s="10"/>
      <c r="D10" s="10"/>
      <c r="E10" s="10"/>
      <c r="F10" s="10"/>
      <c r="G10" s="10"/>
      <c r="H10" s="10"/>
    </row>
    <row r="11" ht="15.75" customHeight="1">
      <c r="A11" s="11" t="s">
        <v>24</v>
      </c>
      <c r="B11" s="11"/>
      <c r="C11" s="11">
        <v>800.0</v>
      </c>
      <c r="D11" s="11">
        <v>700.0</v>
      </c>
      <c r="E11" s="11">
        <v>500.0</v>
      </c>
      <c r="F11" s="11">
        <v>600.0</v>
      </c>
      <c r="G11" s="11">
        <v>700.0</v>
      </c>
      <c r="H11" s="11">
        <v>500.0</v>
      </c>
    </row>
    <row r="12" ht="15.75" customHeight="1">
      <c r="A12" s="12"/>
      <c r="B12" s="4" t="s">
        <v>25</v>
      </c>
      <c r="J12" s="13" t="s">
        <v>26</v>
      </c>
      <c r="K12" s="14"/>
      <c r="L12" s="14"/>
      <c r="M12" s="14"/>
      <c r="N12" s="14"/>
      <c r="O12" s="14"/>
      <c r="P12" s="15"/>
    </row>
    <row r="13" ht="15.75" customHeight="1">
      <c r="A13" s="12" t="s">
        <v>27</v>
      </c>
      <c r="B13" s="5">
        <v>0.35</v>
      </c>
      <c r="J13" s="4" t="s">
        <v>16</v>
      </c>
      <c r="K13" s="4">
        <f t="shared" ref="K13:P13" si="3">$N4*C$20</f>
        <v>96</v>
      </c>
      <c r="L13" s="4">
        <f t="shared" si="3"/>
        <v>90</v>
      </c>
      <c r="M13" s="4">
        <f t="shared" si="3"/>
        <v>90</v>
      </c>
      <c r="N13" s="4">
        <f t="shared" si="3"/>
        <v>90</v>
      </c>
      <c r="O13" s="4">
        <f t="shared" si="3"/>
        <v>90</v>
      </c>
      <c r="P13" s="4">
        <f t="shared" si="3"/>
        <v>90</v>
      </c>
    </row>
    <row r="14" ht="15.75" customHeight="1">
      <c r="A14" s="12" t="s">
        <v>28</v>
      </c>
      <c r="B14" s="5">
        <v>0.45</v>
      </c>
      <c r="D14" s="3" t="s">
        <v>29</v>
      </c>
      <c r="E14" s="3">
        <f>SUM(C18:H18)/AVERAGE(B21:H21)</f>
        <v>3.517189271</v>
      </c>
      <c r="F14" s="3" t="s">
        <v>30</v>
      </c>
      <c r="G14" s="3">
        <v>3.5</v>
      </c>
      <c r="J14" s="4" t="s">
        <v>17</v>
      </c>
      <c r="K14" s="4">
        <f t="shared" ref="K14:P14" si="4">$N5*C$20</f>
        <v>64</v>
      </c>
      <c r="L14" s="4">
        <f t="shared" si="4"/>
        <v>60</v>
      </c>
      <c r="M14" s="4">
        <f t="shared" si="4"/>
        <v>60</v>
      </c>
      <c r="N14" s="4">
        <f t="shared" si="4"/>
        <v>60</v>
      </c>
      <c r="O14" s="4">
        <f t="shared" si="4"/>
        <v>60</v>
      </c>
      <c r="P14" s="4">
        <f t="shared" si="4"/>
        <v>60</v>
      </c>
    </row>
    <row r="15" ht="15.75" customHeight="1">
      <c r="A15" s="12" t="s">
        <v>31</v>
      </c>
      <c r="B15" s="5">
        <v>0.15</v>
      </c>
      <c r="J15" s="4" t="s">
        <v>18</v>
      </c>
      <c r="K15" s="4">
        <f t="shared" ref="K15:P15" si="5">$N6*C$20</f>
        <v>16</v>
      </c>
      <c r="L15" s="4">
        <f t="shared" si="5"/>
        <v>15</v>
      </c>
      <c r="M15" s="4">
        <f t="shared" si="5"/>
        <v>15</v>
      </c>
      <c r="N15" s="4">
        <f t="shared" si="5"/>
        <v>15</v>
      </c>
      <c r="O15" s="4">
        <f t="shared" si="5"/>
        <v>15</v>
      </c>
      <c r="P15" s="4">
        <f t="shared" si="5"/>
        <v>15</v>
      </c>
    </row>
    <row r="16" ht="15.75" customHeight="1">
      <c r="A16" s="16"/>
      <c r="B16" s="17"/>
      <c r="C16" s="17"/>
      <c r="D16" s="17"/>
      <c r="E16" s="17"/>
      <c r="F16" s="17"/>
      <c r="G16" s="17"/>
      <c r="H16" s="17"/>
      <c r="J16" s="4" t="s">
        <v>19</v>
      </c>
      <c r="K16" s="4">
        <f t="shared" ref="K16:P16" si="6">$N7*C$20</f>
        <v>96</v>
      </c>
      <c r="L16" s="4">
        <f t="shared" si="6"/>
        <v>90</v>
      </c>
      <c r="M16" s="4">
        <f t="shared" si="6"/>
        <v>90</v>
      </c>
      <c r="N16" s="4">
        <f t="shared" si="6"/>
        <v>90</v>
      </c>
      <c r="O16" s="4">
        <f t="shared" si="6"/>
        <v>90</v>
      </c>
      <c r="P16" s="4">
        <f t="shared" si="6"/>
        <v>90</v>
      </c>
    </row>
    <row r="17" ht="15.75" customHeight="1">
      <c r="A17" s="18" t="s">
        <v>32</v>
      </c>
      <c r="B17" s="18" t="s">
        <v>1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  <c r="J17" s="4" t="s">
        <v>20</v>
      </c>
      <c r="K17" s="4">
        <f t="shared" ref="K17:P17" si="7">$N8*C$20</f>
        <v>32</v>
      </c>
      <c r="L17" s="4">
        <f t="shared" si="7"/>
        <v>30</v>
      </c>
      <c r="M17" s="4">
        <f t="shared" si="7"/>
        <v>30</v>
      </c>
      <c r="N17" s="4">
        <f t="shared" si="7"/>
        <v>30</v>
      </c>
      <c r="O17" s="4">
        <f t="shared" si="7"/>
        <v>30</v>
      </c>
      <c r="P17" s="4">
        <f t="shared" si="7"/>
        <v>30</v>
      </c>
    </row>
    <row r="18" ht="15.75" customHeight="1">
      <c r="A18" s="4" t="s">
        <v>33</v>
      </c>
      <c r="B18" s="4"/>
      <c r="C18" s="4">
        <f t="shared" ref="C18:H18" si="8">C11*$B$13</f>
        <v>280</v>
      </c>
      <c r="D18" s="4">
        <f t="shared" si="8"/>
        <v>245</v>
      </c>
      <c r="E18" s="4">
        <f t="shared" si="8"/>
        <v>175</v>
      </c>
      <c r="F18" s="4">
        <f t="shared" si="8"/>
        <v>210</v>
      </c>
      <c r="G18" s="4">
        <f t="shared" si="8"/>
        <v>245</v>
      </c>
      <c r="H18" s="4">
        <f t="shared" si="8"/>
        <v>175</v>
      </c>
      <c r="J18" s="4" t="s">
        <v>23</v>
      </c>
      <c r="K18" s="4">
        <f t="shared" ref="K18:P18" si="9">$N9*C$20</f>
        <v>16</v>
      </c>
      <c r="L18" s="4">
        <f t="shared" si="9"/>
        <v>15</v>
      </c>
      <c r="M18" s="4">
        <f t="shared" si="9"/>
        <v>15</v>
      </c>
      <c r="N18" s="4">
        <f t="shared" si="9"/>
        <v>15</v>
      </c>
      <c r="O18" s="4">
        <f t="shared" si="9"/>
        <v>15</v>
      </c>
      <c r="P18" s="4">
        <f t="shared" si="9"/>
        <v>15</v>
      </c>
    </row>
    <row r="19" ht="15.75" customHeight="1">
      <c r="A19" s="4" t="s">
        <v>34</v>
      </c>
      <c r="B19" s="4"/>
      <c r="C19" s="4">
        <f t="shared" ref="C19:H19" si="10">C18*C$9</f>
        <v>56</v>
      </c>
      <c r="D19" s="4">
        <f t="shared" si="10"/>
        <v>73.5</v>
      </c>
      <c r="E19" s="4">
        <f t="shared" si="10"/>
        <v>35</v>
      </c>
      <c r="F19" s="4">
        <f t="shared" si="10"/>
        <v>21</v>
      </c>
      <c r="G19" s="4">
        <f t="shared" si="10"/>
        <v>24.5</v>
      </c>
      <c r="H19" s="4">
        <f t="shared" si="10"/>
        <v>17.5</v>
      </c>
    </row>
    <row r="20" ht="15.75" customHeight="1">
      <c r="A20" s="4" t="s">
        <v>35</v>
      </c>
      <c r="B20" s="4"/>
      <c r="C20" s="24">
        <v>320.0</v>
      </c>
      <c r="D20" s="4">
        <v>300.0</v>
      </c>
      <c r="E20" s="24">
        <v>300.0</v>
      </c>
      <c r="F20" s="4">
        <v>300.0</v>
      </c>
      <c r="G20" s="24">
        <v>300.0</v>
      </c>
      <c r="H20" s="4">
        <v>300.0</v>
      </c>
    </row>
    <row r="21" ht="15.75" customHeight="1">
      <c r="A21" s="4" t="s">
        <v>36</v>
      </c>
      <c r="B21" s="4">
        <v>300.0</v>
      </c>
      <c r="C21" s="4">
        <f t="shared" ref="C21:H21" si="11">B21-C18-C19+C20</f>
        <v>284</v>
      </c>
      <c r="D21" s="4">
        <f t="shared" si="11"/>
        <v>265.5</v>
      </c>
      <c r="E21" s="4">
        <f t="shared" si="11"/>
        <v>355.5</v>
      </c>
      <c r="F21" s="4">
        <f t="shared" si="11"/>
        <v>424.5</v>
      </c>
      <c r="G21" s="4">
        <f t="shared" si="11"/>
        <v>455</v>
      </c>
      <c r="H21" s="4">
        <f t="shared" si="11"/>
        <v>562.5</v>
      </c>
    </row>
    <row r="22" ht="15.75" customHeight="1">
      <c r="A22" s="1"/>
    </row>
    <row r="23" ht="15.75" customHeight="1">
      <c r="A23" s="1"/>
      <c r="B23" s="1"/>
      <c r="C23" s="3" t="s">
        <v>29</v>
      </c>
      <c r="D23" s="3">
        <f>SUM(C25:H25)/AVERAGE(B28:H28)</f>
        <v>3.513675984</v>
      </c>
      <c r="E23" s="3" t="s">
        <v>30</v>
      </c>
      <c r="F23" s="3">
        <v>3.5</v>
      </c>
      <c r="G23" s="1"/>
      <c r="H23" s="1"/>
    </row>
    <row r="24" ht="15.75" customHeight="1">
      <c r="A24" s="19" t="s">
        <v>13</v>
      </c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J24" s="13" t="s">
        <v>37</v>
      </c>
      <c r="K24" s="14"/>
      <c r="L24" s="14"/>
      <c r="M24" s="14"/>
      <c r="N24" s="14"/>
      <c r="O24" s="14"/>
      <c r="P24" s="15"/>
    </row>
    <row r="25" ht="15.75" customHeight="1">
      <c r="A25" s="4" t="s">
        <v>33</v>
      </c>
      <c r="B25" s="4"/>
      <c r="C25" s="4">
        <v>320.0</v>
      </c>
      <c r="D25" s="4">
        <f t="shared" ref="D25:H25" si="12">D11*$B$14</f>
        <v>315</v>
      </c>
      <c r="E25" s="4">
        <f t="shared" si="12"/>
        <v>225</v>
      </c>
      <c r="F25" s="4">
        <f t="shared" si="12"/>
        <v>270</v>
      </c>
      <c r="G25" s="4">
        <f t="shared" si="12"/>
        <v>315</v>
      </c>
      <c r="H25" s="4">
        <f t="shared" si="12"/>
        <v>225</v>
      </c>
      <c r="J25" s="4" t="s">
        <v>16</v>
      </c>
      <c r="K25" s="4">
        <f t="shared" ref="K25:P25" si="13">C$27*$O4</f>
        <v>85</v>
      </c>
      <c r="L25" s="4">
        <f t="shared" si="13"/>
        <v>95</v>
      </c>
      <c r="M25" s="4">
        <f t="shared" si="13"/>
        <v>87.5</v>
      </c>
      <c r="N25" s="4">
        <f t="shared" si="13"/>
        <v>87.5</v>
      </c>
      <c r="O25" s="4">
        <f t="shared" si="13"/>
        <v>87.5</v>
      </c>
      <c r="P25" s="4">
        <f t="shared" si="13"/>
        <v>87.5</v>
      </c>
    </row>
    <row r="26" ht="15.75" customHeight="1">
      <c r="A26" s="4" t="s">
        <v>34</v>
      </c>
      <c r="B26" s="4"/>
      <c r="C26" s="4">
        <f t="shared" ref="C26:H26" si="14">C25*C$9</f>
        <v>64</v>
      </c>
      <c r="D26" s="4">
        <f t="shared" si="14"/>
        <v>94.5</v>
      </c>
      <c r="E26" s="4">
        <f t="shared" si="14"/>
        <v>45</v>
      </c>
      <c r="F26" s="4">
        <f t="shared" si="14"/>
        <v>27</v>
      </c>
      <c r="G26" s="4">
        <f t="shared" si="14"/>
        <v>31.5</v>
      </c>
      <c r="H26" s="4">
        <f t="shared" si="14"/>
        <v>22.5</v>
      </c>
      <c r="J26" s="4" t="s">
        <v>17</v>
      </c>
      <c r="K26" s="4">
        <f t="shared" ref="K26:P26" si="15">C$27*$O5</f>
        <v>68</v>
      </c>
      <c r="L26" s="4">
        <f t="shared" si="15"/>
        <v>76</v>
      </c>
      <c r="M26" s="4">
        <f t="shared" si="15"/>
        <v>70</v>
      </c>
      <c r="N26" s="4">
        <f t="shared" si="15"/>
        <v>70</v>
      </c>
      <c r="O26" s="4">
        <f t="shared" si="15"/>
        <v>70</v>
      </c>
      <c r="P26" s="4">
        <f t="shared" si="15"/>
        <v>70</v>
      </c>
    </row>
    <row r="27" ht="15.75" customHeight="1">
      <c r="A27" s="4" t="s">
        <v>35</v>
      </c>
      <c r="B27" s="4"/>
      <c r="C27" s="4">
        <v>340.0</v>
      </c>
      <c r="D27" s="4">
        <v>380.0</v>
      </c>
      <c r="E27" s="4">
        <v>350.0</v>
      </c>
      <c r="F27" s="4">
        <v>350.0</v>
      </c>
      <c r="G27" s="4">
        <v>350.0</v>
      </c>
      <c r="H27" s="4">
        <v>350.0</v>
      </c>
      <c r="J27" s="4" t="s">
        <v>18</v>
      </c>
      <c r="K27" s="4">
        <f t="shared" ref="K27:P27" si="16">C$27*$O6</f>
        <v>34</v>
      </c>
      <c r="L27" s="4">
        <f t="shared" si="16"/>
        <v>38</v>
      </c>
      <c r="M27" s="4">
        <f t="shared" si="16"/>
        <v>35</v>
      </c>
      <c r="N27" s="4">
        <f t="shared" si="16"/>
        <v>35</v>
      </c>
      <c r="O27" s="4">
        <f t="shared" si="16"/>
        <v>35</v>
      </c>
      <c r="P27" s="4">
        <f t="shared" si="16"/>
        <v>35</v>
      </c>
    </row>
    <row r="28" ht="15.75" customHeight="1">
      <c r="A28" s="4" t="s">
        <v>36</v>
      </c>
      <c r="B28" s="4">
        <v>450.0</v>
      </c>
      <c r="C28" s="4">
        <f t="shared" ref="C28:H28" si="17">B28-C25-C26+C27</f>
        <v>406</v>
      </c>
      <c r="D28" s="4">
        <f t="shared" si="17"/>
        <v>376.5</v>
      </c>
      <c r="E28" s="4">
        <f t="shared" si="17"/>
        <v>456.5</v>
      </c>
      <c r="F28" s="4">
        <f t="shared" si="17"/>
        <v>509.5</v>
      </c>
      <c r="G28" s="4">
        <f t="shared" si="17"/>
        <v>513</v>
      </c>
      <c r="H28" s="4">
        <f t="shared" si="17"/>
        <v>615.5</v>
      </c>
      <c r="J28" s="4" t="s">
        <v>19</v>
      </c>
      <c r="K28" s="4">
        <f t="shared" ref="K28:P28" si="18">C$27*$O7</f>
        <v>68</v>
      </c>
      <c r="L28" s="4">
        <f t="shared" si="18"/>
        <v>76</v>
      </c>
      <c r="M28" s="4">
        <f t="shared" si="18"/>
        <v>70</v>
      </c>
      <c r="N28" s="4">
        <f t="shared" si="18"/>
        <v>70</v>
      </c>
      <c r="O28" s="4">
        <f t="shared" si="18"/>
        <v>70</v>
      </c>
      <c r="P28" s="4">
        <f t="shared" si="18"/>
        <v>70</v>
      </c>
    </row>
    <row r="29" ht="15.75" customHeight="1">
      <c r="A29" s="1"/>
      <c r="J29" s="4" t="s">
        <v>20</v>
      </c>
      <c r="K29" s="4">
        <f t="shared" ref="K29:P29" si="19">C$27*$O8</f>
        <v>51</v>
      </c>
      <c r="L29" s="4">
        <f t="shared" si="19"/>
        <v>57</v>
      </c>
      <c r="M29" s="4">
        <f t="shared" si="19"/>
        <v>52.5</v>
      </c>
      <c r="N29" s="4">
        <f t="shared" si="19"/>
        <v>52.5</v>
      </c>
      <c r="O29" s="4">
        <f t="shared" si="19"/>
        <v>52.5</v>
      </c>
      <c r="P29" s="4">
        <f t="shared" si="19"/>
        <v>52.5</v>
      </c>
    </row>
    <row r="30" ht="15.75" customHeight="1">
      <c r="A30" s="1"/>
      <c r="B30" s="3" t="s">
        <v>29</v>
      </c>
      <c r="C30" s="3">
        <f>SUM(C32:H32)/AVERAGE(B35:H35)</f>
        <v>3.521624007</v>
      </c>
      <c r="D30" s="3" t="s">
        <v>30</v>
      </c>
      <c r="E30" s="3">
        <v>3.5</v>
      </c>
      <c r="F30" s="1"/>
      <c r="G30" s="1"/>
      <c r="H30" s="1"/>
      <c r="J30" s="4" t="s">
        <v>23</v>
      </c>
      <c r="K30" s="4">
        <f t="shared" ref="K30:P30" si="20">C$27*$O9</f>
        <v>34</v>
      </c>
      <c r="L30" s="4">
        <f t="shared" si="20"/>
        <v>38</v>
      </c>
      <c r="M30" s="4">
        <f t="shared" si="20"/>
        <v>35</v>
      </c>
      <c r="N30" s="4">
        <f t="shared" si="20"/>
        <v>35</v>
      </c>
      <c r="O30" s="4">
        <f t="shared" si="20"/>
        <v>35</v>
      </c>
      <c r="P30" s="4">
        <f t="shared" si="20"/>
        <v>35</v>
      </c>
    </row>
    <row r="31" ht="15.75" customHeight="1">
      <c r="A31" s="20" t="s">
        <v>38</v>
      </c>
      <c r="B31" s="21" t="s">
        <v>1</v>
      </c>
      <c r="C31" s="21" t="s">
        <v>2</v>
      </c>
      <c r="D31" s="21" t="s">
        <v>3</v>
      </c>
      <c r="E31" s="21" t="s">
        <v>4</v>
      </c>
      <c r="F31" s="21" t="s">
        <v>5</v>
      </c>
      <c r="G31" s="21" t="s">
        <v>6</v>
      </c>
      <c r="H31" s="21" t="s">
        <v>7</v>
      </c>
    </row>
    <row r="32" ht="15.75" customHeight="1">
      <c r="A32" s="4" t="s">
        <v>33</v>
      </c>
      <c r="B32" s="4"/>
      <c r="C32" s="4">
        <f t="shared" ref="C32:H32" si="21">$B$15*C11</f>
        <v>120</v>
      </c>
      <c r="D32" s="4">
        <f t="shared" si="21"/>
        <v>105</v>
      </c>
      <c r="E32" s="4">
        <f t="shared" si="21"/>
        <v>75</v>
      </c>
      <c r="F32" s="4">
        <f t="shared" si="21"/>
        <v>90</v>
      </c>
      <c r="G32" s="4">
        <f t="shared" si="21"/>
        <v>105</v>
      </c>
      <c r="H32" s="4">
        <f t="shared" si="21"/>
        <v>75</v>
      </c>
    </row>
    <row r="33" ht="15.75" customHeight="1">
      <c r="A33" s="4" t="s">
        <v>34</v>
      </c>
      <c r="B33" s="4"/>
      <c r="C33" s="4">
        <f t="shared" ref="C33:H33" si="22">C32*C$9</f>
        <v>24</v>
      </c>
      <c r="D33" s="4">
        <f t="shared" si="22"/>
        <v>31.5</v>
      </c>
      <c r="E33" s="4">
        <f t="shared" si="22"/>
        <v>15</v>
      </c>
      <c r="F33" s="4">
        <f t="shared" si="22"/>
        <v>9</v>
      </c>
      <c r="G33" s="4">
        <f t="shared" si="22"/>
        <v>10.5</v>
      </c>
      <c r="H33" s="4">
        <f t="shared" si="22"/>
        <v>7.5</v>
      </c>
    </row>
    <row r="34" ht="15.75" customHeight="1">
      <c r="A34" s="4" t="s">
        <v>35</v>
      </c>
      <c r="B34" s="4"/>
      <c r="C34" s="4">
        <v>120.0</v>
      </c>
      <c r="D34" s="4">
        <v>120.0</v>
      </c>
      <c r="E34" s="4">
        <v>60.0</v>
      </c>
      <c r="F34" s="4">
        <v>120.0</v>
      </c>
      <c r="G34" s="4">
        <v>120.0</v>
      </c>
      <c r="H34" s="4">
        <v>90.0</v>
      </c>
      <c r="J34" s="22" t="s">
        <v>39</v>
      </c>
      <c r="K34" s="10"/>
      <c r="L34" s="10"/>
      <c r="M34" s="10"/>
      <c r="N34" s="10"/>
      <c r="O34" s="23"/>
    </row>
    <row r="35" ht="15.75" customHeight="1">
      <c r="A35" s="4" t="s">
        <v>36</v>
      </c>
      <c r="B35" s="4">
        <v>200.0</v>
      </c>
      <c r="C35" s="4">
        <f t="shared" ref="C35:H35" si="23">B35-C32-C33+C34</f>
        <v>176</v>
      </c>
      <c r="D35" s="4">
        <f t="shared" si="23"/>
        <v>159.5</v>
      </c>
      <c r="E35" s="4">
        <f t="shared" si="23"/>
        <v>129.5</v>
      </c>
      <c r="F35" s="4">
        <f t="shared" si="23"/>
        <v>150.5</v>
      </c>
      <c r="G35" s="4">
        <f t="shared" si="23"/>
        <v>155</v>
      </c>
      <c r="H35" s="4">
        <f t="shared" si="23"/>
        <v>162.5</v>
      </c>
      <c r="J35" s="4" t="s">
        <v>16</v>
      </c>
      <c r="K35" s="4">
        <f t="shared" ref="K35:O35" si="24">C$34*$P4</f>
        <v>36</v>
      </c>
      <c r="L35" s="4">
        <f t="shared" si="24"/>
        <v>36</v>
      </c>
      <c r="M35" s="4">
        <f t="shared" si="24"/>
        <v>18</v>
      </c>
      <c r="N35" s="4">
        <f t="shared" si="24"/>
        <v>36</v>
      </c>
      <c r="O35" s="4">
        <f t="shared" si="24"/>
        <v>36</v>
      </c>
    </row>
    <row r="36" ht="15.75" customHeight="1">
      <c r="J36" s="4" t="s">
        <v>17</v>
      </c>
      <c r="K36" s="4">
        <f t="shared" ref="K36:O36" si="25">C$34*$P5</f>
        <v>24</v>
      </c>
      <c r="L36" s="4">
        <f t="shared" si="25"/>
        <v>24</v>
      </c>
      <c r="M36" s="4">
        <f t="shared" si="25"/>
        <v>12</v>
      </c>
      <c r="N36" s="4">
        <f t="shared" si="25"/>
        <v>24</v>
      </c>
      <c r="O36" s="4">
        <f t="shared" si="25"/>
        <v>24</v>
      </c>
    </row>
    <row r="37" ht="15.75" customHeight="1">
      <c r="C37" s="3" t="s">
        <v>41</v>
      </c>
      <c r="D37" s="25">
        <f>(D23-'Method 2'!D23)</f>
        <v>-0.007948022691</v>
      </c>
      <c r="J37" s="4" t="s">
        <v>18</v>
      </c>
      <c r="K37" s="4">
        <f t="shared" ref="K37:O37" si="26">C$34*$P6</f>
        <v>24</v>
      </c>
      <c r="L37" s="4">
        <f t="shared" si="26"/>
        <v>24</v>
      </c>
      <c r="M37" s="4">
        <f t="shared" si="26"/>
        <v>12</v>
      </c>
      <c r="N37" s="4">
        <f t="shared" si="26"/>
        <v>24</v>
      </c>
      <c r="O37" s="4">
        <f t="shared" si="26"/>
        <v>24</v>
      </c>
    </row>
    <row r="38" ht="15.75" customHeight="1">
      <c r="C38" s="3" t="s">
        <v>42</v>
      </c>
      <c r="D38" s="25">
        <f>(C28-'Method 2'!C28)/'Method 2'!C28</f>
        <v>-0.02870813397</v>
      </c>
      <c r="J38" s="4" t="s">
        <v>19</v>
      </c>
      <c r="K38" s="4">
        <f t="shared" ref="K38:O38" si="27">C$34*$P7</f>
        <v>36</v>
      </c>
      <c r="L38" s="4">
        <f t="shared" si="27"/>
        <v>36</v>
      </c>
      <c r="M38" s="4">
        <f t="shared" si="27"/>
        <v>18</v>
      </c>
      <c r="N38" s="4">
        <f t="shared" si="27"/>
        <v>36</v>
      </c>
      <c r="O38" s="4">
        <f t="shared" si="27"/>
        <v>36</v>
      </c>
    </row>
    <row r="39" ht="15.75" customHeight="1">
      <c r="J39" s="4" t="s">
        <v>20</v>
      </c>
      <c r="K39" s="4" t="str">
        <f t="shared" ref="K39:O39" si="28">C$34*$P8</f>
        <v>#VALUE!</v>
      </c>
      <c r="L39" s="4" t="str">
        <f t="shared" si="28"/>
        <v>#VALUE!</v>
      </c>
      <c r="M39" s="4" t="str">
        <f t="shared" si="28"/>
        <v>#VALUE!</v>
      </c>
      <c r="N39" s="4" t="str">
        <f t="shared" si="28"/>
        <v>#VALUE!</v>
      </c>
      <c r="O39" s="4" t="str">
        <f t="shared" si="28"/>
        <v>#VALUE!</v>
      </c>
    </row>
    <row r="40" ht="15.75" customHeight="1">
      <c r="J40" s="4" t="s">
        <v>23</v>
      </c>
      <c r="K40" s="4" t="str">
        <f t="shared" ref="K40:O40" si="29">C$34*$P9</f>
        <v>#VALUE!</v>
      </c>
      <c r="L40" s="4" t="str">
        <f t="shared" si="29"/>
        <v>#VALUE!</v>
      </c>
      <c r="M40" s="4" t="str">
        <f t="shared" si="29"/>
        <v>#VALUE!</v>
      </c>
      <c r="N40" s="4" t="str">
        <f t="shared" si="29"/>
        <v>#VALUE!</v>
      </c>
      <c r="O40" s="4" t="str">
        <f t="shared" si="29"/>
        <v>#VALUE!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2:P2"/>
    <mergeCell ref="A10:H10"/>
    <mergeCell ref="J12:P12"/>
    <mergeCell ref="A16:H16"/>
    <mergeCell ref="A22:H22"/>
    <mergeCell ref="J24:P24"/>
    <mergeCell ref="A29:H29"/>
    <mergeCell ref="J34:O34"/>
  </mergeCells>
  <printOptions/>
  <pageMargins bottom="0.75" footer="0.0" header="0.0" left="0.7" right="0.7" top="0.75"/>
  <pageSetup orientation="landscape"/>
  <drawing r:id="rId1"/>
</worksheet>
</file>