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book.csv" sheetId="1" r:id="rId4"/>
  </sheets>
  <definedNames/>
  <calcPr/>
</workbook>
</file>

<file path=xl/sharedStrings.xml><?xml version="1.0" encoding="utf-8"?>
<sst xmlns="http://schemas.openxmlformats.org/spreadsheetml/2006/main" count="183" uniqueCount="183">
  <si>
    <t>Variable name</t>
  </si>
  <si>
    <t>Variable description</t>
  </si>
  <si>
    <t>v2a1</t>
  </si>
  <si>
    <t>Monthly rent payment</t>
  </si>
  <si>
    <t>hacdor</t>
  </si>
  <si>
    <t>rooms</t>
  </si>
  <si>
    <t>number of all rooms in the house</t>
  </si>
  <si>
    <t>hacapo</t>
  </si>
  <si>
    <t>v14a</t>
  </si>
  <si>
    <t>refrig</t>
  </si>
  <si>
    <t>v18q</t>
  </si>
  <si>
    <t>owns a tablet</t>
  </si>
  <si>
    <t>v18q1</t>
  </si>
  <si>
    <t>number of tablets household owns</t>
  </si>
  <si>
    <t>r4h1</t>
  </si>
  <si>
    <t>Males younger than 12 years of age</t>
  </si>
  <si>
    <t>r4h2</t>
  </si>
  <si>
    <t>Males 12 years of age and older</t>
  </si>
  <si>
    <t>r4h3</t>
  </si>
  <si>
    <t>Total males in the household</t>
  </si>
  <si>
    <t>r4m1</t>
  </si>
  <si>
    <t>Females younger than 12 years of age</t>
  </si>
  <si>
    <t>r4m2</t>
  </si>
  <si>
    <t>Females 12 years of age and older</t>
  </si>
  <si>
    <t>r4m3</t>
  </si>
  <si>
    <t>Total females in the household</t>
  </si>
  <si>
    <t>r4t1</t>
  </si>
  <si>
    <t>persons younger than 12 years of age</t>
  </si>
  <si>
    <t>r4t2</t>
  </si>
  <si>
    <t>persons 12 years of age and older</t>
  </si>
  <si>
    <t>r4t3</t>
  </si>
  <si>
    <t>Total persons in the household</t>
  </si>
  <si>
    <t>tamhog</t>
  </si>
  <si>
    <t>size of the household</t>
  </si>
  <si>
    <t>tamviv</t>
  </si>
  <si>
    <t>TamViv</t>
  </si>
  <si>
    <t>escolari</t>
  </si>
  <si>
    <t>years of schooling</t>
  </si>
  <si>
    <t>rez_esc</t>
  </si>
  <si>
    <t>Years behind in school</t>
  </si>
  <si>
    <t>hhsize</t>
  </si>
  <si>
    <t>household size</t>
  </si>
  <si>
    <t>paredblolad</t>
  </si>
  <si>
    <t>paredzocalo</t>
  </si>
  <si>
    <t>paredpreb</t>
  </si>
  <si>
    <t>pareddes</t>
  </si>
  <si>
    <t>paredmad</t>
  </si>
  <si>
    <t>paredzinc</t>
  </si>
  <si>
    <t>paredfibras</t>
  </si>
  <si>
    <t>paredother</t>
  </si>
  <si>
    <t>pisomoscer</t>
  </si>
  <si>
    <t>pisocemento</t>
  </si>
  <si>
    <t>pisoother</t>
  </si>
  <si>
    <t>pisonatur</t>
  </si>
  <si>
    <t>pisonotiene</t>
  </si>
  <si>
    <t>pisomadera</t>
  </si>
  <si>
    <t>techozinc</t>
  </si>
  <si>
    <t>techoentrepiso</t>
  </si>
  <si>
    <t>techocane</t>
  </si>
  <si>
    <t>techootro</t>
  </si>
  <si>
    <t>cielorazo</t>
  </si>
  <si>
    <t>abastaguadentro</t>
  </si>
  <si>
    <t>abastaguafuera</t>
  </si>
  <si>
    <t>abastaguano</t>
  </si>
  <si>
    <t>public</t>
  </si>
  <si>
    <t>planpri</t>
  </si>
  <si>
    <t>noelec</t>
  </si>
  <si>
    <t>coopele</t>
  </si>
  <si>
    <t>sanitario1</t>
  </si>
  <si>
    <t>sanitario2</t>
  </si>
  <si>
    <t>sanitario3</t>
  </si>
  <si>
    <t>sanitario5</t>
  </si>
  <si>
    <t>sanitario6</t>
  </si>
  <si>
    <t>energcocinar1</t>
  </si>
  <si>
    <t>energcocinar2</t>
  </si>
  <si>
    <t>energcocinar3</t>
  </si>
  <si>
    <t>energcocinar4</t>
  </si>
  <si>
    <t>elimbasu1</t>
  </si>
  <si>
    <t>elimbasu2</t>
  </si>
  <si>
    <t>elimbasu3</t>
  </si>
  <si>
    <t>elimbasu4</t>
  </si>
  <si>
    <t>elimbasu5</t>
  </si>
  <si>
    <t>elimbasu6</t>
  </si>
  <si>
    <t>epared1</t>
  </si>
  <si>
    <t>epared2</t>
  </si>
  <si>
    <t>epared3</t>
  </si>
  <si>
    <t>etecho1</t>
  </si>
  <si>
    <t>etecho2</t>
  </si>
  <si>
    <t>etecho3</t>
  </si>
  <si>
    <t>eviv1</t>
  </si>
  <si>
    <t>eviv2</t>
  </si>
  <si>
    <t>eviv3</t>
  </si>
  <si>
    <t>dis</t>
  </si>
  <si>
    <t>male</t>
  </si>
  <si>
    <t>female</t>
  </si>
  <si>
    <t>estadocivil1</t>
  </si>
  <si>
    <t>estadocivil2</t>
  </si>
  <si>
    <t>estadocivil3</t>
  </si>
  <si>
    <t>estadocivil4</t>
  </si>
  <si>
    <t>estadocivil5</t>
  </si>
  <si>
    <t>estadocivil6</t>
  </si>
  <si>
    <t>estadocivil7</t>
  </si>
  <si>
    <t>parentesco1</t>
  </si>
  <si>
    <t>parentesco2</t>
  </si>
  <si>
    <t>parentesco3</t>
  </si>
  <si>
    <t>parentesco4</t>
  </si>
  <si>
    <t>parentesco5</t>
  </si>
  <si>
    <t>parentesco6</t>
  </si>
  <si>
    <t>parentesco7</t>
  </si>
  <si>
    <t>parentesco8</t>
  </si>
  <si>
    <t>parentesco9</t>
  </si>
  <si>
    <t>parentesco10</t>
  </si>
  <si>
    <t>parentesco11</t>
  </si>
  <si>
    <t>parentesco12</t>
  </si>
  <si>
    <t>idhogar</t>
  </si>
  <si>
    <t>Household level identifier</t>
  </si>
  <si>
    <t>hogar_nin</t>
  </si>
  <si>
    <t>Number of children 0 to 19 in household</t>
  </si>
  <si>
    <t>hogar_adul</t>
  </si>
  <si>
    <t>Number of adults in household</t>
  </si>
  <si>
    <t>hogar_mayor</t>
  </si>
  <si>
    <t># of individuals 65+ in the household</t>
  </si>
  <si>
    <t>hogar_total</t>
  </si>
  <si>
    <t># of total individuals in the household</t>
  </si>
  <si>
    <t>dependency</t>
  </si>
  <si>
    <t>Dependency rate</t>
  </si>
  <si>
    <t>edjefe</t>
  </si>
  <si>
    <t>years of education of male head of household</t>
  </si>
  <si>
    <t>edjefa</t>
  </si>
  <si>
    <t>years of education of female head of household</t>
  </si>
  <si>
    <t>meaneduc</t>
  </si>
  <si>
    <t>average years of education for adults (18+)</t>
  </si>
  <si>
    <t>instlevel1</t>
  </si>
  <si>
    <t>instlevel2</t>
  </si>
  <si>
    <t>instlevel3</t>
  </si>
  <si>
    <t>instlevel4</t>
  </si>
  <si>
    <t>instlevel5</t>
  </si>
  <si>
    <t>instlevel6</t>
  </si>
  <si>
    <t>instlevel7</t>
  </si>
  <si>
    <t>instlevel8</t>
  </si>
  <si>
    <t>instlevel9</t>
  </si>
  <si>
    <t>bedrooms</t>
  </si>
  <si>
    <t>number of bedrooms</t>
  </si>
  <si>
    <t>overcrowding</t>
  </si>
  <si>
    <t># persons per room</t>
  </si>
  <si>
    <t>tipovivi1</t>
  </si>
  <si>
    <t>tipovivi2</t>
  </si>
  <si>
    <t>tipovivi3</t>
  </si>
  <si>
    <t>tipovivi4</t>
  </si>
  <si>
    <t>tipovivi5</t>
  </si>
  <si>
    <t>computer</t>
  </si>
  <si>
    <t>television</t>
  </si>
  <si>
    <t>mobilephone</t>
  </si>
  <si>
    <t>qmobilephone</t>
  </si>
  <si>
    <t># of mobile phones</t>
  </si>
  <si>
    <t>lugar1</t>
  </si>
  <si>
    <t>lugar2</t>
  </si>
  <si>
    <t>lugar3</t>
  </si>
  <si>
    <t>lugar4</t>
  </si>
  <si>
    <t>lugar5</t>
  </si>
  <si>
    <t>lugar6</t>
  </si>
  <si>
    <t>area1</t>
  </si>
  <si>
    <t>area2</t>
  </si>
  <si>
    <t>age</t>
  </si>
  <si>
    <t>Age in years</t>
  </si>
  <si>
    <t>SQBescolari</t>
  </si>
  <si>
    <t>escolari squared</t>
  </si>
  <si>
    <t>SQBage</t>
  </si>
  <si>
    <t>age squared</t>
  </si>
  <si>
    <t>SQBhogar_total</t>
  </si>
  <si>
    <t>hogar_total squared</t>
  </si>
  <si>
    <t>SQBedjefe</t>
  </si>
  <si>
    <t>edjefe squared</t>
  </si>
  <si>
    <t>SQBhogar_nin</t>
  </si>
  <si>
    <t>hogar_nin squared</t>
  </si>
  <si>
    <t>SQBovercrowding</t>
  </si>
  <si>
    <t>overcrowding squared</t>
  </si>
  <si>
    <t>SQBdependency</t>
  </si>
  <si>
    <t>dependency squared</t>
  </si>
  <si>
    <t>SQBmeaned</t>
  </si>
  <si>
    <t>meaned squared</t>
  </si>
  <si>
    <t>agesq</t>
  </si>
  <si>
    <t>Age squared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</si>
</sst>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2" t="str">
        <f>1 Overcrowding by bedrooms</f>
        <v>#ERROR!</v>
      </c>
    </row>
    <row r="4">
      <c r="A4" s="1" t="s">
        <v>5</v>
      </c>
      <c r="B4" s="1" t="s">
        <v>6</v>
      </c>
    </row>
    <row r="5">
      <c r="A5" s="1" t="s">
        <v>7</v>
      </c>
      <c r="B5" s="2" t="str">
        <f>1 Overcrowding by rooms</f>
        <v>#ERROR!</v>
      </c>
    </row>
    <row r="6">
      <c r="A6" s="1" t="s">
        <v>8</v>
      </c>
      <c r="B6" s="2" t="str">
        <f>1 has toilet in the household</f>
        <v>#ERROR!</v>
      </c>
    </row>
    <row r="7">
      <c r="A7" s="1" t="s">
        <v>9</v>
      </c>
      <c r="B7" s="2" t="str">
        <f>1 if the household has refrigerator</f>
        <v>#ERROR!</v>
      </c>
    </row>
    <row r="8">
      <c r="A8" s="1" t="s">
        <v>10</v>
      </c>
      <c r="B8" s="1" t="s">
        <v>11</v>
      </c>
    </row>
    <row r="9">
      <c r="A9" s="1" t="s">
        <v>12</v>
      </c>
      <c r="B9" s="1" t="s">
        <v>13</v>
      </c>
    </row>
    <row r="10">
      <c r="A10" s="1" t="s">
        <v>14</v>
      </c>
      <c r="B10" s="1" t="s">
        <v>15</v>
      </c>
    </row>
    <row r="11">
      <c r="A11" s="1" t="s">
        <v>16</v>
      </c>
      <c r="B11" s="1" t="s">
        <v>17</v>
      </c>
    </row>
    <row r="12">
      <c r="A12" s="1" t="s">
        <v>18</v>
      </c>
      <c r="B12" s="1" t="s">
        <v>19</v>
      </c>
    </row>
    <row r="13">
      <c r="A13" s="1" t="s">
        <v>20</v>
      </c>
      <c r="B13" s="1" t="s">
        <v>21</v>
      </c>
    </row>
    <row r="14">
      <c r="A14" s="1" t="s">
        <v>22</v>
      </c>
      <c r="B14" s="1" t="s">
        <v>23</v>
      </c>
    </row>
    <row r="15">
      <c r="A15" s="1" t="s">
        <v>24</v>
      </c>
      <c r="B15" s="1" t="s">
        <v>25</v>
      </c>
    </row>
    <row r="16">
      <c r="A16" s="1" t="s">
        <v>26</v>
      </c>
      <c r="B16" s="1" t="s">
        <v>27</v>
      </c>
    </row>
    <row r="17">
      <c r="A17" s="1" t="s">
        <v>28</v>
      </c>
      <c r="B17" s="1" t="s">
        <v>29</v>
      </c>
    </row>
    <row r="18">
      <c r="A18" s="1" t="s">
        <v>30</v>
      </c>
      <c r="B18" s="1" t="s">
        <v>31</v>
      </c>
    </row>
    <row r="19">
      <c r="A19" s="1" t="s">
        <v>32</v>
      </c>
      <c r="B19" s="1" t="s">
        <v>33</v>
      </c>
    </row>
    <row r="20">
      <c r="A20" s="1" t="s">
        <v>34</v>
      </c>
      <c r="B20" s="1" t="s">
        <v>35</v>
      </c>
    </row>
    <row r="21">
      <c r="A21" s="1" t="s">
        <v>36</v>
      </c>
      <c r="B21" s="1" t="s">
        <v>37</v>
      </c>
    </row>
    <row r="22">
      <c r="A22" s="1" t="s">
        <v>38</v>
      </c>
      <c r="B22" s="1" t="s">
        <v>39</v>
      </c>
    </row>
    <row r="23">
      <c r="A23" s="1" t="s">
        <v>40</v>
      </c>
      <c r="B23" s="1" t="s">
        <v>41</v>
      </c>
    </row>
    <row r="24">
      <c r="A24" s="1" t="s">
        <v>42</v>
      </c>
      <c r="B24" s="2" t="str">
        <f>1 if predominant material on the outside wall is block or brick</f>
        <v>#ERROR!</v>
      </c>
    </row>
    <row r="25">
      <c r="A25" s="1" t="s">
        <v>43</v>
      </c>
      <c r="B25" s="2" t="str">
        <f>1 if predominant material on the outside wall is socket(wood, zinc or absbesto</f>
        <v>#ERROR!</v>
      </c>
    </row>
    <row r="26">
      <c r="A26" s="1" t="s">
        <v>44</v>
      </c>
      <c r="B26" s="2" t="str">
        <f>1 if predominant material on the outside wall is prefabricated or cement</f>
        <v>#ERROR!</v>
      </c>
    </row>
    <row r="27">
      <c r="A27" s="1" t="s">
        <v>45</v>
      </c>
      <c r="B27" s="2" t="str">
        <f>1 if predominant material on the outside wall is waste material</f>
        <v>#ERROR!</v>
      </c>
    </row>
    <row r="28">
      <c r="A28" s="1" t="s">
        <v>46</v>
      </c>
      <c r="B28" s="2" t="str">
        <f>1 if predominant material on the outside wall is wood</f>
        <v>#ERROR!</v>
      </c>
    </row>
    <row r="29">
      <c r="A29" s="1" t="s">
        <v>47</v>
      </c>
      <c r="B29" s="2" t="str">
        <f>1 if predominant material on the outside wall is zink</f>
        <v>#ERROR!</v>
      </c>
    </row>
    <row r="30">
      <c r="A30" s="1" t="s">
        <v>48</v>
      </c>
      <c r="B30" s="2" t="str">
        <f>1 if predominant material on the outside wall is natural fibers</f>
        <v>#ERROR!</v>
      </c>
    </row>
    <row r="31">
      <c r="A31" s="1" t="s">
        <v>49</v>
      </c>
      <c r="B31" s="2" t="str">
        <f>1 if predominant material on the outside wall is other</f>
        <v>#ERROR!</v>
      </c>
    </row>
    <row r="32">
      <c r="A32" s="1" t="s">
        <v>50</v>
      </c>
      <c r="B32" s="2" t="str">
        <f>1 if predominant material on the floor is mosaic, ceramic, terrazo</f>
        <v>#ERROR!</v>
      </c>
    </row>
    <row r="33">
      <c r="A33" s="1" t="s">
        <v>51</v>
      </c>
      <c r="B33" s="2" t="str">
        <f>1 if predominant material on the floor is cement</f>
        <v>#ERROR!</v>
      </c>
    </row>
    <row r="34">
      <c r="A34" s="1" t="s">
        <v>52</v>
      </c>
      <c r="B34" s="2" t="str">
        <f>1 if predominant material on the floor is other</f>
        <v>#ERROR!</v>
      </c>
    </row>
    <row r="35">
      <c r="A35" s="1" t="s">
        <v>53</v>
      </c>
      <c r="B35" s="2" t="str">
        <f>1 if predominant material on the floor is  natural material</f>
        <v>#ERROR!</v>
      </c>
    </row>
    <row r="36">
      <c r="A36" s="1" t="s">
        <v>54</v>
      </c>
      <c r="B36" s="2" t="str">
        <f>1 if no floor at the household</f>
        <v>#ERROR!</v>
      </c>
    </row>
    <row r="37">
      <c r="A37" s="1" t="s">
        <v>55</v>
      </c>
      <c r="B37" s="2" t="str">
        <f>1 if predominant material on the floor is wood</f>
        <v>#ERROR!</v>
      </c>
    </row>
    <row r="38">
      <c r="A38" s="1" t="s">
        <v>56</v>
      </c>
      <c r="B38" s="2" t="str">
        <f>1 if predominant material on the roof is metal foil or zink</f>
        <v>#ERROR!</v>
      </c>
    </row>
    <row r="39">
      <c r="A39" s="1" t="s">
        <v>57</v>
      </c>
      <c r="B39" s="2" t="str">
        <f>1 if predominant material on the roof is fiber cement, mezzanine </f>
        <v>#ERROR!</v>
      </c>
    </row>
    <row r="40">
      <c r="A40" s="1" t="s">
        <v>58</v>
      </c>
      <c r="B40" s="2" t="str">
        <f>1 if predominant material on the roof is natural fibers</f>
        <v>#ERROR!</v>
      </c>
    </row>
    <row r="41">
      <c r="A41" s="1" t="s">
        <v>59</v>
      </c>
      <c r="B41" s="2" t="str">
        <f>1 if predominant material on the roof is other</f>
        <v>#ERROR!</v>
      </c>
    </row>
    <row r="42">
      <c r="A42" s="1" t="s">
        <v>60</v>
      </c>
      <c r="B42" s="2" t="str">
        <f>1 if the house has ceiling</f>
        <v>#ERROR!</v>
      </c>
    </row>
    <row r="43">
      <c r="A43" s="1" t="s">
        <v>61</v>
      </c>
      <c r="B43" s="2" t="str">
        <f>1 if water provision inside the dwelling</f>
        <v>#ERROR!</v>
      </c>
    </row>
    <row r="44">
      <c r="A44" s="1" t="s">
        <v>62</v>
      </c>
      <c r="B44" s="2" t="str">
        <f>1 if water provision outside the dwelling</f>
        <v>#ERROR!</v>
      </c>
    </row>
    <row r="45">
      <c r="A45" s="1" t="s">
        <v>63</v>
      </c>
      <c r="B45" s="2" t="str">
        <f>1 if no water provision</f>
        <v>#ERROR!</v>
      </c>
    </row>
    <row r="46">
      <c r="A46" s="1" t="s">
        <v>64</v>
      </c>
      <c r="B46" s="2" t="str">
        <f>1 electricity from CNFL, ICE, ESPH/JASEC</f>
        <v>#ERROR!</v>
      </c>
    </row>
    <row r="47">
      <c r="A47" s="1" t="s">
        <v>65</v>
      </c>
      <c r="B47" s="2" t="str">
        <f>1 electricity from private plant</f>
        <v>#ERROR!</v>
      </c>
    </row>
    <row r="48">
      <c r="A48" s="1" t="s">
        <v>66</v>
      </c>
      <c r="B48" s="2" t="str">
        <f>1 no electricity in the dwelling</f>
        <v>#ERROR!</v>
      </c>
    </row>
    <row r="49">
      <c r="A49" s="1" t="s">
        <v>67</v>
      </c>
      <c r="B49" s="2" t="str">
        <f>1 electricity from cooperative</f>
        <v>#ERROR!</v>
      </c>
    </row>
    <row r="50">
      <c r="A50" s="1" t="s">
        <v>68</v>
      </c>
      <c r="B50" s="2" t="str">
        <f>1 no toilet in the dwelling</f>
        <v>#ERROR!</v>
      </c>
    </row>
    <row r="51">
      <c r="A51" s="1" t="s">
        <v>69</v>
      </c>
      <c r="B51" s="2" t="str">
        <f>1 toilet connected to sewer or cesspool</f>
        <v>#ERROR!</v>
      </c>
    </row>
    <row r="52">
      <c r="A52" s="1" t="s">
        <v>70</v>
      </c>
      <c r="B52" s="2" t="str">
        <f>1 toilet connected to  septic tank</f>
        <v>#ERROR!</v>
      </c>
    </row>
    <row r="53">
      <c r="A53" s="1" t="s">
        <v>71</v>
      </c>
      <c r="B53" s="2" t="str">
        <f>1 toilet connected to black hole or letrine</f>
        <v>#ERROR!</v>
      </c>
    </row>
    <row r="54">
      <c r="A54" s="1" t="s">
        <v>72</v>
      </c>
      <c r="B54" s="2" t="str">
        <f>1 toilet connected to other system</f>
        <v>#ERROR!</v>
      </c>
    </row>
    <row r="55">
      <c r="A55" s="1" t="s">
        <v>73</v>
      </c>
      <c r="B55" s="2" t="str">
        <f>1 no main source of energy used for cooking(no kitchen)</f>
        <v>#ERROR!</v>
      </c>
    </row>
    <row r="56">
      <c r="A56" s="1" t="s">
        <v>74</v>
      </c>
      <c r="B56" s="2" t="str">
        <f>1 main source of energy used for cooking electricity</f>
        <v>#ERROR!</v>
      </c>
    </row>
    <row r="57">
      <c r="A57" s="1" t="s">
        <v>75</v>
      </c>
      <c r="B57" s="2" t="str">
        <f>1 main source of energy used for cooking gas</f>
        <v>#ERROR!</v>
      </c>
    </row>
    <row r="58">
      <c r="A58" s="1" t="s">
        <v>76</v>
      </c>
      <c r="B58" s="2" t="str">
        <f>1 main source of energy used for cooking wood charcoal</f>
        <v>#ERROR!</v>
      </c>
    </row>
    <row r="59">
      <c r="A59" s="1" t="s">
        <v>77</v>
      </c>
      <c r="B59" s="2" t="str">
        <f>1 if rubbish disposal mainly by tanker truck</f>
        <v>#ERROR!</v>
      </c>
    </row>
    <row r="60">
      <c r="A60" s="1" t="s">
        <v>78</v>
      </c>
      <c r="B60" s="2" t="str">
        <f>1 if rubbish disposal mainly by botan hollow or buried</f>
        <v>#ERROR!</v>
      </c>
    </row>
    <row r="61">
      <c r="A61" s="1" t="s">
        <v>79</v>
      </c>
      <c r="B61" s="2" t="str">
        <f>1 if rubbish disposal mainly by burning</f>
        <v>#ERROR!</v>
      </c>
    </row>
    <row r="62">
      <c r="A62" s="1" t="s">
        <v>80</v>
      </c>
      <c r="B62" s="2" t="str">
        <f>1 if rubbish disposal mainly by throwing in an unoccupied space</f>
        <v>#ERROR!</v>
      </c>
    </row>
    <row r="63">
      <c r="A63" s="1" t="s">
        <v>81</v>
      </c>
      <c r="B63" s="2" t="str">
        <f>1 if rubbish disposal mainly by throwing in river, creek or sea</f>
        <v>#ERROR!</v>
      </c>
    </row>
    <row r="64">
      <c r="A64" s="1" t="s">
        <v>82</v>
      </c>
      <c r="B64" s="2" t="str">
        <f>1 if rubbish disposal mainly other</f>
        <v>#ERROR!</v>
      </c>
    </row>
    <row r="65">
      <c r="A65" s="1" t="s">
        <v>83</v>
      </c>
      <c r="B65" s="2" t="str">
        <f>1 if walls are bad</f>
        <v>#ERROR!</v>
      </c>
    </row>
    <row r="66">
      <c r="A66" s="1" t="s">
        <v>84</v>
      </c>
      <c r="B66" s="2" t="str">
        <f>1 if walls are regular</f>
        <v>#ERROR!</v>
      </c>
    </row>
    <row r="67">
      <c r="A67" s="1" t="s">
        <v>85</v>
      </c>
      <c r="B67" s="2" t="str">
        <f>1 if walls are good</f>
        <v>#ERROR!</v>
      </c>
    </row>
    <row r="68">
      <c r="A68" s="1" t="s">
        <v>86</v>
      </c>
      <c r="B68" s="2" t="str">
        <f>1 if roof are bad</f>
        <v>#ERROR!</v>
      </c>
    </row>
    <row r="69">
      <c r="A69" s="1" t="s">
        <v>87</v>
      </c>
      <c r="B69" s="2" t="str">
        <f>1 if roof are regular</f>
        <v>#ERROR!</v>
      </c>
    </row>
    <row r="70">
      <c r="A70" s="1" t="s">
        <v>88</v>
      </c>
      <c r="B70" s="2" t="str">
        <f>1 if roof are good</f>
        <v>#ERROR!</v>
      </c>
    </row>
    <row r="71">
      <c r="A71" s="1" t="s">
        <v>89</v>
      </c>
      <c r="B71" s="2" t="str">
        <f>1 if floor are bad</f>
        <v>#ERROR!</v>
      </c>
    </row>
    <row r="72">
      <c r="A72" s="1" t="s">
        <v>90</v>
      </c>
      <c r="B72" s="2" t="str">
        <f>1 if floor are regular</f>
        <v>#ERROR!</v>
      </c>
    </row>
    <row r="73">
      <c r="A73" s="1" t="s">
        <v>91</v>
      </c>
      <c r="B73" s="2" t="str">
        <f>1 if floor are good</f>
        <v>#ERROR!</v>
      </c>
    </row>
    <row r="74">
      <c r="A74" s="1" t="s">
        <v>92</v>
      </c>
      <c r="B74" s="2" t="str">
        <f>1 if disable person</f>
        <v>#ERROR!</v>
      </c>
    </row>
    <row r="75">
      <c r="A75" s="1" t="s">
        <v>93</v>
      </c>
      <c r="B75" s="2" t="str">
        <f>1 if male</f>
        <v>#ERROR!</v>
      </c>
    </row>
    <row r="76">
      <c r="A76" s="1" t="s">
        <v>94</v>
      </c>
      <c r="B76" s="2" t="str">
        <f>1 if female</f>
        <v>#ERROR!</v>
      </c>
    </row>
    <row r="77">
      <c r="A77" s="1" t="s">
        <v>95</v>
      </c>
      <c r="B77" s="2" t="str">
        <f>1 if less than 10 years old</f>
        <v>#ERROR!</v>
      </c>
    </row>
    <row r="78">
      <c r="A78" s="1" t="s">
        <v>96</v>
      </c>
      <c r="B78" s="2" t="str">
        <f>1 if free or coupled uunion</f>
        <v>#ERROR!</v>
      </c>
    </row>
    <row r="79">
      <c r="A79" s="1" t="s">
        <v>97</v>
      </c>
      <c r="B79" s="2" t="str">
        <f>1 if married</f>
        <v>#ERROR!</v>
      </c>
    </row>
    <row r="80">
      <c r="A80" s="1" t="s">
        <v>98</v>
      </c>
      <c r="B80" s="2" t="str">
        <f>1 if divorced</f>
        <v>#ERROR!</v>
      </c>
    </row>
    <row r="81">
      <c r="A81" s="1" t="s">
        <v>99</v>
      </c>
      <c r="B81" s="2" t="str">
        <f>1 if separated</f>
        <v>#ERROR!</v>
      </c>
    </row>
    <row r="82">
      <c r="A82" s="1" t="s">
        <v>100</v>
      </c>
      <c r="B82" s="2" t="str">
        <f>1 if widow/er</f>
        <v>#ERROR!</v>
      </c>
    </row>
    <row r="83">
      <c r="A83" s="1" t="s">
        <v>101</v>
      </c>
      <c r="B83" s="2" t="str">
        <f>1 if single</f>
        <v>#ERROR!</v>
      </c>
    </row>
    <row r="84">
      <c r="A84" s="1" t="s">
        <v>102</v>
      </c>
      <c r="B84" s="2" t="str">
        <f>1 if household head</f>
        <v>#ERROR!</v>
      </c>
    </row>
    <row r="85">
      <c r="A85" s="1" t="s">
        <v>103</v>
      </c>
      <c r="B85" s="2" t="str">
        <f>1 if spouse/partner</f>
        <v>#ERROR!</v>
      </c>
    </row>
    <row r="86">
      <c r="A86" s="1" t="s">
        <v>104</v>
      </c>
      <c r="B86" s="2" t="str">
        <f>1 if son/doughter</f>
        <v>#ERROR!</v>
      </c>
    </row>
    <row r="87">
      <c r="A87" s="1" t="s">
        <v>105</v>
      </c>
      <c r="B87" s="2" t="str">
        <f>1 if stepson/doughter</f>
        <v>#ERROR!</v>
      </c>
    </row>
    <row r="88">
      <c r="A88" s="1" t="s">
        <v>106</v>
      </c>
      <c r="B88" s="2" t="str">
        <f>1 if son/doughter in law</f>
        <v>#ERROR!</v>
      </c>
    </row>
    <row r="89">
      <c r="A89" s="1" t="s">
        <v>107</v>
      </c>
      <c r="B89" s="2" t="str">
        <f>1 if grandson/doughter</f>
        <v>#ERROR!</v>
      </c>
    </row>
    <row r="90">
      <c r="A90" s="1" t="s">
        <v>108</v>
      </c>
      <c r="B90" s="2" t="str">
        <f>1 if mother/father</f>
        <v>#ERROR!</v>
      </c>
    </row>
    <row r="91">
      <c r="A91" s="1" t="s">
        <v>109</v>
      </c>
      <c r="B91" s="2" t="str">
        <f>1 if father/mother in law</f>
        <v>#ERROR!</v>
      </c>
    </row>
    <row r="92">
      <c r="A92" s="1" t="s">
        <v>110</v>
      </c>
      <c r="B92" s="2" t="str">
        <f>1 if brother/sister</f>
        <v>#ERROR!</v>
      </c>
    </row>
    <row r="93">
      <c r="A93" s="1" t="s">
        <v>111</v>
      </c>
      <c r="B93" s="2" t="str">
        <f>1 if brother/sister in law</f>
        <v>#ERROR!</v>
      </c>
    </row>
    <row r="94">
      <c r="A94" s="1" t="s">
        <v>112</v>
      </c>
      <c r="B94" s="2" t="str">
        <f>1 if other family member</f>
        <v>#ERROR!</v>
      </c>
    </row>
    <row r="95">
      <c r="A95" s="1" t="s">
        <v>113</v>
      </c>
      <c r="B95" s="2" t="str">
        <f>1 if other non family member</f>
        <v>#ERROR!</v>
      </c>
    </row>
    <row r="96">
      <c r="A96" s="1" t="s">
        <v>114</v>
      </c>
      <c r="B96" s="1" t="s">
        <v>115</v>
      </c>
    </row>
    <row r="97">
      <c r="A97" s="1" t="s">
        <v>116</v>
      </c>
      <c r="B97" s="1" t="s">
        <v>117</v>
      </c>
    </row>
    <row r="98">
      <c r="A98" s="1" t="s">
        <v>118</v>
      </c>
      <c r="B98" s="1" t="s">
        <v>119</v>
      </c>
    </row>
    <row r="99">
      <c r="A99" s="1" t="s">
        <v>120</v>
      </c>
      <c r="B99" s="1" t="s">
        <v>121</v>
      </c>
    </row>
    <row r="100">
      <c r="A100" s="1" t="s">
        <v>122</v>
      </c>
      <c r="B100" s="1" t="s">
        <v>123</v>
      </c>
    </row>
    <row r="101">
      <c r="A101" s="1" t="s">
        <v>124</v>
      </c>
      <c r="B101" s="1" t="s">
        <v>125</v>
      </c>
    </row>
    <row r="102">
      <c r="A102" s="1" t="s">
        <v>126</v>
      </c>
      <c r="B102" s="1" t="s">
        <v>127</v>
      </c>
    </row>
    <row r="103">
      <c r="A103" s="1" t="s">
        <v>128</v>
      </c>
      <c r="B103" s="1" t="s">
        <v>129</v>
      </c>
    </row>
    <row r="104">
      <c r="A104" s="1" t="s">
        <v>130</v>
      </c>
      <c r="B104" s="1" t="s">
        <v>131</v>
      </c>
    </row>
    <row r="105">
      <c r="A105" s="1" t="s">
        <v>132</v>
      </c>
      <c r="B105" s="2" t="str">
        <f>1 no level of education</f>
        <v>#ERROR!</v>
      </c>
    </row>
    <row r="106">
      <c r="A106" s="1" t="s">
        <v>133</v>
      </c>
      <c r="B106" s="2" t="str">
        <f>1 incomplete primary</f>
        <v>#ERROR!</v>
      </c>
    </row>
    <row r="107">
      <c r="A107" s="1" t="s">
        <v>134</v>
      </c>
      <c r="B107" s="2" t="str">
        <f>1 complete primary</f>
        <v>#ERROR!</v>
      </c>
    </row>
    <row r="108">
      <c r="A108" s="1" t="s">
        <v>135</v>
      </c>
      <c r="B108" s="2" t="str">
        <f>1 incomplete academic secondary level</f>
        <v>#ERROR!</v>
      </c>
    </row>
    <row r="109">
      <c r="A109" s="1" t="s">
        <v>136</v>
      </c>
      <c r="B109" s="2" t="str">
        <f>1 complete academic secondary level</f>
        <v>#ERROR!</v>
      </c>
    </row>
    <row r="110">
      <c r="A110" s="1" t="s">
        <v>137</v>
      </c>
      <c r="B110" s="2" t="str">
        <f>1 incomplete technical secondary level</f>
        <v>#ERROR!</v>
      </c>
    </row>
    <row r="111">
      <c r="A111" s="1" t="s">
        <v>138</v>
      </c>
      <c r="B111" s="2" t="str">
        <f>1 complete technical secondary level</f>
        <v>#ERROR!</v>
      </c>
    </row>
    <row r="112">
      <c r="A112" s="1" t="s">
        <v>139</v>
      </c>
      <c r="B112" s="2" t="str">
        <f>1 undergraduate and higher education</f>
        <v>#ERROR!</v>
      </c>
    </row>
    <row r="113">
      <c r="A113" s="1" t="s">
        <v>140</v>
      </c>
      <c r="B113" s="2" t="str">
        <f>1 postgraduate higher education</f>
        <v>#ERROR!</v>
      </c>
    </row>
    <row r="114">
      <c r="A114" s="1" t="s">
        <v>141</v>
      </c>
      <c r="B114" s="1" t="s">
        <v>142</v>
      </c>
    </row>
    <row r="115">
      <c r="A115" s="1" t="s">
        <v>143</v>
      </c>
      <c r="B115" s="1" t="s">
        <v>144</v>
      </c>
    </row>
    <row r="116">
      <c r="A116" s="1" t="s">
        <v>145</v>
      </c>
      <c r="B116" s="2" t="str">
        <f>1 own and fully paid house</f>
        <v>#ERROR!</v>
      </c>
    </row>
    <row r="117">
      <c r="A117" s="1" t="s">
        <v>146</v>
      </c>
      <c r="B117" s="2" t="str">
        <f>1 own, paying in installments</f>
        <v>#ERROR!</v>
      </c>
    </row>
    <row r="118">
      <c r="A118" s="1" t="s">
        <v>147</v>
      </c>
      <c r="B118" s="2" t="str">
        <f>1 rented</f>
        <v>#ERROR!</v>
      </c>
    </row>
    <row r="119">
      <c r="A119" s="1" t="s">
        <v>148</v>
      </c>
      <c r="B119" s="2" t="str">
        <f>1 precarious</f>
        <v>#ERROR!</v>
      </c>
    </row>
    <row r="120">
      <c r="A120" s="1" t="s">
        <v>149</v>
      </c>
      <c r="B120" s="2" t="str">
        <f>1 other(assigned, borrowed)</f>
        <v>#ERROR!</v>
      </c>
    </row>
    <row r="121">
      <c r="A121" s="1" t="s">
        <v>150</v>
      </c>
      <c r="B121" s="2" t="str">
        <f>1 if the household has notebook or desktop computer</f>
        <v>#ERROR!</v>
      </c>
    </row>
    <row r="122">
      <c r="A122" s="1" t="s">
        <v>151</v>
      </c>
      <c r="B122" s="2" t="str">
        <f>1 if the household has TV</f>
        <v>#ERROR!</v>
      </c>
    </row>
    <row r="123">
      <c r="A123" s="1" t="s">
        <v>152</v>
      </c>
      <c r="B123" s="2" t="str">
        <f>1 if mobile phone</f>
        <v>#ERROR!</v>
      </c>
    </row>
    <row r="124">
      <c r="A124" s="1" t="s">
        <v>153</v>
      </c>
      <c r="B124" s="1" t="s">
        <v>154</v>
      </c>
    </row>
    <row r="125">
      <c r="A125" s="1" t="s">
        <v>155</v>
      </c>
      <c r="B125" s="2" t="str">
        <f>1 region Central</f>
        <v>#ERROR!</v>
      </c>
    </row>
    <row r="126">
      <c r="A126" s="1" t="s">
        <v>156</v>
      </c>
      <c r="B126" s="2" t="str">
        <f>1 region Chorotega</f>
        <v>#ERROR!</v>
      </c>
    </row>
    <row r="127">
      <c r="A127" s="1" t="s">
        <v>157</v>
      </c>
      <c r="B127" s="2" t="str">
        <f>1 region PacÃƒÂ­fico central</f>
        <v>#ERROR!</v>
      </c>
    </row>
    <row r="128">
      <c r="A128" s="1" t="s">
        <v>158</v>
      </c>
      <c r="B128" s="2" t="str">
        <f>1 region Brunca</f>
        <v>#ERROR!</v>
      </c>
    </row>
    <row r="129">
      <c r="A129" s="1" t="s">
        <v>159</v>
      </c>
      <c r="B129" s="2" t="str">
        <f>1 region Huetar AtlÃƒÂ¡ntica</f>
        <v>#ERROR!</v>
      </c>
    </row>
    <row r="130">
      <c r="A130" s="1" t="s">
        <v>160</v>
      </c>
      <c r="B130" s="2" t="str">
        <f>1 region Huetar Norte</f>
        <v>#ERROR!</v>
      </c>
    </row>
    <row r="131">
      <c r="A131" s="1" t="s">
        <v>161</v>
      </c>
      <c r="B131" s="2" t="str">
        <f>1 zona urbana</f>
        <v>#ERROR!</v>
      </c>
    </row>
    <row r="132">
      <c r="A132" s="1" t="s">
        <v>162</v>
      </c>
      <c r="B132" s="2" t="str">
        <f>2 zona rural</f>
        <v>#ERROR!</v>
      </c>
    </row>
    <row r="133">
      <c r="A133" s="1" t="s">
        <v>163</v>
      </c>
      <c r="B133" s="1" t="s">
        <v>164</v>
      </c>
    </row>
    <row r="134">
      <c r="A134" s="1" t="s">
        <v>165</v>
      </c>
      <c r="B134" s="1" t="s">
        <v>166</v>
      </c>
    </row>
    <row r="135">
      <c r="A135" s="1" t="s">
        <v>167</v>
      </c>
      <c r="B135" s="1" t="s">
        <v>168</v>
      </c>
    </row>
    <row r="136">
      <c r="A136" s="1" t="s">
        <v>169</v>
      </c>
      <c r="B136" s="1" t="s">
        <v>170</v>
      </c>
    </row>
    <row r="137">
      <c r="A137" s="1" t="s">
        <v>171</v>
      </c>
      <c r="B137" s="1" t="s">
        <v>172</v>
      </c>
    </row>
    <row r="138">
      <c r="A138" s="1" t="s">
        <v>173</v>
      </c>
      <c r="B138" s="1" t="s">
        <v>174</v>
      </c>
    </row>
    <row r="139">
      <c r="A139" s="1" t="s">
        <v>175</v>
      </c>
      <c r="B139" s="1" t="s">
        <v>176</v>
      </c>
    </row>
    <row r="140">
      <c r="A140" s="1" t="s">
        <v>177</v>
      </c>
      <c r="B140" s="1" t="s">
        <v>178</v>
      </c>
    </row>
    <row r="141">
      <c r="A141" s="1" t="s">
        <v>179</v>
      </c>
      <c r="B141" s="1" t="s">
        <v>180</v>
      </c>
    </row>
    <row r="142">
      <c r="A142" s="1" t="s">
        <v>181</v>
      </c>
      <c r="B142" s="1" t="s">
        <v>182</v>
      </c>
    </row>
  </sheetData>
  <drawing r:id="rId1"/>
</worksheet>
</file>