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lved" sheetId="1" r:id="rId4"/>
    <sheet state="visible" name="not solved" sheetId="2" r:id="rId5"/>
  </sheets>
  <definedNames>
    <definedName localSheetId="0" name="solver_lhs3">solved!$F$12</definedName>
    <definedName localSheetId="0" name="solver_lhs12">solved!$T$15:$T$23</definedName>
    <definedName localSheetId="1" name="solver_lhs1">#REF!</definedName>
    <definedName localSheetId="1" name="solver_lhs7">#REF!</definedName>
    <definedName localSheetId="0" name="solver_rhs12">solved!$E$3:$E$11</definedName>
    <definedName localSheetId="0" name="solver_lhs11">solved!$S$3:$S$5</definedName>
    <definedName localSheetId="1" name="solver_lhs4">#REF!</definedName>
    <definedName localSheetId="0" name="solver_lhs7">solved!$Q$3:$Q$5</definedName>
    <definedName localSheetId="1" name="solver_lhs13">#REF!</definedName>
    <definedName localSheetId="0" name="solver_rhs3">solved!$D$14</definedName>
    <definedName localSheetId="0" name="solver_lhs13">solved!$V$15:$V$23</definedName>
    <definedName localSheetId="0" name="solver_lhs6">solved!$N$45:$Y$45</definedName>
    <definedName localSheetId="1" name="solver_rhs8">#REF!</definedName>
    <definedName localSheetId="0" name="solver_rhs8">solved!$R$9</definedName>
    <definedName localSheetId="0" name="solver_lhs5">solved!$G$3:$G$11</definedName>
    <definedName localSheetId="1" name="solver_lhs3">#REF!</definedName>
    <definedName localSheetId="1" name="solver_rhs10">#REF!</definedName>
    <definedName localSheetId="0" name="solver_lhs8">solved!$Q$6</definedName>
    <definedName localSheetId="0" name="solver_rhs10">solved!$O$3:$O$5</definedName>
    <definedName localSheetId="1" name="solver_lhs11">#REF!</definedName>
    <definedName localSheetId="1" name="solver_opt">#REF!</definedName>
    <definedName localSheetId="0" name="solver_lhs10">solved!$R$3:$R$5</definedName>
    <definedName localSheetId="1" name="solver_lhs10">#REF!</definedName>
    <definedName localSheetId="1" name="solver_rhs7">#REF!</definedName>
    <definedName localSheetId="1" name="solver_rhs12">#REF!</definedName>
    <definedName localSheetId="1" name="solver_rhs5">#REF!</definedName>
    <definedName localSheetId="1" name="solver_lhs8">#REF!</definedName>
    <definedName localSheetId="0" name="solver_rhs9">solved!$P$9</definedName>
    <definedName localSheetId="0" name="solver_rhs2">solved!$F$14</definedName>
    <definedName localSheetId="1" name="solver_lhs12">#REF!</definedName>
    <definedName localSheetId="1" name="solver_rhs1">#REF!</definedName>
    <definedName localSheetId="0" name="solver_rhs1">solved!$E$41</definedName>
    <definedName localSheetId="0" name="solver_lhs2">solved!$F$12</definedName>
    <definedName localSheetId="0" name="solver_lhs4">solved!$F$3:$F$11</definedName>
    <definedName localSheetId="0" name="solver_lhs1">solved!$C$41</definedName>
    <definedName localSheetId="1" name="solver_lhs2">#REF!</definedName>
    <definedName localSheetId="1" name="solver_adj">#REF!</definedName>
    <definedName localSheetId="1" name="solver_rhs2">#REF!</definedName>
    <definedName localSheetId="1" name="solver_lhs6">#REF!</definedName>
    <definedName localSheetId="1" name="solver_lhs9">#REF!</definedName>
    <definedName localSheetId="1" name="solver_lhs5">#REF!</definedName>
    <definedName localSheetId="0" name="solver_lhs9">solved!$Q$6</definedName>
    <definedName localSheetId="0" name="solver_opt">solved!$C$39</definedName>
    <definedName localSheetId="0" name="solver_rhs6">solved!$C$30:$N$30</definedName>
  </definedNames>
  <calcPr/>
</workbook>
</file>

<file path=xl/sharedStrings.xml><?xml version="1.0" encoding="utf-8"?>
<sst xmlns="http://schemas.openxmlformats.org/spreadsheetml/2006/main" count="289" uniqueCount="65">
  <si>
    <t>Inbound Distance</t>
  </si>
  <si>
    <t>DCS</t>
  </si>
  <si>
    <t>Variable Cost</t>
  </si>
  <si>
    <t>Fixed Cost</t>
  </si>
  <si>
    <t>Capacity</t>
  </si>
  <si>
    <t>open</t>
  </si>
  <si>
    <t>linking constraint</t>
  </si>
  <si>
    <t>plant 1</t>
  </si>
  <si>
    <t>plant 2</t>
  </si>
  <si>
    <t>plant 3</t>
  </si>
  <si>
    <t>Var</t>
  </si>
  <si>
    <t>capacity</t>
  </si>
  <si>
    <t>fixed cost</t>
  </si>
  <si>
    <t>amount</t>
  </si>
  <si>
    <t>linking</t>
  </si>
  <si>
    <t>DC_1</t>
  </si>
  <si>
    <t>DC_2</t>
  </si>
  <si>
    <t>DC_3</t>
  </si>
  <si>
    <t>DC_4</t>
  </si>
  <si>
    <t>total</t>
  </si>
  <si>
    <t>DC_5</t>
  </si>
  <si>
    <t>DC_6</t>
  </si>
  <si>
    <t>min</t>
  </si>
  <si>
    <t>max</t>
  </si>
  <si>
    <t>DC_7</t>
  </si>
  <si>
    <t>DC_8</t>
  </si>
  <si>
    <t>DC_9</t>
  </si>
  <si>
    <t xml:space="preserve">Inbound </t>
  </si>
  <si>
    <t>flow</t>
  </si>
  <si>
    <t>Outbound Distance</t>
  </si>
  <si>
    <t>Shop 1</t>
  </si>
  <si>
    <t>shop 2</t>
  </si>
  <si>
    <t>Shop 3</t>
  </si>
  <si>
    <t>Shop 4</t>
  </si>
  <si>
    <t>Shop 5</t>
  </si>
  <si>
    <t>Shop 6</t>
  </si>
  <si>
    <t>Shop 7</t>
  </si>
  <si>
    <t>Shop 8</t>
  </si>
  <si>
    <t>Shop 9</t>
  </si>
  <si>
    <t>Shop 10</t>
  </si>
  <si>
    <t>Shop 11</t>
  </si>
  <si>
    <t>Shop 12</t>
  </si>
  <si>
    <t>Demand</t>
  </si>
  <si>
    <t>Scenario 1</t>
  </si>
  <si>
    <t>One DC</t>
  </si>
  <si>
    <t>inbound transport cost</t>
  </si>
  <si>
    <t>Scenario 2</t>
  </si>
  <si>
    <t>relaxed DC cons</t>
  </si>
  <si>
    <t>outbound transport cost</t>
  </si>
  <si>
    <t>Scenario 3</t>
  </si>
  <si>
    <t>80 threshold</t>
  </si>
  <si>
    <t xml:space="preserve">Outbound </t>
  </si>
  <si>
    <t>Production cost</t>
  </si>
  <si>
    <t>Scenario 4</t>
  </si>
  <si>
    <t>Threshold</t>
  </si>
  <si>
    <t>opening plant cost</t>
  </si>
  <si>
    <t>DC opening cost</t>
  </si>
  <si>
    <t>DC opearional cost</t>
  </si>
  <si>
    <t>total cost</t>
  </si>
  <si>
    <t>requested</t>
  </si>
  <si>
    <t>LOS</t>
  </si>
  <si>
    <t xml:space="preserve">Demand </t>
  </si>
  <si>
    <t xml:space="preserve">supply </t>
  </si>
  <si>
    <t>flow constraint</t>
  </si>
  <si>
    <t>less than 80 KM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</si>
</sst>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4">
    <font>
      <sz val="11.0"/>
      <color theme="1"/>
      <name val="Calibri"/>
      <scheme val="minor"/>
    </font>
    <font>
      <sz val="11.0"/>
      <color theme="1"/>
      <name val="Calibri"/>
    </font>
    <font/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E598"/>
        <bgColor rgb="FFFFE598"/>
      </patternFill>
    </fill>
    <fill>
      <patternFill patternType="solid">
        <fgColor rgb="FFF7CAAC"/>
        <bgColor rgb="FFF7CAAC"/>
      </patternFill>
    </fill>
    <fill>
      <patternFill patternType="solid">
        <fgColor rgb="FFF4B083"/>
        <bgColor rgb="FFF4B083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0" fillId="0" fontId="3" numFmtId="0" xfId="0" applyFont="1"/>
    <xf borderId="7" fillId="2" fontId="1" numFmtId="0" xfId="0" applyBorder="1" applyFill="1" applyFont="1"/>
    <xf borderId="4" fillId="3" fontId="1" numFmtId="0" xfId="0" applyBorder="1" applyFill="1" applyFont="1"/>
    <xf borderId="4" fillId="0" fontId="1" numFmtId="0" xfId="0" applyAlignment="1" applyBorder="1" applyFont="1">
      <alignment horizontal="center"/>
    </xf>
    <xf borderId="7" fillId="4" fontId="1" numFmtId="164" xfId="0" applyBorder="1" applyFill="1" applyFont="1" applyNumberFormat="1"/>
    <xf borderId="0" fillId="0" fontId="1" numFmtId="164" xfId="0" applyFont="1" applyNumberFormat="1"/>
    <xf borderId="7" fillId="4" fontId="1" numFmtId="0" xfId="0" applyBorder="1" applyFont="1"/>
    <xf borderId="7" fillId="3" fontId="1" numFmtId="164" xfId="0" applyBorder="1" applyFont="1" applyNumberFormat="1"/>
    <xf borderId="0" fillId="0" fontId="1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0.0"/>
    <col customWidth="1" min="3" max="3" width="13.71"/>
    <col customWidth="1" min="4" max="6" width="10.71"/>
    <col customWidth="1" min="7" max="7" width="14.43"/>
    <col customWidth="1" min="8" max="8" width="12.43"/>
    <col customWidth="1" min="9" max="21" width="10.71"/>
    <col customWidth="1" min="22" max="22" width="12.29"/>
    <col customWidth="1" min="23" max="26" width="10.71"/>
  </cols>
  <sheetData>
    <row r="1">
      <c r="H1" s="1" t="s">
        <v>0</v>
      </c>
      <c r="I1" s="2"/>
      <c r="J1" s="2"/>
      <c r="K1" s="3"/>
    </row>
    <row r="2">
      <c r="B2" s="4" t="s">
        <v>1</v>
      </c>
      <c r="C2" s="4" t="s">
        <v>2</v>
      </c>
      <c r="D2" s="4" t="s">
        <v>3</v>
      </c>
      <c r="E2" s="5" t="s">
        <v>4</v>
      </c>
      <c r="F2" s="5" t="s">
        <v>5</v>
      </c>
      <c r="G2" s="5" t="s">
        <v>6</v>
      </c>
      <c r="H2" s="4" t="s">
        <v>1</v>
      </c>
      <c r="I2" s="4" t="s">
        <v>7</v>
      </c>
      <c r="J2" s="4" t="s">
        <v>8</v>
      </c>
      <c r="K2" s="4" t="s">
        <v>9</v>
      </c>
      <c r="M2" s="4"/>
      <c r="N2" s="4" t="s">
        <v>10</v>
      </c>
      <c r="O2" s="4" t="s">
        <v>11</v>
      </c>
      <c r="P2" s="4" t="s">
        <v>12</v>
      </c>
      <c r="Q2" s="6" t="s">
        <v>5</v>
      </c>
      <c r="R2" s="6" t="s">
        <v>13</v>
      </c>
      <c r="S2" s="6" t="s">
        <v>14</v>
      </c>
    </row>
    <row r="3">
      <c r="B3" s="4" t="s">
        <v>15</v>
      </c>
      <c r="C3" s="4">
        <v>12.0</v>
      </c>
      <c r="D3" s="4">
        <v>20000.0</v>
      </c>
      <c r="E3" s="7">
        <v>10000.0</v>
      </c>
      <c r="F3" s="8">
        <v>0.0</v>
      </c>
      <c r="G3" s="7">
        <f t="shared" ref="G3:G11" si="1">T15-(E3*F3)</f>
        <v>0</v>
      </c>
      <c r="H3" s="4" t="s">
        <v>15</v>
      </c>
      <c r="I3" s="4">
        <v>22.0</v>
      </c>
      <c r="J3" s="4">
        <v>71.0</v>
      </c>
      <c r="K3" s="4">
        <v>79.0</v>
      </c>
      <c r="M3" s="4" t="s">
        <v>7</v>
      </c>
      <c r="N3" s="4">
        <v>18.0</v>
      </c>
      <c r="O3" s="4">
        <v>3000.0</v>
      </c>
      <c r="P3" s="4">
        <v>40000.0</v>
      </c>
      <c r="Q3" s="8">
        <v>0.0</v>
      </c>
      <c r="R3" s="7">
        <f>Q24</f>
        <v>0</v>
      </c>
      <c r="S3" s="7">
        <f t="shared" ref="S3:S5" si="2">R3-(O3*Q3)</f>
        <v>0</v>
      </c>
    </row>
    <row r="4">
      <c r="B4" s="4" t="s">
        <v>16</v>
      </c>
      <c r="C4" s="4">
        <v>15.0</v>
      </c>
      <c r="D4" s="4">
        <v>22000.0</v>
      </c>
      <c r="E4" s="7">
        <v>10000.0</v>
      </c>
      <c r="F4" s="8">
        <v>1.0</v>
      </c>
      <c r="G4" s="7">
        <f t="shared" si="1"/>
        <v>-3739</v>
      </c>
      <c r="H4" s="4" t="s">
        <v>16</v>
      </c>
      <c r="I4" s="4">
        <v>64.0</v>
      </c>
      <c r="J4" s="4">
        <v>27.0</v>
      </c>
      <c r="K4" s="4">
        <v>26.0</v>
      </c>
      <c r="M4" s="4" t="s">
        <v>8</v>
      </c>
      <c r="N4" s="4">
        <v>22.0</v>
      </c>
      <c r="O4" s="4">
        <v>5000.0</v>
      </c>
      <c r="P4" s="4">
        <v>60000.0</v>
      </c>
      <c r="Q4" s="8">
        <v>1.0</v>
      </c>
      <c r="R4" s="7">
        <f>R24</f>
        <v>5000</v>
      </c>
      <c r="S4" s="7">
        <f t="shared" si="2"/>
        <v>0</v>
      </c>
    </row>
    <row r="5">
      <c r="B5" s="4" t="s">
        <v>17</v>
      </c>
      <c r="C5" s="4">
        <v>18.0</v>
      </c>
      <c r="D5" s="4">
        <v>40000.0</v>
      </c>
      <c r="E5" s="7">
        <v>10000.0</v>
      </c>
      <c r="F5" s="8">
        <v>1.0</v>
      </c>
      <c r="G5" s="7">
        <f t="shared" si="1"/>
        <v>-7732</v>
      </c>
      <c r="H5" s="4" t="s">
        <v>17</v>
      </c>
      <c r="I5" s="4">
        <v>72.0</v>
      </c>
      <c r="J5" s="4">
        <v>36.0</v>
      </c>
      <c r="K5" s="4">
        <v>56.0</v>
      </c>
      <c r="M5" s="4" t="s">
        <v>9</v>
      </c>
      <c r="N5" s="4">
        <v>32.0</v>
      </c>
      <c r="O5" s="4">
        <v>4000.0</v>
      </c>
      <c r="P5" s="4">
        <v>50000.0</v>
      </c>
      <c r="Q5" s="8">
        <v>1.0</v>
      </c>
      <c r="R5" s="7">
        <f>S24</f>
        <v>3529</v>
      </c>
      <c r="S5" s="7">
        <f t="shared" si="2"/>
        <v>-471</v>
      </c>
    </row>
    <row r="6">
      <c r="B6" s="4" t="s">
        <v>18</v>
      </c>
      <c r="C6" s="4">
        <v>45.0</v>
      </c>
      <c r="D6" s="4">
        <v>50000.0</v>
      </c>
      <c r="E6" s="7">
        <v>10000.0</v>
      </c>
      <c r="F6" s="8">
        <v>0.0</v>
      </c>
      <c r="G6" s="7">
        <f t="shared" si="1"/>
        <v>0</v>
      </c>
      <c r="H6" s="4" t="s">
        <v>18</v>
      </c>
      <c r="I6" s="4">
        <v>50.0</v>
      </c>
      <c r="J6" s="4">
        <v>75.0</v>
      </c>
      <c r="K6" s="4">
        <v>56.0</v>
      </c>
      <c r="P6" s="7" t="s">
        <v>19</v>
      </c>
      <c r="Q6" s="7">
        <f>SUM(Q3:Q5)</f>
        <v>2</v>
      </c>
    </row>
    <row r="7">
      <c r="B7" s="4" t="s">
        <v>20</v>
      </c>
      <c r="C7" s="4">
        <v>23.0</v>
      </c>
      <c r="D7" s="4">
        <v>60000.0</v>
      </c>
      <c r="E7" s="7">
        <v>10000.0</v>
      </c>
      <c r="F7" s="8">
        <v>0.0</v>
      </c>
      <c r="G7" s="7">
        <f t="shared" si="1"/>
        <v>0</v>
      </c>
      <c r="H7" s="4" t="s">
        <v>20</v>
      </c>
      <c r="I7" s="4">
        <v>32.0</v>
      </c>
      <c r="J7" s="4">
        <v>33.0</v>
      </c>
      <c r="K7" s="4">
        <v>21.0</v>
      </c>
    </row>
    <row r="8">
      <c r="B8" s="4" t="s">
        <v>21</v>
      </c>
      <c r="C8" s="4">
        <v>44.0</v>
      </c>
      <c r="D8" s="4">
        <v>12000.0</v>
      </c>
      <c r="E8" s="7">
        <v>10000.0</v>
      </c>
      <c r="F8" s="8">
        <v>0.0</v>
      </c>
      <c r="G8" s="7">
        <f t="shared" si="1"/>
        <v>0</v>
      </c>
      <c r="H8" s="4" t="s">
        <v>21</v>
      </c>
      <c r="I8" s="4">
        <v>63.0</v>
      </c>
      <c r="J8" s="4">
        <v>34.0</v>
      </c>
      <c r="K8" s="4">
        <v>65.0</v>
      </c>
      <c r="P8" s="7" t="s">
        <v>22</v>
      </c>
      <c r="R8" s="7" t="s">
        <v>23</v>
      </c>
    </row>
    <row r="9">
      <c r="B9" s="4" t="s">
        <v>24</v>
      </c>
      <c r="C9" s="4">
        <v>32.0</v>
      </c>
      <c r="D9" s="4">
        <v>18000.0</v>
      </c>
      <c r="E9" s="7">
        <v>10000.0</v>
      </c>
      <c r="F9" s="8">
        <v>0.0</v>
      </c>
      <c r="G9" s="7">
        <f t="shared" si="1"/>
        <v>0</v>
      </c>
      <c r="H9" s="4" t="s">
        <v>24</v>
      </c>
      <c r="I9" s="4">
        <v>37.0</v>
      </c>
      <c r="J9" s="4">
        <v>52.0</v>
      </c>
      <c r="K9" s="4">
        <v>46.0</v>
      </c>
      <c r="P9" s="7">
        <v>1.0</v>
      </c>
      <c r="R9" s="7">
        <v>3.0</v>
      </c>
    </row>
    <row r="10">
      <c r="B10" s="4" t="s">
        <v>25</v>
      </c>
      <c r="C10" s="4">
        <v>12.0</v>
      </c>
      <c r="D10" s="4">
        <v>70000.0</v>
      </c>
      <c r="E10" s="7">
        <v>10000.0</v>
      </c>
      <c r="F10" s="8">
        <v>0.0</v>
      </c>
      <c r="G10" s="7">
        <f t="shared" si="1"/>
        <v>0</v>
      </c>
      <c r="H10" s="4" t="s">
        <v>25</v>
      </c>
      <c r="I10" s="4">
        <v>33.0</v>
      </c>
      <c r="J10" s="4">
        <v>80.0</v>
      </c>
      <c r="K10" s="4">
        <v>42.0</v>
      </c>
    </row>
    <row r="11">
      <c r="B11" s="4" t="s">
        <v>26</v>
      </c>
      <c r="C11" s="4">
        <v>23.0</v>
      </c>
      <c r="D11" s="4">
        <v>65000.0</v>
      </c>
      <c r="E11" s="7">
        <v>10000.0</v>
      </c>
      <c r="F11" s="8">
        <v>0.0</v>
      </c>
      <c r="G11" s="7">
        <f t="shared" si="1"/>
        <v>0</v>
      </c>
      <c r="H11" s="4" t="s">
        <v>26</v>
      </c>
      <c r="I11" s="4">
        <v>80.0</v>
      </c>
      <c r="J11" s="4">
        <v>54.0</v>
      </c>
      <c r="K11" s="4">
        <v>76.0</v>
      </c>
    </row>
    <row r="12">
      <c r="E12" s="7" t="s">
        <v>19</v>
      </c>
      <c r="F12" s="7">
        <f>SUM(F3:F11)</f>
        <v>2</v>
      </c>
    </row>
    <row r="13">
      <c r="D13" s="7" t="s">
        <v>22</v>
      </c>
      <c r="F13" s="7" t="s">
        <v>23</v>
      </c>
      <c r="P13" s="1" t="s">
        <v>27</v>
      </c>
      <c r="Q13" s="2"/>
      <c r="R13" s="2"/>
      <c r="S13" s="3"/>
    </row>
    <row r="14">
      <c r="D14" s="7">
        <v>1.0</v>
      </c>
      <c r="F14" s="7">
        <v>9.0</v>
      </c>
      <c r="P14" s="4" t="s">
        <v>1</v>
      </c>
      <c r="Q14" s="4" t="s">
        <v>7</v>
      </c>
      <c r="R14" s="4" t="s">
        <v>8</v>
      </c>
      <c r="S14" s="4" t="s">
        <v>9</v>
      </c>
      <c r="T14" s="5" t="s">
        <v>19</v>
      </c>
      <c r="V14" s="7" t="s">
        <v>28</v>
      </c>
    </row>
    <row r="15">
      <c r="B15" s="1" t="s">
        <v>29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3"/>
      <c r="P15" s="4" t="s">
        <v>15</v>
      </c>
      <c r="Q15" s="9">
        <v>0.0</v>
      </c>
      <c r="R15" s="9">
        <v>0.0</v>
      </c>
      <c r="S15" s="9">
        <v>0.0</v>
      </c>
      <c r="T15" s="7">
        <f t="shared" ref="T15:T23" si="3">SUM(Q15:S15)</f>
        <v>0</v>
      </c>
      <c r="V15" s="7">
        <f t="shared" ref="V15:V23" si="4">T15-Z36</f>
        <v>0</v>
      </c>
    </row>
    <row r="16">
      <c r="B16" s="4" t="s">
        <v>1</v>
      </c>
      <c r="C16" s="4" t="s">
        <v>30</v>
      </c>
      <c r="D16" s="4" t="s">
        <v>31</v>
      </c>
      <c r="E16" s="4" t="s">
        <v>32</v>
      </c>
      <c r="F16" s="4" t="s">
        <v>33</v>
      </c>
      <c r="G16" s="4" t="s">
        <v>34</v>
      </c>
      <c r="H16" s="4" t="s">
        <v>35</v>
      </c>
      <c r="I16" s="4" t="s">
        <v>36</v>
      </c>
      <c r="J16" s="4" t="s">
        <v>37</v>
      </c>
      <c r="K16" s="4" t="s">
        <v>38</v>
      </c>
      <c r="L16" s="4" t="s">
        <v>39</v>
      </c>
      <c r="M16" s="4" t="s">
        <v>40</v>
      </c>
      <c r="N16" s="4" t="s">
        <v>41</v>
      </c>
      <c r="P16" s="4" t="s">
        <v>16</v>
      </c>
      <c r="Q16" s="9">
        <v>0.0</v>
      </c>
      <c r="R16" s="9">
        <v>2731.9999999999923</v>
      </c>
      <c r="S16" s="9">
        <v>3529.0</v>
      </c>
      <c r="T16" s="7">
        <f t="shared" si="3"/>
        <v>6261</v>
      </c>
      <c r="V16" s="7">
        <f t="shared" si="4"/>
        <v>0</v>
      </c>
    </row>
    <row r="17">
      <c r="B17" s="4" t="s">
        <v>15</v>
      </c>
      <c r="C17" s="4">
        <v>98.0</v>
      </c>
      <c r="D17" s="4">
        <v>67.0</v>
      </c>
      <c r="E17" s="4">
        <v>103.0</v>
      </c>
      <c r="F17" s="4">
        <v>117.0</v>
      </c>
      <c r="G17" s="4">
        <v>94.0</v>
      </c>
      <c r="H17" s="4">
        <v>116.0</v>
      </c>
      <c r="I17" s="4">
        <v>75.0</v>
      </c>
      <c r="J17" s="4">
        <v>104.0</v>
      </c>
      <c r="K17" s="4">
        <v>103.0</v>
      </c>
      <c r="L17" s="4">
        <v>71.0</v>
      </c>
      <c r="M17" s="4">
        <v>71.0</v>
      </c>
      <c r="N17" s="4">
        <v>41.0</v>
      </c>
      <c r="P17" s="4" t="s">
        <v>17</v>
      </c>
      <c r="Q17" s="9">
        <v>0.0</v>
      </c>
      <c r="R17" s="9">
        <v>2268.000000000006</v>
      </c>
      <c r="S17" s="9">
        <v>0.0</v>
      </c>
      <c r="T17" s="7">
        <f t="shared" si="3"/>
        <v>2268</v>
      </c>
      <c r="V17" s="7">
        <f t="shared" si="4"/>
        <v>0</v>
      </c>
    </row>
    <row r="18">
      <c r="B18" s="4" t="s">
        <v>16</v>
      </c>
      <c r="C18" s="4">
        <v>109.0</v>
      </c>
      <c r="D18" s="4">
        <v>85.0</v>
      </c>
      <c r="E18" s="4">
        <v>114.0</v>
      </c>
      <c r="F18" s="4">
        <v>50.0</v>
      </c>
      <c r="G18" s="4">
        <v>64.0</v>
      </c>
      <c r="H18" s="4">
        <v>53.0</v>
      </c>
      <c r="I18" s="4">
        <v>46.0</v>
      </c>
      <c r="J18" s="4">
        <v>62.0</v>
      </c>
      <c r="K18" s="4">
        <v>50.0</v>
      </c>
      <c r="L18" s="4">
        <v>98.0</v>
      </c>
      <c r="M18" s="4">
        <v>44.0</v>
      </c>
      <c r="N18" s="4">
        <v>43.0</v>
      </c>
      <c r="P18" s="4" t="s">
        <v>18</v>
      </c>
      <c r="Q18" s="9">
        <v>0.0</v>
      </c>
      <c r="R18" s="9">
        <v>0.0</v>
      </c>
      <c r="S18" s="9">
        <v>0.0</v>
      </c>
      <c r="T18" s="7">
        <f t="shared" si="3"/>
        <v>0</v>
      </c>
      <c r="V18" s="7">
        <f t="shared" si="4"/>
        <v>0</v>
      </c>
    </row>
    <row r="19">
      <c r="B19" s="4" t="s">
        <v>17</v>
      </c>
      <c r="C19" s="4">
        <v>57.0</v>
      </c>
      <c r="D19" s="4">
        <v>116.0</v>
      </c>
      <c r="E19" s="4">
        <v>57.0</v>
      </c>
      <c r="F19" s="4">
        <v>119.0</v>
      </c>
      <c r="G19" s="4">
        <v>53.0</v>
      </c>
      <c r="H19" s="4">
        <v>63.0</v>
      </c>
      <c r="I19" s="4">
        <v>106.0</v>
      </c>
      <c r="J19" s="4">
        <v>74.0</v>
      </c>
      <c r="K19" s="4">
        <v>75.0</v>
      </c>
      <c r="L19" s="4">
        <v>62.0</v>
      </c>
      <c r="M19" s="4">
        <v>43.0</v>
      </c>
      <c r="N19" s="4">
        <v>118.0</v>
      </c>
      <c r="P19" s="4" t="s">
        <v>20</v>
      </c>
      <c r="Q19" s="9">
        <v>0.0</v>
      </c>
      <c r="R19" s="9">
        <v>0.0</v>
      </c>
      <c r="S19" s="9">
        <v>0.0</v>
      </c>
      <c r="T19" s="7">
        <f t="shared" si="3"/>
        <v>0</v>
      </c>
      <c r="V19" s="7">
        <f t="shared" si="4"/>
        <v>0</v>
      </c>
    </row>
    <row r="20">
      <c r="B20" s="4" t="s">
        <v>18</v>
      </c>
      <c r="C20" s="4">
        <v>113.0</v>
      </c>
      <c r="D20" s="4">
        <v>57.0</v>
      </c>
      <c r="E20" s="4">
        <v>92.0</v>
      </c>
      <c r="F20" s="4">
        <v>80.0</v>
      </c>
      <c r="G20" s="4">
        <v>56.0</v>
      </c>
      <c r="H20" s="4">
        <v>77.0</v>
      </c>
      <c r="I20" s="4">
        <v>55.0</v>
      </c>
      <c r="J20" s="4">
        <v>80.0</v>
      </c>
      <c r="K20" s="4">
        <v>92.0</v>
      </c>
      <c r="L20" s="4">
        <v>70.0</v>
      </c>
      <c r="M20" s="4">
        <v>67.0</v>
      </c>
      <c r="N20" s="4">
        <v>52.0</v>
      </c>
      <c r="P20" s="4" t="s">
        <v>21</v>
      </c>
      <c r="Q20" s="9">
        <v>0.0</v>
      </c>
      <c r="R20" s="9">
        <v>0.0</v>
      </c>
      <c r="S20" s="9">
        <v>0.0</v>
      </c>
      <c r="T20" s="7">
        <f t="shared" si="3"/>
        <v>0</v>
      </c>
      <c r="V20" s="7">
        <f t="shared" si="4"/>
        <v>0</v>
      </c>
    </row>
    <row r="21" ht="15.75" customHeight="1">
      <c r="B21" s="4" t="s">
        <v>20</v>
      </c>
      <c r="C21" s="4">
        <v>84.0</v>
      </c>
      <c r="D21" s="4">
        <v>73.0</v>
      </c>
      <c r="E21" s="4">
        <v>91.0</v>
      </c>
      <c r="F21" s="4">
        <v>77.0</v>
      </c>
      <c r="G21" s="4">
        <v>98.0</v>
      </c>
      <c r="H21" s="4">
        <v>85.0</v>
      </c>
      <c r="I21" s="4">
        <v>46.0</v>
      </c>
      <c r="J21" s="4">
        <v>58.0</v>
      </c>
      <c r="K21" s="4">
        <v>112.0</v>
      </c>
      <c r="L21" s="4">
        <v>67.0</v>
      </c>
      <c r="M21" s="4">
        <v>89.0</v>
      </c>
      <c r="N21" s="4">
        <v>102.0</v>
      </c>
      <c r="P21" s="4" t="s">
        <v>24</v>
      </c>
      <c r="Q21" s="9">
        <v>0.0</v>
      </c>
      <c r="R21" s="9">
        <v>0.0</v>
      </c>
      <c r="S21" s="9">
        <v>0.0</v>
      </c>
      <c r="T21" s="7">
        <f t="shared" si="3"/>
        <v>0</v>
      </c>
      <c r="V21" s="7">
        <f t="shared" si="4"/>
        <v>0</v>
      </c>
    </row>
    <row r="22" ht="15.75" customHeight="1">
      <c r="B22" s="4" t="s">
        <v>21</v>
      </c>
      <c r="C22" s="4">
        <v>101.0</v>
      </c>
      <c r="D22" s="4">
        <v>69.0</v>
      </c>
      <c r="E22" s="4">
        <v>85.0</v>
      </c>
      <c r="F22" s="4">
        <v>92.0</v>
      </c>
      <c r="G22" s="4">
        <v>43.0</v>
      </c>
      <c r="H22" s="4">
        <v>96.0</v>
      </c>
      <c r="I22" s="4">
        <v>64.0</v>
      </c>
      <c r="J22" s="4">
        <v>73.0</v>
      </c>
      <c r="K22" s="4">
        <v>55.0</v>
      </c>
      <c r="L22" s="4">
        <v>111.0</v>
      </c>
      <c r="M22" s="4">
        <v>49.0</v>
      </c>
      <c r="N22" s="4">
        <v>46.0</v>
      </c>
      <c r="P22" s="4" t="s">
        <v>25</v>
      </c>
      <c r="Q22" s="9">
        <v>0.0</v>
      </c>
      <c r="R22" s="9">
        <v>0.0</v>
      </c>
      <c r="S22" s="9">
        <v>0.0</v>
      </c>
      <c r="T22" s="7">
        <f t="shared" si="3"/>
        <v>0</v>
      </c>
      <c r="V22" s="7">
        <f t="shared" si="4"/>
        <v>0</v>
      </c>
    </row>
    <row r="23" ht="15.75" customHeight="1">
      <c r="B23" s="4" t="s">
        <v>24</v>
      </c>
      <c r="C23" s="4">
        <v>109.0</v>
      </c>
      <c r="D23" s="4">
        <v>112.0</v>
      </c>
      <c r="E23" s="4">
        <v>55.0</v>
      </c>
      <c r="F23" s="4">
        <v>56.0</v>
      </c>
      <c r="G23" s="4">
        <v>54.0</v>
      </c>
      <c r="H23" s="4">
        <v>82.0</v>
      </c>
      <c r="I23" s="4">
        <v>60.0</v>
      </c>
      <c r="J23" s="4">
        <v>63.0</v>
      </c>
      <c r="K23" s="4">
        <v>111.0</v>
      </c>
      <c r="L23" s="4">
        <v>48.0</v>
      </c>
      <c r="M23" s="4">
        <v>75.0</v>
      </c>
      <c r="N23" s="4">
        <v>112.0</v>
      </c>
      <c r="P23" s="4" t="s">
        <v>26</v>
      </c>
      <c r="Q23" s="9">
        <v>0.0</v>
      </c>
      <c r="R23" s="9">
        <v>0.0</v>
      </c>
      <c r="S23" s="9">
        <v>0.0</v>
      </c>
      <c r="T23" s="7">
        <f t="shared" si="3"/>
        <v>0</v>
      </c>
      <c r="V23" s="7">
        <f t="shared" si="4"/>
        <v>0</v>
      </c>
    </row>
    <row r="24" ht="15.75" customHeight="1">
      <c r="B24" s="4" t="s">
        <v>25</v>
      </c>
      <c r="C24" s="4">
        <v>118.0</v>
      </c>
      <c r="D24" s="4">
        <v>116.0</v>
      </c>
      <c r="E24" s="4">
        <v>56.0</v>
      </c>
      <c r="F24" s="4">
        <v>117.0</v>
      </c>
      <c r="G24" s="4">
        <v>55.0</v>
      </c>
      <c r="H24" s="4">
        <v>54.0</v>
      </c>
      <c r="I24" s="4">
        <v>71.0</v>
      </c>
      <c r="J24" s="4">
        <v>108.0</v>
      </c>
      <c r="K24" s="4">
        <v>93.0</v>
      </c>
      <c r="L24" s="4">
        <v>40.0</v>
      </c>
      <c r="M24" s="4">
        <v>115.0</v>
      </c>
      <c r="N24" s="4">
        <v>66.0</v>
      </c>
      <c r="P24" s="6" t="s">
        <v>19</v>
      </c>
      <c r="Q24" s="7">
        <f t="shared" ref="Q24:S24" si="5">SUM(Q15:Q23)</f>
        <v>0</v>
      </c>
      <c r="R24" s="7">
        <f t="shared" si="5"/>
        <v>5000</v>
      </c>
      <c r="S24" s="7">
        <f t="shared" si="5"/>
        <v>3529</v>
      </c>
    </row>
    <row r="25" ht="15.75" customHeight="1">
      <c r="B25" s="4" t="s">
        <v>26</v>
      </c>
      <c r="C25" s="4">
        <v>92.0</v>
      </c>
      <c r="D25" s="4">
        <v>111.0</v>
      </c>
      <c r="E25" s="4">
        <v>51.0</v>
      </c>
      <c r="F25" s="4">
        <v>59.0</v>
      </c>
      <c r="G25" s="4">
        <v>58.0</v>
      </c>
      <c r="H25" s="4">
        <v>115.0</v>
      </c>
      <c r="I25" s="4">
        <v>70.0</v>
      </c>
      <c r="J25" s="4">
        <v>86.0</v>
      </c>
      <c r="K25" s="4">
        <v>109.0</v>
      </c>
      <c r="L25" s="4">
        <v>116.0</v>
      </c>
      <c r="M25" s="4">
        <v>70.0</v>
      </c>
      <c r="N25" s="4">
        <v>68.0</v>
      </c>
    </row>
    <row r="26" ht="15.75" customHeight="1"/>
    <row r="27" ht="15.75" customHeight="1"/>
    <row r="28" ht="15.75" customHeight="1"/>
    <row r="29" ht="15.75" customHeight="1">
      <c r="B29" s="10" t="s">
        <v>42</v>
      </c>
      <c r="C29" s="10" t="s">
        <v>30</v>
      </c>
      <c r="D29" s="10" t="s">
        <v>31</v>
      </c>
      <c r="E29" s="10" t="s">
        <v>32</v>
      </c>
      <c r="F29" s="10" t="s">
        <v>33</v>
      </c>
      <c r="G29" s="10" t="s">
        <v>34</v>
      </c>
      <c r="H29" s="10" t="s">
        <v>35</v>
      </c>
      <c r="I29" s="10" t="s">
        <v>36</v>
      </c>
      <c r="J29" s="10" t="s">
        <v>37</v>
      </c>
      <c r="K29" s="10" t="s">
        <v>38</v>
      </c>
      <c r="L29" s="10" t="s">
        <v>39</v>
      </c>
      <c r="M29" s="10" t="s">
        <v>40</v>
      </c>
      <c r="N29" s="10" t="s">
        <v>41</v>
      </c>
    </row>
    <row r="30" ht="15.75" customHeight="1">
      <c r="B30" s="10"/>
      <c r="C30" s="10">
        <f t="shared" ref="C30:N30" si="6">SUM(C17:C25)</f>
        <v>881</v>
      </c>
      <c r="D30" s="10">
        <f t="shared" si="6"/>
        <v>806</v>
      </c>
      <c r="E30" s="10">
        <f t="shared" si="6"/>
        <v>704</v>
      </c>
      <c r="F30" s="10">
        <f t="shared" si="6"/>
        <v>767</v>
      </c>
      <c r="G30" s="10">
        <f t="shared" si="6"/>
        <v>575</v>
      </c>
      <c r="H30" s="10">
        <f t="shared" si="6"/>
        <v>741</v>
      </c>
      <c r="I30" s="10">
        <f t="shared" si="6"/>
        <v>593</v>
      </c>
      <c r="J30" s="10">
        <f t="shared" si="6"/>
        <v>708</v>
      </c>
      <c r="K30" s="10">
        <f t="shared" si="6"/>
        <v>800</v>
      </c>
      <c r="L30" s="10">
        <f t="shared" si="6"/>
        <v>683</v>
      </c>
      <c r="M30" s="10">
        <f t="shared" si="6"/>
        <v>623</v>
      </c>
      <c r="N30" s="10">
        <f t="shared" si="6"/>
        <v>648</v>
      </c>
    </row>
    <row r="31" ht="15.75" customHeight="1"/>
    <row r="32" ht="15.75" customHeight="1">
      <c r="F32" s="7" t="s">
        <v>43</v>
      </c>
      <c r="G32" s="11">
        <f>1302219</f>
        <v>1302219</v>
      </c>
      <c r="H32" s="7" t="s">
        <v>44</v>
      </c>
    </row>
    <row r="33" ht="15.75" customHeight="1">
      <c r="B33" s="7" t="s">
        <v>45</v>
      </c>
      <c r="C33" s="7">
        <f>SUMPRODUCT(I3:K11,Q15:S23)</f>
        <v>247166</v>
      </c>
      <c r="F33" s="7" t="s">
        <v>46</v>
      </c>
      <c r="G33" s="12">
        <v>1249649.0</v>
      </c>
      <c r="H33" s="7" t="s">
        <v>47</v>
      </c>
      <c r="I33" s="7">
        <f t="shared" ref="I33:I34" si="7">G33/G32</f>
        <v>0.9596304462</v>
      </c>
    </row>
    <row r="34" ht="15.75" customHeight="1">
      <c r="B34" s="7" t="s">
        <v>48</v>
      </c>
      <c r="C34" s="7">
        <f>SUMPRODUCT(C17:N25,N36:Y44)</f>
        <v>482074</v>
      </c>
      <c r="F34" s="7" t="s">
        <v>49</v>
      </c>
      <c r="G34" s="12">
        <v>1256177.0</v>
      </c>
      <c r="H34" s="7" t="s">
        <v>50</v>
      </c>
      <c r="I34" s="7">
        <f t="shared" si="7"/>
        <v>1.005223867</v>
      </c>
      <c r="M34" s="1" t="s">
        <v>51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3"/>
    </row>
    <row r="35" ht="15.75" customHeight="1">
      <c r="B35" s="7" t="s">
        <v>52</v>
      </c>
      <c r="C35" s="7">
        <f>SUMPRODUCT(N3:N5,R3:R5)</f>
        <v>222928</v>
      </c>
      <c r="F35" s="7" t="s">
        <v>53</v>
      </c>
      <c r="G35" s="12">
        <v>1258907.0</v>
      </c>
      <c r="H35" s="7" t="s">
        <v>54</v>
      </c>
      <c r="M35" s="4" t="s">
        <v>1</v>
      </c>
      <c r="N35" s="4" t="s">
        <v>30</v>
      </c>
      <c r="O35" s="4" t="s">
        <v>31</v>
      </c>
      <c r="P35" s="4" t="s">
        <v>32</v>
      </c>
      <c r="Q35" s="4" t="s">
        <v>33</v>
      </c>
      <c r="R35" s="4" t="s">
        <v>34</v>
      </c>
      <c r="S35" s="4" t="s">
        <v>35</v>
      </c>
      <c r="T35" s="4" t="s">
        <v>36</v>
      </c>
      <c r="U35" s="4" t="s">
        <v>37</v>
      </c>
      <c r="V35" s="4" t="s">
        <v>38</v>
      </c>
      <c r="W35" s="4" t="s">
        <v>39</v>
      </c>
      <c r="X35" s="4" t="s">
        <v>40</v>
      </c>
      <c r="Y35" s="4" t="s">
        <v>41</v>
      </c>
      <c r="Z35" s="6" t="s">
        <v>19</v>
      </c>
    </row>
    <row r="36" ht="15.75" customHeight="1">
      <c r="B36" s="7" t="s">
        <v>55</v>
      </c>
      <c r="C36" s="7">
        <f>SUMPRODUCT(Q3:Q5,P3:P5)</f>
        <v>110000</v>
      </c>
      <c r="H36" s="13">
        <v>65.0</v>
      </c>
      <c r="M36" s="4" t="s">
        <v>15</v>
      </c>
      <c r="N36" s="9">
        <v>0.0</v>
      </c>
      <c r="O36" s="9">
        <v>2.6491759496814534E-12</v>
      </c>
      <c r="P36" s="9">
        <v>0.0</v>
      </c>
      <c r="Q36" s="9">
        <v>0.0</v>
      </c>
      <c r="R36" s="9">
        <v>0.0</v>
      </c>
      <c r="S36" s="9">
        <v>0.0</v>
      </c>
      <c r="T36" s="9">
        <v>0.0</v>
      </c>
      <c r="U36" s="9">
        <v>0.0</v>
      </c>
      <c r="V36" s="9">
        <v>0.0</v>
      </c>
      <c r="W36" s="9">
        <v>0.0</v>
      </c>
      <c r="X36" s="9">
        <v>0.0</v>
      </c>
      <c r="Y36" s="9">
        <v>0.0</v>
      </c>
      <c r="Z36" s="7">
        <f t="shared" ref="Z36:Z44" si="8">SUM(N36:Y36)</f>
        <v>0</v>
      </c>
    </row>
    <row r="37" ht="15.75" customHeight="1">
      <c r="B37" s="7" t="s">
        <v>56</v>
      </c>
      <c r="C37" s="7">
        <f>SUMPRODUCT(D3:D11,F3:F11)</f>
        <v>62000</v>
      </c>
      <c r="M37" s="4" t="s">
        <v>16</v>
      </c>
      <c r="N37" s="9">
        <v>0.0</v>
      </c>
      <c r="O37" s="9">
        <v>805.9999999999973</v>
      </c>
      <c r="P37" s="9">
        <v>0.0</v>
      </c>
      <c r="Q37" s="9">
        <v>767.0000000000026</v>
      </c>
      <c r="R37" s="9">
        <v>575.0000000000023</v>
      </c>
      <c r="S37" s="9">
        <v>741.0</v>
      </c>
      <c r="T37" s="9">
        <v>593.0</v>
      </c>
      <c r="U37" s="9">
        <v>708.0000000000005</v>
      </c>
      <c r="V37" s="9">
        <v>800.0</v>
      </c>
      <c r="W37" s="9">
        <v>0.0</v>
      </c>
      <c r="X37" s="9">
        <v>623.0</v>
      </c>
      <c r="Y37" s="9">
        <v>647.9999999999993</v>
      </c>
      <c r="Z37" s="7">
        <f t="shared" si="8"/>
        <v>6261</v>
      </c>
    </row>
    <row r="38" ht="15.75" customHeight="1">
      <c r="B38" s="7" t="s">
        <v>57</v>
      </c>
      <c r="C38" s="7">
        <f>SUMPRODUCT(C3:C11,T15:T23)</f>
        <v>134739</v>
      </c>
      <c r="M38" s="4" t="s">
        <v>17</v>
      </c>
      <c r="N38" s="9">
        <v>881.0</v>
      </c>
      <c r="O38" s="9">
        <v>0.0</v>
      </c>
      <c r="P38" s="9">
        <v>704.0</v>
      </c>
      <c r="Q38" s="9">
        <v>0.0</v>
      </c>
      <c r="R38" s="9">
        <v>0.0</v>
      </c>
      <c r="S38" s="9">
        <v>0.0</v>
      </c>
      <c r="T38" s="9">
        <v>0.0</v>
      </c>
      <c r="U38" s="9">
        <v>0.0</v>
      </c>
      <c r="V38" s="9">
        <v>0.0</v>
      </c>
      <c r="W38" s="9">
        <v>683.0000000000035</v>
      </c>
      <c r="X38" s="9">
        <v>0.0</v>
      </c>
      <c r="Y38" s="9">
        <v>0.0</v>
      </c>
      <c r="Z38" s="7">
        <f t="shared" si="8"/>
        <v>2268</v>
      </c>
    </row>
    <row r="39" ht="15.75" customHeight="1">
      <c r="B39" s="7" t="s">
        <v>58</v>
      </c>
      <c r="C39" s="14">
        <f>SUM(C33:C38)</f>
        <v>1258907</v>
      </c>
      <c r="M39" s="4" t="s">
        <v>18</v>
      </c>
      <c r="N39" s="9">
        <v>0.0</v>
      </c>
      <c r="O39" s="9">
        <v>0.0</v>
      </c>
      <c r="P39" s="9">
        <v>0.0</v>
      </c>
      <c r="Q39" s="9">
        <v>0.0</v>
      </c>
      <c r="R39" s="9">
        <v>0.0</v>
      </c>
      <c r="S39" s="9">
        <v>0.0</v>
      </c>
      <c r="T39" s="9">
        <v>0.0</v>
      </c>
      <c r="U39" s="9">
        <v>0.0</v>
      </c>
      <c r="V39" s="9">
        <v>0.0</v>
      </c>
      <c r="W39" s="9">
        <v>0.0</v>
      </c>
      <c r="X39" s="9">
        <v>0.0</v>
      </c>
      <c r="Y39" s="9">
        <v>0.0</v>
      </c>
      <c r="Z39" s="7">
        <f t="shared" si="8"/>
        <v>0</v>
      </c>
    </row>
    <row r="40" ht="15.75" customHeight="1">
      <c r="E40" s="7" t="s">
        <v>59</v>
      </c>
      <c r="M40" s="4" t="s">
        <v>20</v>
      </c>
      <c r="N40" s="9">
        <v>0.0</v>
      </c>
      <c r="O40" s="9">
        <v>1.1368683772161603E-13</v>
      </c>
      <c r="P40" s="9">
        <v>0.0</v>
      </c>
      <c r="Q40" s="9">
        <v>0.0</v>
      </c>
      <c r="R40" s="9">
        <v>0.0</v>
      </c>
      <c r="S40" s="9">
        <v>0.0</v>
      </c>
      <c r="T40" s="9">
        <v>0.0</v>
      </c>
      <c r="U40" s="9">
        <v>0.0</v>
      </c>
      <c r="V40" s="9">
        <v>0.0</v>
      </c>
      <c r="W40" s="9">
        <v>0.0</v>
      </c>
      <c r="X40" s="9">
        <v>0.0</v>
      </c>
      <c r="Y40" s="9">
        <v>0.0</v>
      </c>
      <c r="Z40" s="7">
        <f t="shared" si="8"/>
        <v>0</v>
      </c>
    </row>
    <row r="41" ht="15.75" customHeight="1">
      <c r="B41" s="7" t="s">
        <v>60</v>
      </c>
      <c r="C41" s="15">
        <f>SUMPRODUCT(C52:N60,N36:Y44)/C43</f>
        <v>0.9054988862</v>
      </c>
      <c r="E41" s="7">
        <v>0.9</v>
      </c>
      <c r="M41" s="4" t="s">
        <v>21</v>
      </c>
      <c r="N41" s="9">
        <v>0.0</v>
      </c>
      <c r="O41" s="9">
        <v>0.0</v>
      </c>
      <c r="P41" s="9">
        <v>0.0</v>
      </c>
      <c r="Q41" s="9">
        <v>0.0</v>
      </c>
      <c r="R41" s="9">
        <v>0.0</v>
      </c>
      <c r="S41" s="9">
        <v>0.0</v>
      </c>
      <c r="T41" s="9">
        <v>0.0</v>
      </c>
      <c r="U41" s="9">
        <v>0.0</v>
      </c>
      <c r="V41" s="9">
        <v>0.0</v>
      </c>
      <c r="W41" s="9">
        <v>0.0</v>
      </c>
      <c r="X41" s="9">
        <v>0.0</v>
      </c>
      <c r="Y41" s="9">
        <v>0.0</v>
      </c>
      <c r="Z41" s="7">
        <f t="shared" si="8"/>
        <v>0</v>
      </c>
    </row>
    <row r="42" ht="15.75" customHeight="1">
      <c r="M42" s="4" t="s">
        <v>24</v>
      </c>
      <c r="N42" s="9">
        <v>0.0</v>
      </c>
      <c r="O42" s="9">
        <v>0.0</v>
      </c>
      <c r="P42" s="9">
        <v>0.0</v>
      </c>
      <c r="Q42" s="9">
        <v>0.0</v>
      </c>
      <c r="R42" s="9">
        <v>0.0</v>
      </c>
      <c r="S42" s="9">
        <v>0.0</v>
      </c>
      <c r="T42" s="9">
        <v>0.0</v>
      </c>
      <c r="U42" s="9">
        <v>0.0</v>
      </c>
      <c r="V42" s="9">
        <v>0.0</v>
      </c>
      <c r="W42" s="9">
        <v>0.0</v>
      </c>
      <c r="X42" s="9">
        <v>0.0</v>
      </c>
      <c r="Y42" s="9">
        <v>0.0</v>
      </c>
      <c r="Z42" s="7">
        <f t="shared" si="8"/>
        <v>0</v>
      </c>
    </row>
    <row r="43" ht="15.75" customHeight="1">
      <c r="B43" s="7" t="s">
        <v>61</v>
      </c>
      <c r="C43" s="7">
        <f>SUM(C30:N30)</f>
        <v>8529</v>
      </c>
      <c r="M43" s="4" t="s">
        <v>25</v>
      </c>
      <c r="N43" s="9">
        <v>0.0</v>
      </c>
      <c r="O43" s="9">
        <v>0.0</v>
      </c>
      <c r="P43" s="9">
        <v>0.0</v>
      </c>
      <c r="Q43" s="9">
        <v>0.0</v>
      </c>
      <c r="R43" s="9">
        <v>0.0</v>
      </c>
      <c r="S43" s="9">
        <v>0.0</v>
      </c>
      <c r="T43" s="9">
        <v>0.0</v>
      </c>
      <c r="U43" s="9">
        <v>0.0</v>
      </c>
      <c r="V43" s="9">
        <v>0.0</v>
      </c>
      <c r="W43" s="9">
        <v>0.0</v>
      </c>
      <c r="X43" s="9">
        <v>0.0</v>
      </c>
      <c r="Y43" s="9">
        <v>0.0</v>
      </c>
      <c r="Z43" s="7">
        <f t="shared" si="8"/>
        <v>0</v>
      </c>
    </row>
    <row r="44" ht="15.75" customHeight="1">
      <c r="B44" s="7" t="s">
        <v>62</v>
      </c>
      <c r="M44" s="4" t="s">
        <v>26</v>
      </c>
      <c r="N44" s="9">
        <v>0.0</v>
      </c>
      <c r="O44" s="9">
        <v>0.0</v>
      </c>
      <c r="P44" s="9">
        <v>0.0</v>
      </c>
      <c r="Q44" s="9">
        <v>0.0</v>
      </c>
      <c r="R44" s="9">
        <v>0.0</v>
      </c>
      <c r="S44" s="9">
        <v>0.0</v>
      </c>
      <c r="T44" s="9">
        <v>0.0</v>
      </c>
      <c r="U44" s="9">
        <v>0.0</v>
      </c>
      <c r="V44" s="9">
        <v>0.0</v>
      </c>
      <c r="W44" s="9">
        <v>0.0</v>
      </c>
      <c r="X44" s="9">
        <v>0.0</v>
      </c>
      <c r="Y44" s="9">
        <v>0.0</v>
      </c>
      <c r="Z44" s="7">
        <f t="shared" si="8"/>
        <v>0</v>
      </c>
    </row>
    <row r="45" ht="15.75" customHeight="1">
      <c r="B45" s="7" t="s">
        <v>63</v>
      </c>
      <c r="M45" s="6" t="s">
        <v>19</v>
      </c>
      <c r="N45" s="7">
        <f t="shared" ref="N45:Y45" si="9">SUM(N36:N44)</f>
        <v>881</v>
      </c>
      <c r="O45" s="7">
        <f t="shared" si="9"/>
        <v>806</v>
      </c>
      <c r="P45" s="7">
        <f t="shared" si="9"/>
        <v>704</v>
      </c>
      <c r="Q45" s="7">
        <f t="shared" si="9"/>
        <v>767</v>
      </c>
      <c r="R45" s="7">
        <f t="shared" si="9"/>
        <v>575</v>
      </c>
      <c r="S45" s="7">
        <f t="shared" si="9"/>
        <v>741</v>
      </c>
      <c r="T45" s="7">
        <f t="shared" si="9"/>
        <v>593</v>
      </c>
      <c r="U45" s="7">
        <f t="shared" si="9"/>
        <v>708</v>
      </c>
      <c r="V45" s="7">
        <f t="shared" si="9"/>
        <v>800</v>
      </c>
      <c r="W45" s="7">
        <f t="shared" si="9"/>
        <v>683</v>
      </c>
      <c r="X45" s="7">
        <f t="shared" si="9"/>
        <v>623</v>
      </c>
      <c r="Y45" s="7">
        <f t="shared" si="9"/>
        <v>648</v>
      </c>
    </row>
    <row r="46" ht="15.75" customHeight="1">
      <c r="B46" s="7" t="s">
        <v>6</v>
      </c>
    </row>
    <row r="47" ht="15.75" customHeight="1"/>
    <row r="48" ht="15.75" customHeight="1"/>
    <row r="49" ht="15.75" customHeight="1"/>
    <row r="50" ht="15.75" customHeight="1">
      <c r="B50" s="1" t="s">
        <v>64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3"/>
    </row>
    <row r="51" ht="15.75" customHeight="1">
      <c r="B51" s="4" t="s">
        <v>1</v>
      </c>
      <c r="C51" s="4" t="s">
        <v>30</v>
      </c>
      <c r="D51" s="4" t="s">
        <v>31</v>
      </c>
      <c r="E51" s="4" t="s">
        <v>32</v>
      </c>
      <c r="F51" s="4" t="s">
        <v>33</v>
      </c>
      <c r="G51" s="4" t="s">
        <v>34</v>
      </c>
      <c r="H51" s="4" t="s">
        <v>35</v>
      </c>
      <c r="I51" s="4" t="s">
        <v>36</v>
      </c>
      <c r="J51" s="4" t="s">
        <v>37</v>
      </c>
      <c r="K51" s="4" t="s">
        <v>38</v>
      </c>
      <c r="L51" s="4" t="s">
        <v>39</v>
      </c>
      <c r="M51" s="4" t="s">
        <v>40</v>
      </c>
      <c r="N51" s="4" t="s">
        <v>41</v>
      </c>
    </row>
    <row r="52" ht="15.75" customHeight="1">
      <c r="B52" s="4" t="s">
        <v>15</v>
      </c>
      <c r="C52" s="4">
        <f t="shared" ref="C52:N52" si="10">IF(C17&lt;=$H$36,1,0)</f>
        <v>0</v>
      </c>
      <c r="D52" s="4">
        <f t="shared" si="10"/>
        <v>0</v>
      </c>
      <c r="E52" s="4">
        <f t="shared" si="10"/>
        <v>0</v>
      </c>
      <c r="F52" s="4">
        <f t="shared" si="10"/>
        <v>0</v>
      </c>
      <c r="G52" s="4">
        <f t="shared" si="10"/>
        <v>0</v>
      </c>
      <c r="H52" s="4">
        <f t="shared" si="10"/>
        <v>0</v>
      </c>
      <c r="I52" s="4">
        <f t="shared" si="10"/>
        <v>0</v>
      </c>
      <c r="J52" s="4">
        <f t="shared" si="10"/>
        <v>0</v>
      </c>
      <c r="K52" s="4">
        <f t="shared" si="10"/>
        <v>0</v>
      </c>
      <c r="L52" s="4">
        <f t="shared" si="10"/>
        <v>0</v>
      </c>
      <c r="M52" s="4">
        <f t="shared" si="10"/>
        <v>0</v>
      </c>
      <c r="N52" s="4">
        <f t="shared" si="10"/>
        <v>1</v>
      </c>
    </row>
    <row r="53" ht="15.75" customHeight="1">
      <c r="B53" s="4" t="s">
        <v>16</v>
      </c>
      <c r="C53" s="4">
        <f t="shared" ref="C53:N53" si="11">IF(C18&lt;=$H$36,1,0)</f>
        <v>0</v>
      </c>
      <c r="D53" s="4">
        <f t="shared" si="11"/>
        <v>0</v>
      </c>
      <c r="E53" s="4">
        <f t="shared" si="11"/>
        <v>0</v>
      </c>
      <c r="F53" s="4">
        <f t="shared" si="11"/>
        <v>1</v>
      </c>
      <c r="G53" s="4">
        <f t="shared" si="11"/>
        <v>1</v>
      </c>
      <c r="H53" s="4">
        <f t="shared" si="11"/>
        <v>1</v>
      </c>
      <c r="I53" s="4">
        <f t="shared" si="11"/>
        <v>1</v>
      </c>
      <c r="J53" s="4">
        <f t="shared" si="11"/>
        <v>1</v>
      </c>
      <c r="K53" s="4">
        <f t="shared" si="11"/>
        <v>1</v>
      </c>
      <c r="L53" s="4">
        <f t="shared" si="11"/>
        <v>0</v>
      </c>
      <c r="M53" s="4">
        <f t="shared" si="11"/>
        <v>1</v>
      </c>
      <c r="N53" s="4">
        <f t="shared" si="11"/>
        <v>1</v>
      </c>
    </row>
    <row r="54" ht="15.75" customHeight="1">
      <c r="B54" s="4" t="s">
        <v>17</v>
      </c>
      <c r="C54" s="4">
        <f t="shared" ref="C54:N54" si="12">IF(C19&lt;=$H$36,1,0)</f>
        <v>1</v>
      </c>
      <c r="D54" s="4">
        <f t="shared" si="12"/>
        <v>0</v>
      </c>
      <c r="E54" s="4">
        <f t="shared" si="12"/>
        <v>1</v>
      </c>
      <c r="F54" s="4">
        <f t="shared" si="12"/>
        <v>0</v>
      </c>
      <c r="G54" s="4">
        <f t="shared" si="12"/>
        <v>1</v>
      </c>
      <c r="H54" s="4">
        <f t="shared" si="12"/>
        <v>1</v>
      </c>
      <c r="I54" s="4">
        <f t="shared" si="12"/>
        <v>0</v>
      </c>
      <c r="J54" s="4">
        <f t="shared" si="12"/>
        <v>0</v>
      </c>
      <c r="K54" s="4">
        <f t="shared" si="12"/>
        <v>0</v>
      </c>
      <c r="L54" s="4">
        <f t="shared" si="12"/>
        <v>1</v>
      </c>
      <c r="M54" s="4">
        <f t="shared" si="12"/>
        <v>1</v>
      </c>
      <c r="N54" s="4">
        <f t="shared" si="12"/>
        <v>0</v>
      </c>
    </row>
    <row r="55" ht="15.75" customHeight="1">
      <c r="B55" s="4" t="s">
        <v>18</v>
      </c>
      <c r="C55" s="4">
        <f t="shared" ref="C55:N55" si="13">IF(C20&lt;=$H$36,1,0)</f>
        <v>0</v>
      </c>
      <c r="D55" s="4">
        <f t="shared" si="13"/>
        <v>1</v>
      </c>
      <c r="E55" s="4">
        <f t="shared" si="13"/>
        <v>0</v>
      </c>
      <c r="F55" s="4">
        <f t="shared" si="13"/>
        <v>0</v>
      </c>
      <c r="G55" s="4">
        <f t="shared" si="13"/>
        <v>1</v>
      </c>
      <c r="H55" s="4">
        <f t="shared" si="13"/>
        <v>0</v>
      </c>
      <c r="I55" s="4">
        <f t="shared" si="13"/>
        <v>1</v>
      </c>
      <c r="J55" s="4">
        <f t="shared" si="13"/>
        <v>0</v>
      </c>
      <c r="K55" s="4">
        <f t="shared" si="13"/>
        <v>0</v>
      </c>
      <c r="L55" s="4">
        <f t="shared" si="13"/>
        <v>0</v>
      </c>
      <c r="M55" s="4">
        <f t="shared" si="13"/>
        <v>0</v>
      </c>
      <c r="N55" s="4">
        <f t="shared" si="13"/>
        <v>1</v>
      </c>
    </row>
    <row r="56" ht="15.75" customHeight="1">
      <c r="B56" s="4" t="s">
        <v>20</v>
      </c>
      <c r="C56" s="4">
        <f t="shared" ref="C56:N56" si="14">IF(C21&lt;=$H$36,1,0)</f>
        <v>0</v>
      </c>
      <c r="D56" s="4">
        <f t="shared" si="14"/>
        <v>0</v>
      </c>
      <c r="E56" s="4">
        <f t="shared" si="14"/>
        <v>0</v>
      </c>
      <c r="F56" s="4">
        <f t="shared" si="14"/>
        <v>0</v>
      </c>
      <c r="G56" s="4">
        <f t="shared" si="14"/>
        <v>0</v>
      </c>
      <c r="H56" s="4">
        <f t="shared" si="14"/>
        <v>0</v>
      </c>
      <c r="I56" s="4">
        <f t="shared" si="14"/>
        <v>1</v>
      </c>
      <c r="J56" s="4">
        <f t="shared" si="14"/>
        <v>1</v>
      </c>
      <c r="K56" s="4">
        <f t="shared" si="14"/>
        <v>0</v>
      </c>
      <c r="L56" s="4">
        <f t="shared" si="14"/>
        <v>0</v>
      </c>
      <c r="M56" s="4">
        <f t="shared" si="14"/>
        <v>0</v>
      </c>
      <c r="N56" s="4">
        <f t="shared" si="14"/>
        <v>0</v>
      </c>
    </row>
    <row r="57" ht="15.75" customHeight="1">
      <c r="B57" s="4" t="s">
        <v>21</v>
      </c>
      <c r="C57" s="4">
        <f t="shared" ref="C57:N57" si="15">IF(C22&lt;=$H$36,1,0)</f>
        <v>0</v>
      </c>
      <c r="D57" s="4">
        <f t="shared" si="15"/>
        <v>0</v>
      </c>
      <c r="E57" s="4">
        <f t="shared" si="15"/>
        <v>0</v>
      </c>
      <c r="F57" s="4">
        <f t="shared" si="15"/>
        <v>0</v>
      </c>
      <c r="G57" s="4">
        <f t="shared" si="15"/>
        <v>1</v>
      </c>
      <c r="H57" s="4">
        <f t="shared" si="15"/>
        <v>0</v>
      </c>
      <c r="I57" s="4">
        <f t="shared" si="15"/>
        <v>1</v>
      </c>
      <c r="J57" s="4">
        <f t="shared" si="15"/>
        <v>0</v>
      </c>
      <c r="K57" s="4">
        <f t="shared" si="15"/>
        <v>1</v>
      </c>
      <c r="L57" s="4">
        <f t="shared" si="15"/>
        <v>0</v>
      </c>
      <c r="M57" s="4">
        <f t="shared" si="15"/>
        <v>1</v>
      </c>
      <c r="N57" s="4">
        <f t="shared" si="15"/>
        <v>1</v>
      </c>
    </row>
    <row r="58" ht="15.75" customHeight="1">
      <c r="B58" s="4" t="s">
        <v>24</v>
      </c>
      <c r="C58" s="4">
        <f t="shared" ref="C58:N58" si="16">IF(C23&lt;=$H$36,1,0)</f>
        <v>0</v>
      </c>
      <c r="D58" s="4">
        <f t="shared" si="16"/>
        <v>0</v>
      </c>
      <c r="E58" s="4">
        <f t="shared" si="16"/>
        <v>1</v>
      </c>
      <c r="F58" s="4">
        <f t="shared" si="16"/>
        <v>1</v>
      </c>
      <c r="G58" s="4">
        <f t="shared" si="16"/>
        <v>1</v>
      </c>
      <c r="H58" s="4">
        <f t="shared" si="16"/>
        <v>0</v>
      </c>
      <c r="I58" s="4">
        <f t="shared" si="16"/>
        <v>1</v>
      </c>
      <c r="J58" s="4">
        <f t="shared" si="16"/>
        <v>1</v>
      </c>
      <c r="K58" s="4">
        <f t="shared" si="16"/>
        <v>0</v>
      </c>
      <c r="L58" s="4">
        <f t="shared" si="16"/>
        <v>1</v>
      </c>
      <c r="M58" s="4">
        <f t="shared" si="16"/>
        <v>0</v>
      </c>
      <c r="N58" s="4">
        <f t="shared" si="16"/>
        <v>0</v>
      </c>
    </row>
    <row r="59" ht="15.75" customHeight="1">
      <c r="B59" s="4" t="s">
        <v>25</v>
      </c>
      <c r="C59" s="4">
        <f t="shared" ref="C59:N59" si="17">IF(C24&lt;=$H$36,1,0)</f>
        <v>0</v>
      </c>
      <c r="D59" s="4">
        <f t="shared" si="17"/>
        <v>0</v>
      </c>
      <c r="E59" s="4">
        <f t="shared" si="17"/>
        <v>1</v>
      </c>
      <c r="F59" s="4">
        <f t="shared" si="17"/>
        <v>0</v>
      </c>
      <c r="G59" s="4">
        <f t="shared" si="17"/>
        <v>1</v>
      </c>
      <c r="H59" s="4">
        <f t="shared" si="17"/>
        <v>1</v>
      </c>
      <c r="I59" s="4">
        <f t="shared" si="17"/>
        <v>0</v>
      </c>
      <c r="J59" s="4">
        <f t="shared" si="17"/>
        <v>0</v>
      </c>
      <c r="K59" s="4">
        <f t="shared" si="17"/>
        <v>0</v>
      </c>
      <c r="L59" s="4">
        <f t="shared" si="17"/>
        <v>1</v>
      </c>
      <c r="M59" s="4">
        <f t="shared" si="17"/>
        <v>0</v>
      </c>
      <c r="N59" s="4">
        <f t="shared" si="17"/>
        <v>0</v>
      </c>
    </row>
    <row r="60" ht="15.75" customHeight="1">
      <c r="B60" s="4" t="s">
        <v>26</v>
      </c>
      <c r="C60" s="4">
        <f t="shared" ref="C60:N60" si="18">IF(C25&lt;=$H$36,1,0)</f>
        <v>0</v>
      </c>
      <c r="D60" s="4">
        <f t="shared" si="18"/>
        <v>0</v>
      </c>
      <c r="E60" s="4">
        <f t="shared" si="18"/>
        <v>1</v>
      </c>
      <c r="F60" s="4">
        <f t="shared" si="18"/>
        <v>1</v>
      </c>
      <c r="G60" s="4">
        <f t="shared" si="18"/>
        <v>1</v>
      </c>
      <c r="H60" s="4">
        <f t="shared" si="18"/>
        <v>0</v>
      </c>
      <c r="I60" s="4">
        <f t="shared" si="18"/>
        <v>0</v>
      </c>
      <c r="J60" s="4">
        <f t="shared" si="18"/>
        <v>0</v>
      </c>
      <c r="K60" s="4">
        <f t="shared" si="18"/>
        <v>0</v>
      </c>
      <c r="L60" s="4">
        <f t="shared" si="18"/>
        <v>0</v>
      </c>
      <c r="M60" s="4">
        <f t="shared" si="18"/>
        <v>0</v>
      </c>
      <c r="N60" s="4">
        <f t="shared" si="18"/>
        <v>0</v>
      </c>
    </row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H1:K1"/>
    <mergeCell ref="P13:S13"/>
    <mergeCell ref="B15:N15"/>
    <mergeCell ref="M34:Y34"/>
    <mergeCell ref="B50:N5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0.0"/>
    <col customWidth="1" min="3" max="3" width="13.71"/>
    <col customWidth="1" min="4" max="6" width="10.71"/>
    <col customWidth="1" min="7" max="7" width="14.43"/>
    <col customWidth="1" min="8" max="26" width="10.71"/>
  </cols>
  <sheetData>
    <row r="1">
      <c r="H1" s="1" t="s">
        <v>0</v>
      </c>
      <c r="I1" s="2"/>
      <c r="J1" s="2"/>
      <c r="K1" s="3"/>
    </row>
    <row r="2">
      <c r="B2" s="4" t="s">
        <v>1</v>
      </c>
      <c r="C2" s="4" t="s">
        <v>2</v>
      </c>
      <c r="D2" s="4" t="s">
        <v>3</v>
      </c>
      <c r="E2" s="5"/>
      <c r="F2" s="5"/>
      <c r="G2" s="5"/>
      <c r="H2" s="4" t="s">
        <v>1</v>
      </c>
      <c r="I2" s="4" t="s">
        <v>7</v>
      </c>
      <c r="J2" s="4" t="s">
        <v>8</v>
      </c>
      <c r="K2" s="4" t="s">
        <v>9</v>
      </c>
      <c r="M2" s="4"/>
      <c r="N2" s="4" t="s">
        <v>10</v>
      </c>
      <c r="O2" s="4" t="s">
        <v>11</v>
      </c>
      <c r="P2" s="4" t="s">
        <v>12</v>
      </c>
      <c r="Q2" s="6"/>
      <c r="R2" s="6"/>
      <c r="S2" s="6"/>
    </row>
    <row r="3">
      <c r="B3" s="4" t="s">
        <v>15</v>
      </c>
      <c r="C3" s="4">
        <v>12.0</v>
      </c>
      <c r="D3" s="4">
        <v>20000.0</v>
      </c>
      <c r="F3" s="8"/>
      <c r="H3" s="4" t="s">
        <v>15</v>
      </c>
      <c r="I3" s="4">
        <v>22.0</v>
      </c>
      <c r="J3" s="4">
        <v>71.0</v>
      </c>
      <c r="K3" s="4">
        <v>79.0</v>
      </c>
      <c r="M3" s="4" t="s">
        <v>7</v>
      </c>
      <c r="N3" s="4">
        <v>18.0</v>
      </c>
      <c r="O3" s="4">
        <v>3000.0</v>
      </c>
      <c r="P3" s="4">
        <v>40000.0</v>
      </c>
      <c r="Q3" s="8"/>
    </row>
    <row r="4">
      <c r="B4" s="4" t="s">
        <v>16</v>
      </c>
      <c r="C4" s="4">
        <v>15.0</v>
      </c>
      <c r="D4" s="4">
        <v>22000.0</v>
      </c>
      <c r="F4" s="8"/>
      <c r="H4" s="4" t="s">
        <v>16</v>
      </c>
      <c r="I4" s="4">
        <v>64.0</v>
      </c>
      <c r="J4" s="4">
        <v>27.0</v>
      </c>
      <c r="K4" s="4">
        <v>26.0</v>
      </c>
      <c r="M4" s="4" t="s">
        <v>8</v>
      </c>
      <c r="N4" s="4">
        <v>22.0</v>
      </c>
      <c r="O4" s="4">
        <v>5000.0</v>
      </c>
      <c r="P4" s="4">
        <v>60000.0</v>
      </c>
      <c r="Q4" s="8"/>
    </row>
    <row r="5">
      <c r="B5" s="4" t="s">
        <v>17</v>
      </c>
      <c r="C5" s="4">
        <v>18.0</v>
      </c>
      <c r="D5" s="4">
        <v>40000.0</v>
      </c>
      <c r="F5" s="8"/>
      <c r="H5" s="4" t="s">
        <v>17</v>
      </c>
      <c r="I5" s="4">
        <v>72.0</v>
      </c>
      <c r="J5" s="4">
        <v>36.0</v>
      </c>
      <c r="K5" s="4">
        <v>56.0</v>
      </c>
      <c r="M5" s="4" t="s">
        <v>9</v>
      </c>
      <c r="N5" s="4">
        <v>32.0</v>
      </c>
      <c r="O5" s="4">
        <v>4000.0</v>
      </c>
      <c r="P5" s="4">
        <v>50000.0</v>
      </c>
      <c r="Q5" s="8"/>
    </row>
    <row r="6">
      <c r="B6" s="4" t="s">
        <v>18</v>
      </c>
      <c r="C6" s="4">
        <v>45.0</v>
      </c>
      <c r="D6" s="4">
        <v>50000.0</v>
      </c>
      <c r="F6" s="8"/>
      <c r="H6" s="4" t="s">
        <v>18</v>
      </c>
      <c r="I6" s="4">
        <v>50.0</v>
      </c>
      <c r="J6" s="4">
        <v>75.0</v>
      </c>
      <c r="K6" s="4">
        <v>56.0</v>
      </c>
      <c r="P6" s="7" t="s">
        <v>19</v>
      </c>
    </row>
    <row r="7">
      <c r="B7" s="4" t="s">
        <v>20</v>
      </c>
      <c r="C7" s="4">
        <v>23.0</v>
      </c>
      <c r="D7" s="4">
        <v>60000.0</v>
      </c>
      <c r="F7" s="8"/>
      <c r="H7" s="4" t="s">
        <v>20</v>
      </c>
      <c r="I7" s="4">
        <v>32.0</v>
      </c>
      <c r="J7" s="4">
        <v>33.0</v>
      </c>
      <c r="K7" s="4">
        <v>21.0</v>
      </c>
    </row>
    <row r="8">
      <c r="B8" s="4" t="s">
        <v>21</v>
      </c>
      <c r="C8" s="4">
        <v>44.0</v>
      </c>
      <c r="D8" s="4">
        <v>12000.0</v>
      </c>
      <c r="F8" s="8"/>
      <c r="H8" s="4" t="s">
        <v>21</v>
      </c>
      <c r="I8" s="4">
        <v>63.0</v>
      </c>
      <c r="J8" s="4">
        <v>34.0</v>
      </c>
      <c r="K8" s="4">
        <v>65.0</v>
      </c>
      <c r="P8" s="7" t="s">
        <v>22</v>
      </c>
      <c r="R8" s="7" t="s">
        <v>23</v>
      </c>
    </row>
    <row r="9">
      <c r="B9" s="4" t="s">
        <v>24</v>
      </c>
      <c r="C9" s="4">
        <v>32.0</v>
      </c>
      <c r="D9" s="4">
        <v>18000.0</v>
      </c>
      <c r="F9" s="8"/>
      <c r="H9" s="4" t="s">
        <v>24</v>
      </c>
      <c r="I9" s="4">
        <v>37.0</v>
      </c>
      <c r="J9" s="4">
        <v>52.0</v>
      </c>
      <c r="K9" s="4">
        <v>46.0</v>
      </c>
      <c r="P9" s="7">
        <v>1.0</v>
      </c>
      <c r="R9" s="7">
        <v>3.0</v>
      </c>
    </row>
    <row r="10">
      <c r="B10" s="4" t="s">
        <v>25</v>
      </c>
      <c r="C10" s="4">
        <v>12.0</v>
      </c>
      <c r="D10" s="4">
        <v>70000.0</v>
      </c>
      <c r="F10" s="8"/>
      <c r="H10" s="4" t="s">
        <v>25</v>
      </c>
      <c r="I10" s="4">
        <v>33.0</v>
      </c>
      <c r="J10" s="4">
        <v>80.0</v>
      </c>
      <c r="K10" s="4">
        <v>42.0</v>
      </c>
    </row>
    <row r="11">
      <c r="B11" s="4" t="s">
        <v>26</v>
      </c>
      <c r="C11" s="4">
        <v>23.0</v>
      </c>
      <c r="D11" s="4">
        <v>65000.0</v>
      </c>
      <c r="F11" s="8"/>
      <c r="H11" s="4" t="s">
        <v>26</v>
      </c>
      <c r="I11" s="4">
        <v>80.0</v>
      </c>
      <c r="J11" s="4">
        <v>54.0</v>
      </c>
      <c r="K11" s="4">
        <v>76.0</v>
      </c>
    </row>
    <row r="13">
      <c r="D13" s="7" t="s">
        <v>22</v>
      </c>
      <c r="P13" s="1" t="s">
        <v>27</v>
      </c>
      <c r="Q13" s="2"/>
      <c r="R13" s="2"/>
      <c r="S13" s="3"/>
    </row>
    <row r="14">
      <c r="P14" s="4" t="s">
        <v>1</v>
      </c>
      <c r="Q14" s="4" t="s">
        <v>7</v>
      </c>
      <c r="R14" s="4" t="s">
        <v>8</v>
      </c>
      <c r="S14" s="4" t="s">
        <v>9</v>
      </c>
      <c r="T14" s="5"/>
    </row>
    <row r="15">
      <c r="B15" s="1" t="s">
        <v>29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3"/>
      <c r="P15" s="4" t="s">
        <v>15</v>
      </c>
      <c r="Q15" s="9"/>
      <c r="R15" s="9"/>
      <c r="S15" s="9"/>
    </row>
    <row r="16">
      <c r="B16" s="4" t="s">
        <v>1</v>
      </c>
      <c r="C16" s="4" t="s">
        <v>30</v>
      </c>
      <c r="D16" s="4" t="s">
        <v>31</v>
      </c>
      <c r="E16" s="4" t="s">
        <v>32</v>
      </c>
      <c r="F16" s="4" t="s">
        <v>33</v>
      </c>
      <c r="G16" s="4" t="s">
        <v>34</v>
      </c>
      <c r="H16" s="4" t="s">
        <v>35</v>
      </c>
      <c r="I16" s="4" t="s">
        <v>36</v>
      </c>
      <c r="J16" s="4" t="s">
        <v>37</v>
      </c>
      <c r="K16" s="4" t="s">
        <v>38</v>
      </c>
      <c r="L16" s="4" t="s">
        <v>39</v>
      </c>
      <c r="M16" s="4" t="s">
        <v>40</v>
      </c>
      <c r="N16" s="4" t="s">
        <v>41</v>
      </c>
      <c r="P16" s="4" t="s">
        <v>16</v>
      </c>
      <c r="Q16" s="9"/>
      <c r="R16" s="9"/>
      <c r="S16" s="9"/>
    </row>
    <row r="17">
      <c r="B17" s="4" t="s">
        <v>15</v>
      </c>
      <c r="C17" s="4">
        <v>98.0</v>
      </c>
      <c r="D17" s="4">
        <v>67.0</v>
      </c>
      <c r="E17" s="4">
        <v>103.0</v>
      </c>
      <c r="F17" s="4">
        <v>117.0</v>
      </c>
      <c r="G17" s="4">
        <v>94.0</v>
      </c>
      <c r="H17" s="4">
        <v>116.0</v>
      </c>
      <c r="I17" s="4">
        <v>75.0</v>
      </c>
      <c r="J17" s="4">
        <v>104.0</v>
      </c>
      <c r="K17" s="4">
        <v>103.0</v>
      </c>
      <c r="L17" s="4">
        <v>71.0</v>
      </c>
      <c r="M17" s="4">
        <v>71.0</v>
      </c>
      <c r="N17" s="4">
        <v>41.0</v>
      </c>
      <c r="P17" s="4" t="s">
        <v>17</v>
      </c>
      <c r="Q17" s="9"/>
      <c r="R17" s="9"/>
      <c r="S17" s="9"/>
    </row>
    <row r="18">
      <c r="B18" s="4" t="s">
        <v>16</v>
      </c>
      <c r="C18" s="4">
        <v>109.0</v>
      </c>
      <c r="D18" s="4">
        <v>85.0</v>
      </c>
      <c r="E18" s="4">
        <v>114.0</v>
      </c>
      <c r="F18" s="4">
        <v>50.0</v>
      </c>
      <c r="G18" s="4">
        <v>64.0</v>
      </c>
      <c r="H18" s="4">
        <v>53.0</v>
      </c>
      <c r="I18" s="4">
        <v>46.0</v>
      </c>
      <c r="J18" s="4">
        <v>62.0</v>
      </c>
      <c r="K18" s="4">
        <v>50.0</v>
      </c>
      <c r="L18" s="4">
        <v>98.0</v>
      </c>
      <c r="M18" s="4">
        <v>44.0</v>
      </c>
      <c r="N18" s="4">
        <v>43.0</v>
      </c>
      <c r="P18" s="4" t="s">
        <v>18</v>
      </c>
      <c r="Q18" s="9"/>
      <c r="R18" s="9"/>
      <c r="S18" s="9"/>
    </row>
    <row r="19">
      <c r="B19" s="4" t="s">
        <v>17</v>
      </c>
      <c r="C19" s="4">
        <v>57.0</v>
      </c>
      <c r="D19" s="4">
        <v>116.0</v>
      </c>
      <c r="E19" s="4">
        <v>57.0</v>
      </c>
      <c r="F19" s="4">
        <v>119.0</v>
      </c>
      <c r="G19" s="4">
        <v>53.0</v>
      </c>
      <c r="H19" s="4">
        <v>63.0</v>
      </c>
      <c r="I19" s="4">
        <v>106.0</v>
      </c>
      <c r="J19" s="4">
        <v>74.0</v>
      </c>
      <c r="K19" s="4">
        <v>75.0</v>
      </c>
      <c r="L19" s="4">
        <v>62.0</v>
      </c>
      <c r="M19" s="4">
        <v>43.0</v>
      </c>
      <c r="N19" s="4">
        <v>118.0</v>
      </c>
      <c r="P19" s="4" t="s">
        <v>20</v>
      </c>
      <c r="Q19" s="9"/>
      <c r="R19" s="9"/>
      <c r="S19" s="9"/>
    </row>
    <row r="20">
      <c r="B20" s="4" t="s">
        <v>18</v>
      </c>
      <c r="C20" s="4">
        <v>113.0</v>
      </c>
      <c r="D20" s="4">
        <v>57.0</v>
      </c>
      <c r="E20" s="4">
        <v>92.0</v>
      </c>
      <c r="F20" s="4">
        <v>80.0</v>
      </c>
      <c r="G20" s="4">
        <v>56.0</v>
      </c>
      <c r="H20" s="4">
        <v>77.0</v>
      </c>
      <c r="I20" s="4">
        <v>55.0</v>
      </c>
      <c r="J20" s="4">
        <v>80.0</v>
      </c>
      <c r="K20" s="4">
        <v>92.0</v>
      </c>
      <c r="L20" s="4">
        <v>70.0</v>
      </c>
      <c r="M20" s="4">
        <v>67.0</v>
      </c>
      <c r="N20" s="4">
        <v>52.0</v>
      </c>
      <c r="P20" s="4" t="s">
        <v>21</v>
      </c>
      <c r="Q20" s="9"/>
      <c r="R20" s="9"/>
      <c r="S20" s="9"/>
    </row>
    <row r="21" ht="15.75" customHeight="1">
      <c r="B21" s="4" t="s">
        <v>20</v>
      </c>
      <c r="C21" s="4">
        <v>84.0</v>
      </c>
      <c r="D21" s="4">
        <v>73.0</v>
      </c>
      <c r="E21" s="4">
        <v>91.0</v>
      </c>
      <c r="F21" s="4">
        <v>77.0</v>
      </c>
      <c r="G21" s="4">
        <v>98.0</v>
      </c>
      <c r="H21" s="4">
        <v>85.0</v>
      </c>
      <c r="I21" s="4">
        <v>46.0</v>
      </c>
      <c r="J21" s="4">
        <v>58.0</v>
      </c>
      <c r="K21" s="4">
        <v>112.0</v>
      </c>
      <c r="L21" s="4">
        <v>67.0</v>
      </c>
      <c r="M21" s="4">
        <v>89.0</v>
      </c>
      <c r="N21" s="4">
        <v>102.0</v>
      </c>
      <c r="P21" s="4" t="s">
        <v>24</v>
      </c>
      <c r="Q21" s="9"/>
      <c r="R21" s="9"/>
      <c r="S21" s="9"/>
    </row>
    <row r="22" ht="15.75" customHeight="1">
      <c r="B22" s="4" t="s">
        <v>21</v>
      </c>
      <c r="C22" s="4">
        <v>101.0</v>
      </c>
      <c r="D22" s="4">
        <v>69.0</v>
      </c>
      <c r="E22" s="4">
        <v>85.0</v>
      </c>
      <c r="F22" s="4">
        <v>92.0</v>
      </c>
      <c r="G22" s="4">
        <v>43.0</v>
      </c>
      <c r="H22" s="4">
        <v>96.0</v>
      </c>
      <c r="I22" s="4">
        <v>64.0</v>
      </c>
      <c r="J22" s="4">
        <v>73.0</v>
      </c>
      <c r="K22" s="4">
        <v>55.0</v>
      </c>
      <c r="L22" s="4">
        <v>111.0</v>
      </c>
      <c r="M22" s="4">
        <v>49.0</v>
      </c>
      <c r="N22" s="4">
        <v>46.0</v>
      </c>
      <c r="P22" s="4" t="s">
        <v>25</v>
      </c>
      <c r="Q22" s="9"/>
      <c r="R22" s="9"/>
      <c r="S22" s="9"/>
    </row>
    <row r="23" ht="15.75" customHeight="1">
      <c r="B23" s="4" t="s">
        <v>24</v>
      </c>
      <c r="C23" s="4">
        <v>109.0</v>
      </c>
      <c r="D23" s="4">
        <v>112.0</v>
      </c>
      <c r="E23" s="4">
        <v>55.0</v>
      </c>
      <c r="F23" s="4">
        <v>56.0</v>
      </c>
      <c r="G23" s="4">
        <v>54.0</v>
      </c>
      <c r="H23" s="4">
        <v>82.0</v>
      </c>
      <c r="I23" s="4">
        <v>60.0</v>
      </c>
      <c r="J23" s="4">
        <v>63.0</v>
      </c>
      <c r="K23" s="4">
        <v>111.0</v>
      </c>
      <c r="L23" s="4">
        <v>48.0</v>
      </c>
      <c r="M23" s="4">
        <v>75.0</v>
      </c>
      <c r="N23" s="4">
        <v>112.0</v>
      </c>
      <c r="P23" s="4" t="s">
        <v>26</v>
      </c>
      <c r="Q23" s="9"/>
      <c r="R23" s="9"/>
      <c r="S23" s="9"/>
    </row>
    <row r="24" ht="15.75" customHeight="1">
      <c r="B24" s="4" t="s">
        <v>25</v>
      </c>
      <c r="C24" s="4">
        <v>118.0</v>
      </c>
      <c r="D24" s="4">
        <v>116.0</v>
      </c>
      <c r="E24" s="4">
        <v>56.0</v>
      </c>
      <c r="F24" s="4">
        <v>117.0</v>
      </c>
      <c r="G24" s="4">
        <v>55.0</v>
      </c>
      <c r="H24" s="4">
        <v>54.0</v>
      </c>
      <c r="I24" s="4">
        <v>71.0</v>
      </c>
      <c r="J24" s="4">
        <v>108.0</v>
      </c>
      <c r="K24" s="4">
        <v>93.0</v>
      </c>
      <c r="L24" s="4">
        <v>40.0</v>
      </c>
      <c r="M24" s="4">
        <v>115.0</v>
      </c>
      <c r="N24" s="4">
        <v>66.0</v>
      </c>
      <c r="P24" s="6" t="s">
        <v>19</v>
      </c>
    </row>
    <row r="25" ht="15.75" customHeight="1">
      <c r="B25" s="4" t="s">
        <v>26</v>
      </c>
      <c r="C25" s="4">
        <v>92.0</v>
      </c>
      <c r="D25" s="4">
        <v>111.0</v>
      </c>
      <c r="E25" s="4">
        <v>51.0</v>
      </c>
      <c r="F25" s="4">
        <v>59.0</v>
      </c>
      <c r="G25" s="4">
        <v>58.0</v>
      </c>
      <c r="H25" s="4">
        <v>115.0</v>
      </c>
      <c r="I25" s="4">
        <v>70.0</v>
      </c>
      <c r="J25" s="4">
        <v>86.0</v>
      </c>
      <c r="K25" s="4">
        <v>109.0</v>
      </c>
      <c r="L25" s="4">
        <v>116.0</v>
      </c>
      <c r="M25" s="4">
        <v>70.0</v>
      </c>
      <c r="N25" s="4">
        <v>68.0</v>
      </c>
    </row>
    <row r="26" ht="15.75" customHeight="1"/>
    <row r="27" ht="15.75" customHeight="1"/>
    <row r="28" ht="15.75" customHeight="1"/>
    <row r="29" ht="15.75" customHeight="1">
      <c r="B29" s="10" t="s">
        <v>42</v>
      </c>
      <c r="C29" s="10" t="s">
        <v>30</v>
      </c>
      <c r="D29" s="10" t="s">
        <v>31</v>
      </c>
      <c r="E29" s="10" t="s">
        <v>32</v>
      </c>
      <c r="F29" s="10" t="s">
        <v>33</v>
      </c>
      <c r="G29" s="10" t="s">
        <v>34</v>
      </c>
      <c r="H29" s="10" t="s">
        <v>35</v>
      </c>
      <c r="I29" s="10" t="s">
        <v>36</v>
      </c>
      <c r="J29" s="10" t="s">
        <v>37</v>
      </c>
      <c r="K29" s="10" t="s">
        <v>38</v>
      </c>
      <c r="L29" s="10" t="s">
        <v>39</v>
      </c>
      <c r="M29" s="10" t="s">
        <v>40</v>
      </c>
      <c r="N29" s="10" t="s">
        <v>41</v>
      </c>
    </row>
    <row r="30" ht="15.75" customHeight="1">
      <c r="B30" s="10"/>
      <c r="C30" s="10">
        <f t="shared" ref="C30:N30" si="1">SUM(C17:C25)</f>
        <v>881</v>
      </c>
      <c r="D30" s="10">
        <f t="shared" si="1"/>
        <v>806</v>
      </c>
      <c r="E30" s="10">
        <f t="shared" si="1"/>
        <v>704</v>
      </c>
      <c r="F30" s="10">
        <f t="shared" si="1"/>
        <v>767</v>
      </c>
      <c r="G30" s="10">
        <f t="shared" si="1"/>
        <v>575</v>
      </c>
      <c r="H30" s="10">
        <f t="shared" si="1"/>
        <v>741</v>
      </c>
      <c r="I30" s="10">
        <f t="shared" si="1"/>
        <v>593</v>
      </c>
      <c r="J30" s="10">
        <f t="shared" si="1"/>
        <v>708</v>
      </c>
      <c r="K30" s="10">
        <f t="shared" si="1"/>
        <v>800</v>
      </c>
      <c r="L30" s="10">
        <f t="shared" si="1"/>
        <v>683</v>
      </c>
      <c r="M30" s="10">
        <f t="shared" si="1"/>
        <v>623</v>
      </c>
      <c r="N30" s="10">
        <f t="shared" si="1"/>
        <v>648</v>
      </c>
    </row>
    <row r="31" ht="15.75" customHeight="1"/>
    <row r="32" ht="15.75" customHeight="1"/>
    <row r="33" ht="15.75" customHeight="1">
      <c r="B33" s="7" t="s">
        <v>45</v>
      </c>
    </row>
    <row r="34" ht="15.75" customHeight="1">
      <c r="B34" s="7" t="s">
        <v>48</v>
      </c>
      <c r="M34" s="1" t="s">
        <v>51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3"/>
    </row>
    <row r="35" ht="15.75" customHeight="1">
      <c r="B35" s="7" t="s">
        <v>52</v>
      </c>
      <c r="M35" s="4" t="s">
        <v>1</v>
      </c>
      <c r="N35" s="4" t="s">
        <v>30</v>
      </c>
      <c r="O35" s="4" t="s">
        <v>31</v>
      </c>
      <c r="P35" s="4" t="s">
        <v>32</v>
      </c>
      <c r="Q35" s="4" t="s">
        <v>33</v>
      </c>
      <c r="R35" s="4" t="s">
        <v>34</v>
      </c>
      <c r="S35" s="4" t="s">
        <v>35</v>
      </c>
      <c r="T35" s="4" t="s">
        <v>36</v>
      </c>
      <c r="U35" s="4" t="s">
        <v>37</v>
      </c>
      <c r="V35" s="4" t="s">
        <v>38</v>
      </c>
      <c r="W35" s="4" t="s">
        <v>39</v>
      </c>
      <c r="X35" s="4" t="s">
        <v>40</v>
      </c>
      <c r="Y35" s="4" t="s">
        <v>41</v>
      </c>
      <c r="Z35" s="6" t="s">
        <v>19</v>
      </c>
    </row>
    <row r="36" ht="15.75" customHeight="1">
      <c r="B36" s="7" t="s">
        <v>55</v>
      </c>
      <c r="M36" s="4" t="s">
        <v>15</v>
      </c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ht="15.75" customHeight="1">
      <c r="B37" s="7" t="s">
        <v>56</v>
      </c>
      <c r="M37" s="4" t="s">
        <v>16</v>
      </c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ht="15.75" customHeight="1">
      <c r="B38" s="7" t="s">
        <v>57</v>
      </c>
      <c r="M38" s="4" t="s">
        <v>17</v>
      </c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ht="15.75" customHeight="1">
      <c r="B39" s="7" t="s">
        <v>58</v>
      </c>
      <c r="C39" s="14"/>
      <c r="M39" s="4" t="s">
        <v>18</v>
      </c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ht="15.75" customHeight="1">
      <c r="M40" s="4" t="s">
        <v>20</v>
      </c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ht="15.75" customHeight="1">
      <c r="M41" s="4" t="s">
        <v>21</v>
      </c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ht="15.75" customHeight="1">
      <c r="M42" s="4" t="s">
        <v>24</v>
      </c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ht="15.75" customHeight="1">
      <c r="B43" s="7" t="s">
        <v>61</v>
      </c>
      <c r="M43" s="4" t="s">
        <v>25</v>
      </c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ht="15.75" customHeight="1">
      <c r="B44" s="7" t="s">
        <v>62</v>
      </c>
      <c r="M44" s="4" t="s">
        <v>26</v>
      </c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ht="15.75" customHeight="1">
      <c r="B45" s="7" t="s">
        <v>63</v>
      </c>
      <c r="M45" s="6" t="s">
        <v>19</v>
      </c>
    </row>
    <row r="46" ht="15.75" customHeight="1">
      <c r="B46" s="7" t="s">
        <v>6</v>
      </c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H1:K1"/>
    <mergeCell ref="P13:S13"/>
    <mergeCell ref="B15:N15"/>
    <mergeCell ref="M34:Y34"/>
  </mergeCells>
  <printOptions/>
  <pageMargins bottom="0.75" footer="0.0" header="0.0" left="0.7" right="0.7" top="0.75"/>
  <pageSetup orientation="landscape"/>
  <drawing r:id="rId1"/>
</worksheet>
</file>