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<sst xmlns="http://schemas.openxmlformats.org/spreadsheetml/2006/main" count="46" uniqueCount="22">
  <si>
    <t>Ax</t>
  </si>
  <si>
    <t>Ay</t>
  </si>
  <si>
    <t>Community</t>
  </si>
  <si>
    <t>x</t>
  </si>
  <si>
    <t>y</t>
  </si>
  <si>
    <t>Numinator</t>
  </si>
  <si>
    <t>Pij</t>
  </si>
  <si>
    <t>Number of households</t>
  </si>
  <si>
    <t>Average grocery exp</t>
  </si>
  <si>
    <t>Total Expenditure</t>
  </si>
  <si>
    <t>Expected sales</t>
  </si>
  <si>
    <t>Total</t>
  </si>
  <si>
    <t>Attribute</t>
  </si>
  <si>
    <t>X</t>
  </si>
  <si>
    <t>Y</t>
  </si>
  <si>
    <t>Importance</t>
  </si>
  <si>
    <t>PRICING COMPETIVNESS</t>
  </si>
  <si>
    <t>FLOOR SPACE</t>
  </si>
  <si>
    <t>Parking space</t>
  </si>
  <si>
    <t>Destination attractions</t>
  </si>
  <si>
    <t>Zscore</t>
  </si>
  <si>
    <t>Min Max scaling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</si>
</sst>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0">
    <font>
      <sz val="12.0"/>
      <color theme="1"/>
      <name val="Calibri"/>
      <scheme val="minor"/>
    </font>
    <font>
      <sz val="12.0"/>
      <color theme="1"/>
      <name val="Calibri"/>
    </font>
    <font>
      <sz val="19.0"/>
      <color rgb="FF000000"/>
      <name val="Calibri"/>
    </font>
    <font>
      <color theme="1"/>
      <name val="Calibri"/>
      <scheme val="minor"/>
    </font>
    <font>
      <sz val="16.0"/>
      <color theme="1"/>
      <name val="Calibri"/>
    </font>
    <font/>
    <font>
      <sz val="20.0"/>
      <color rgb="FF000000"/>
      <name val="Calibri"/>
    </font>
    <font>
      <sz val="18.0"/>
      <color rgb="FFFFFFFF"/>
      <name val="Calibri"/>
    </font>
    <font>
      <b/>
      <sz val="18.0"/>
      <color rgb="FFFFFFFF"/>
      <name val="Calibri"/>
    </font>
    <font>
      <sz val="18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7E7E7"/>
        <bgColor rgb="FFE7E7E7"/>
      </patternFill>
    </fill>
    <fill>
      <patternFill patternType="solid">
        <fgColor rgb="FFA5A5A5"/>
        <bgColor rgb="FFA5A5A5"/>
      </patternFill>
    </fill>
    <fill>
      <patternFill patternType="solid">
        <fgColor rgb="FFE1E1E1"/>
        <bgColor rgb="FFE1E1E1"/>
      </patternFill>
    </fill>
    <fill>
      <patternFill patternType="solid">
        <fgColor rgb="FFF0F0F0"/>
        <bgColor rgb="FFF0F0F0"/>
      </patternFill>
    </fill>
  </fills>
  <borders count="9">
    <border/>
    <border>
      <left/>
      <right/>
      <top/>
      <bottom/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bottom style="medium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bottom style="medium">
        <color rgb="FFFFFFF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horizontal="center" readingOrder="1" shrinkToFit="0" vertical="center" wrapText="1"/>
    </xf>
    <xf borderId="0" fillId="0" fontId="3" numFmtId="0" xfId="0" applyFont="1"/>
    <xf borderId="3" fillId="3" fontId="2" numFmtId="0" xfId="0" applyAlignment="1" applyBorder="1" applyFill="1" applyFont="1">
      <alignment horizontal="center" readingOrder="1" shrinkToFit="0" vertical="center" wrapText="1"/>
    </xf>
    <xf borderId="0" fillId="0" fontId="2" numFmtId="0" xfId="0" applyAlignment="1" applyFont="1">
      <alignment horizontal="center" readingOrder="1" shrinkToFit="0" vertical="center" wrapText="1"/>
    </xf>
    <xf borderId="1" fillId="3" fontId="2" numFmtId="0" xfId="0" applyAlignment="1" applyBorder="1" applyFont="1">
      <alignment horizontal="center" readingOrder="1" shrinkToFit="0" vertical="center" wrapText="1"/>
    </xf>
    <xf borderId="4" fillId="0" fontId="4" numFmtId="0" xfId="0" applyAlignment="1" applyBorder="1" applyFont="1">
      <alignment horizontal="center"/>
    </xf>
    <xf borderId="4" fillId="0" fontId="5" numFmtId="0" xfId="0" applyBorder="1" applyFont="1"/>
    <xf borderId="0" fillId="0" fontId="1" numFmtId="0" xfId="0" applyAlignment="1" applyFont="1">
      <alignment horizontal="center"/>
    </xf>
    <xf borderId="4" fillId="0" fontId="2" numFmtId="0" xfId="0" applyAlignment="1" applyBorder="1" applyFont="1">
      <alignment horizontal="center" readingOrder="1" shrinkToFit="0" vertical="center" wrapText="1"/>
    </xf>
    <xf borderId="2" fillId="0" fontId="6" numFmtId="0" xfId="0" applyAlignment="1" applyBorder="1" applyFont="1">
      <alignment horizontal="center" readingOrder="1" shrinkToFit="0" vertical="center" wrapText="1"/>
    </xf>
    <xf borderId="2" fillId="0" fontId="6" numFmtId="164" xfId="0" applyAlignment="1" applyBorder="1" applyFont="1" applyNumberFormat="1">
      <alignment horizontal="center" readingOrder="1" shrinkToFit="0" vertical="center" wrapText="1"/>
    </xf>
    <xf borderId="3" fillId="3" fontId="6" numFmtId="0" xfId="0" applyAlignment="1" applyBorder="1" applyFont="1">
      <alignment horizontal="center" readingOrder="1" shrinkToFit="0" vertical="center" wrapText="1"/>
    </xf>
    <xf borderId="3" fillId="3" fontId="6" numFmtId="164" xfId="0" applyAlignment="1" applyBorder="1" applyFont="1" applyNumberFormat="1">
      <alignment horizontal="center" readingOrder="1" shrinkToFit="0" vertical="center" wrapText="1"/>
    </xf>
    <xf borderId="0" fillId="0" fontId="6" numFmtId="0" xfId="0" applyAlignment="1" applyFont="1">
      <alignment horizontal="center" readingOrder="1" shrinkToFit="0" vertical="center" wrapText="1"/>
    </xf>
    <xf borderId="0" fillId="0" fontId="6" numFmtId="164" xfId="0" applyAlignment="1" applyFont="1" applyNumberFormat="1">
      <alignment horizontal="center" readingOrder="1" shrinkToFit="0" vertical="center" wrapText="1"/>
    </xf>
    <xf borderId="1" fillId="3" fontId="6" numFmtId="0" xfId="0" applyAlignment="1" applyBorder="1" applyFont="1">
      <alignment horizontal="center" readingOrder="1" shrinkToFit="0" vertical="center" wrapText="1"/>
    </xf>
    <xf borderId="1" fillId="3" fontId="6" numFmtId="164" xfId="0" applyAlignment="1" applyBorder="1" applyFont="1" applyNumberFormat="1">
      <alignment horizontal="center" readingOrder="1" shrinkToFit="0" vertical="center" wrapText="1"/>
    </xf>
    <xf borderId="3" fillId="3" fontId="2" numFmtId="164" xfId="0" applyAlignment="1" applyBorder="1" applyFont="1" applyNumberFormat="1">
      <alignment horizontal="center" readingOrder="1" shrinkToFit="0" vertical="center" wrapText="1"/>
    </xf>
    <xf borderId="4" fillId="0" fontId="6" numFmtId="0" xfId="0" applyAlignment="1" applyBorder="1" applyFont="1">
      <alignment horizontal="center" readingOrder="1" shrinkToFit="0" vertical="center" wrapText="1"/>
    </xf>
    <xf borderId="4" fillId="0" fontId="6" numFmtId="164" xfId="0" applyAlignment="1" applyBorder="1" applyFont="1" applyNumberFormat="1">
      <alignment horizontal="center" readingOrder="1" shrinkToFit="0" vertical="center" wrapText="1"/>
    </xf>
    <xf borderId="5" fillId="4" fontId="7" numFmtId="0" xfId="0" applyAlignment="1" applyBorder="1" applyFill="1" applyFont="1">
      <alignment horizontal="left" readingOrder="1" shrinkToFit="0" vertical="center" wrapText="1"/>
    </xf>
    <xf borderId="5" fillId="4" fontId="8" numFmtId="0" xfId="0" applyAlignment="1" applyBorder="1" applyFont="1">
      <alignment horizontal="left" readingOrder="1" shrinkToFit="0" vertical="center" wrapText="1"/>
    </xf>
    <xf borderId="0" fillId="0" fontId="1" numFmtId="9" xfId="0" applyFont="1" applyNumberFormat="1"/>
    <xf borderId="6" fillId="5" fontId="9" numFmtId="0" xfId="0" applyAlignment="1" applyBorder="1" applyFill="1" applyFont="1">
      <alignment horizontal="left" readingOrder="1" shrinkToFit="0" vertical="center" wrapText="1"/>
    </xf>
    <xf borderId="7" fillId="6" fontId="9" numFmtId="0" xfId="0" applyAlignment="1" applyBorder="1" applyFill="1" applyFont="1">
      <alignment horizontal="left" readingOrder="1" shrinkToFit="0" vertical="center" wrapText="1"/>
    </xf>
    <xf borderId="7" fillId="5" fontId="9" numFmtId="0" xfId="0" applyAlignment="1" applyBorder="1" applyFont="1">
      <alignment horizontal="left" readingOrder="1" shrinkToFit="0" vertical="center" wrapText="1"/>
    </xf>
    <xf borderId="8" fillId="0" fontId="1" numFmtId="0" xfId="0" applyAlignment="1" applyBorder="1" applyFont="1">
      <alignment horizontal="center"/>
    </xf>
    <xf borderId="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57150</xdr:colOff>
      <xdr:row>1</xdr:row>
      <xdr:rowOff>95250</xdr:rowOff>
    </xdr:from>
    <xdr:ext cx="8467725" cy="2419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628650</xdr:colOff>
      <xdr:row>19</xdr:row>
      <xdr:rowOff>57150</xdr:rowOff>
    </xdr:from>
    <xdr:ext cx="5715000" cy="3105150"/>
    <xdr:pic>
      <xdr:nvPicPr>
        <xdr:cNvPr descr="_"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1.11"/>
    <col customWidth="1" min="3" max="3" width="25.0"/>
    <col customWidth="1" min="4" max="4" width="21.0"/>
    <col customWidth="1" min="5" max="5" width="23.78"/>
    <col customWidth="1" min="6" max="6" width="28.67"/>
    <col customWidth="1" min="7" max="7" width="17.78"/>
    <col customWidth="1" min="8" max="8" width="27.33"/>
    <col customWidth="1" min="9" max="9" width="16.33"/>
    <col customWidth="1" min="10" max="10" width="14.0"/>
    <col customWidth="1" min="11" max="11" width="21.67"/>
    <col customWidth="1" min="12" max="12" width="24.44"/>
    <col customWidth="1" min="13" max="26" width="10.56"/>
  </cols>
  <sheetData>
    <row r="1" ht="15.75" customHeight="1"/>
    <row r="2" ht="15.75" customHeight="1"/>
    <row r="3" ht="15.75" customHeight="1">
      <c r="F3" s="1" t="s">
        <v>0</v>
      </c>
      <c r="G3" s="1" t="s">
        <v>1</v>
      </c>
    </row>
    <row r="4" ht="15.75" customHeight="1">
      <c r="B4" s="2" t="s">
        <v>2</v>
      </c>
      <c r="C4" s="2" t="s">
        <v>3</v>
      </c>
      <c r="D4" s="2" t="s">
        <v>4</v>
      </c>
      <c r="F4" s="3">
        <f t="shared" ref="F4:G4" si="1">SUMPRODUCT($E23:$E26,G31:G34)</f>
        <v>0.2</v>
      </c>
      <c r="G4" s="3">
        <f t="shared" si="1"/>
        <v>0.8</v>
      </c>
    </row>
    <row r="5" ht="15.75" customHeight="1">
      <c r="B5" s="4">
        <v>1.0</v>
      </c>
      <c r="C5" s="4">
        <v>20.0</v>
      </c>
      <c r="D5" s="4">
        <v>110.0</v>
      </c>
    </row>
    <row r="6" ht="21.0" customHeight="1">
      <c r="B6" s="5">
        <v>2.0</v>
      </c>
      <c r="C6" s="5">
        <v>30.0</v>
      </c>
      <c r="D6" s="5">
        <v>15.0</v>
      </c>
    </row>
    <row r="7" ht="15.75" customHeight="1">
      <c r="B7" s="6">
        <v>3.0</v>
      </c>
      <c r="C7" s="6">
        <v>50.0</v>
      </c>
      <c r="D7" s="6">
        <v>45.0</v>
      </c>
      <c r="F7" s="7" t="s">
        <v>5</v>
      </c>
      <c r="G7" s="8"/>
      <c r="H7" s="8"/>
      <c r="J7" s="7" t="s">
        <v>6</v>
      </c>
      <c r="K7" s="8"/>
      <c r="L7" s="8"/>
      <c r="M7" s="9"/>
      <c r="N7" s="9"/>
    </row>
    <row r="8" ht="15.75" customHeight="1">
      <c r="B8" s="10">
        <v>4.0</v>
      </c>
      <c r="C8" s="10">
        <v>90.0</v>
      </c>
      <c r="D8" s="10">
        <v>30.0</v>
      </c>
      <c r="F8" s="2" t="s">
        <v>2</v>
      </c>
      <c r="G8" s="2" t="s">
        <v>3</v>
      </c>
      <c r="H8" s="2" t="s">
        <v>4</v>
      </c>
      <c r="J8" s="2" t="s">
        <v>2</v>
      </c>
      <c r="K8" s="2" t="s">
        <v>3</v>
      </c>
      <c r="L8" s="2" t="s">
        <v>4</v>
      </c>
      <c r="M8" s="5"/>
      <c r="N8" s="5"/>
    </row>
    <row r="9" ht="15.75" customHeight="1">
      <c r="F9" s="4">
        <v>1.0</v>
      </c>
      <c r="G9" s="4">
        <f t="shared" ref="G9:H9" si="2">F$4/(C5^2)</f>
        <v>0.0005</v>
      </c>
      <c r="H9" s="4">
        <f t="shared" si="2"/>
        <v>0.00006611570248</v>
      </c>
      <c r="J9" s="4">
        <v>1.0</v>
      </c>
      <c r="K9" s="4">
        <f t="shared" ref="K9:L9" si="3">G9/SUM($G$9:$H$9)</f>
        <v>0.8832116788</v>
      </c>
      <c r="L9" s="4">
        <f t="shared" si="3"/>
        <v>0.1167883212</v>
      </c>
      <c r="M9" s="6"/>
      <c r="N9" s="6"/>
    </row>
    <row r="10" ht="15.75" customHeight="1">
      <c r="F10" s="5">
        <v>2.0</v>
      </c>
      <c r="G10" s="4">
        <f t="shared" ref="G10:H10" si="4">F$4/(C6^2)</f>
        <v>0.0002222222222</v>
      </c>
      <c r="H10" s="4">
        <f t="shared" si="4"/>
        <v>0.003555555556</v>
      </c>
      <c r="J10" s="5">
        <v>2.0</v>
      </c>
      <c r="K10" s="4">
        <f t="shared" ref="K10:L10" si="5">G10/SUM($G$10:$H$10)</f>
        <v>0.05882352941</v>
      </c>
      <c r="L10" s="4">
        <f t="shared" si="5"/>
        <v>0.9411764706</v>
      </c>
      <c r="M10" s="6"/>
      <c r="N10" s="6"/>
    </row>
    <row r="11" ht="15.75" customHeight="1">
      <c r="F11" s="6">
        <v>3.0</v>
      </c>
      <c r="G11" s="4">
        <f t="shared" ref="G11:H11" si="6">F$4/(C7^2)</f>
        <v>0.00008</v>
      </c>
      <c r="H11" s="4">
        <f t="shared" si="6"/>
        <v>0.0003950617284</v>
      </c>
      <c r="J11" s="6">
        <v>3.0</v>
      </c>
      <c r="K11" s="4">
        <f t="shared" ref="K11:L11" si="7">G11/SUM($G$11:$H$11)</f>
        <v>0.1683991684</v>
      </c>
      <c r="L11" s="4">
        <f t="shared" si="7"/>
        <v>0.8316008316</v>
      </c>
      <c r="M11" s="6"/>
      <c r="N11" s="6"/>
    </row>
    <row r="12" ht="15.75" customHeight="1">
      <c r="F12" s="10">
        <v>4.0</v>
      </c>
      <c r="G12" s="4">
        <f t="shared" ref="G12:H12" si="8">F$4/(C8^2)</f>
        <v>0.00002469135802</v>
      </c>
      <c r="H12" s="4">
        <f t="shared" si="8"/>
        <v>0.0008888888889</v>
      </c>
      <c r="J12" s="10">
        <v>4.0</v>
      </c>
      <c r="K12" s="4">
        <f t="shared" ref="K12:L12" si="9">G12/SUM($G$12:$H$12)</f>
        <v>0.02702702703</v>
      </c>
      <c r="L12" s="4">
        <f t="shared" si="9"/>
        <v>0.972972973</v>
      </c>
      <c r="M12" s="6"/>
      <c r="N12" s="6"/>
    </row>
    <row r="13" ht="15.75" customHeight="1">
      <c r="B13" s="11" t="s">
        <v>2</v>
      </c>
      <c r="C13" s="11" t="s">
        <v>7</v>
      </c>
      <c r="D13" s="11" t="s">
        <v>8</v>
      </c>
      <c r="E13" s="12" t="s">
        <v>9</v>
      </c>
    </row>
    <row r="14" ht="15.75" customHeight="1">
      <c r="B14" s="13">
        <v>1.0</v>
      </c>
      <c r="C14" s="13">
        <v>3000.0</v>
      </c>
      <c r="D14" s="13">
        <v>2000.0</v>
      </c>
      <c r="E14" s="14">
        <f t="shared" ref="E14:E17" si="10">C14*D14</f>
        <v>6000000</v>
      </c>
      <c r="J14" s="7" t="s">
        <v>10</v>
      </c>
      <c r="K14" s="8"/>
      <c r="L14" s="8"/>
    </row>
    <row r="15" ht="15.75" customHeight="1">
      <c r="B15" s="15">
        <v>2.0</v>
      </c>
      <c r="C15" s="15">
        <v>8000.0</v>
      </c>
      <c r="D15" s="15">
        <v>1500.0</v>
      </c>
      <c r="E15" s="16">
        <f t="shared" si="10"/>
        <v>12000000</v>
      </c>
      <c r="J15" s="2" t="s">
        <v>2</v>
      </c>
      <c r="K15" s="2" t="s">
        <v>3</v>
      </c>
      <c r="L15" s="2" t="s">
        <v>4</v>
      </c>
    </row>
    <row r="16" ht="15.75" customHeight="1">
      <c r="B16" s="17">
        <v>3.0</v>
      </c>
      <c r="C16" s="17">
        <v>4000.0</v>
      </c>
      <c r="D16" s="17">
        <v>2000.0</v>
      </c>
      <c r="E16" s="18">
        <f t="shared" si="10"/>
        <v>8000000</v>
      </c>
      <c r="J16" s="4">
        <v>1.0</v>
      </c>
      <c r="K16" s="19">
        <f t="shared" ref="K16:L16" si="11">K9*$E14</f>
        <v>5299270.073</v>
      </c>
      <c r="L16" s="19">
        <f t="shared" si="11"/>
        <v>700729.927</v>
      </c>
    </row>
    <row r="17" ht="15.75" customHeight="1">
      <c r="B17" s="20">
        <v>4.0</v>
      </c>
      <c r="C17" s="20">
        <v>2000.0</v>
      </c>
      <c r="D17" s="20">
        <v>3500.0</v>
      </c>
      <c r="E17" s="21">
        <f t="shared" si="10"/>
        <v>7000000</v>
      </c>
      <c r="J17" s="5">
        <v>2.0</v>
      </c>
      <c r="K17" s="19">
        <f t="shared" ref="K17:L17" si="12">K10*$E15</f>
        <v>705882.3529</v>
      </c>
      <c r="L17" s="19">
        <f t="shared" si="12"/>
        <v>11294117.65</v>
      </c>
    </row>
    <row r="18" ht="15.75" customHeight="1">
      <c r="J18" s="6">
        <v>3.0</v>
      </c>
      <c r="K18" s="19">
        <f t="shared" ref="K18:L18" si="13">K11*$E16</f>
        <v>1347193.347</v>
      </c>
      <c r="L18" s="19">
        <f t="shared" si="13"/>
        <v>6652806.653</v>
      </c>
    </row>
    <row r="19" ht="15.75" customHeight="1">
      <c r="J19" s="10">
        <v>4.0</v>
      </c>
      <c r="K19" s="19">
        <f t="shared" ref="K19:L19" si="14">K12*$E17</f>
        <v>189189.1892</v>
      </c>
      <c r="L19" s="19">
        <f t="shared" si="14"/>
        <v>6810810.811</v>
      </c>
    </row>
    <row r="20" ht="15.75" customHeight="1">
      <c r="J20" s="3" t="s">
        <v>11</v>
      </c>
      <c r="K20" s="19">
        <f t="shared" ref="K20:L20" si="15">SUM(K16:K19)</f>
        <v>7541534.962</v>
      </c>
      <c r="L20" s="19">
        <f t="shared" si="15"/>
        <v>25458465.04</v>
      </c>
    </row>
    <row r="21" ht="15.75" customHeight="1"/>
    <row r="22" ht="39.75" customHeight="1">
      <c r="B22" s="22" t="s">
        <v>12</v>
      </c>
      <c r="C22" s="22" t="s">
        <v>13</v>
      </c>
      <c r="D22" s="22" t="s">
        <v>14</v>
      </c>
      <c r="E22" s="23" t="s">
        <v>15</v>
      </c>
      <c r="L22" s="24">
        <f>(L20-K20)/K20</f>
        <v>2.375767024</v>
      </c>
    </row>
    <row r="23" ht="37.5" customHeight="1">
      <c r="B23" s="25" t="s">
        <v>16</v>
      </c>
      <c r="C23" s="25">
        <v>0.4</v>
      </c>
      <c r="D23" s="25">
        <v>0.8</v>
      </c>
      <c r="E23" s="25">
        <v>0.4</v>
      </c>
    </row>
    <row r="24" ht="15.75" customHeight="1">
      <c r="B24" s="26" t="s">
        <v>17</v>
      </c>
      <c r="C24" s="26">
        <v>2000.0</v>
      </c>
      <c r="D24" s="26">
        <v>3000.0</v>
      </c>
      <c r="E24" s="26">
        <v>0.3</v>
      </c>
    </row>
    <row r="25" ht="15.75" customHeight="1">
      <c r="B25" s="27" t="s">
        <v>18</v>
      </c>
      <c r="C25" s="27">
        <v>500.0</v>
      </c>
      <c r="D25" s="27">
        <v>1000.0</v>
      </c>
      <c r="E25" s="27">
        <v>0.1</v>
      </c>
    </row>
    <row r="26" ht="39.75" customHeight="1">
      <c r="B26" s="26" t="s">
        <v>19</v>
      </c>
      <c r="C26" s="26">
        <v>3.0</v>
      </c>
      <c r="D26" s="26">
        <v>1.0</v>
      </c>
      <c r="E26" s="26">
        <v>0.2</v>
      </c>
    </row>
    <row r="27" ht="15.75" customHeight="1"/>
    <row r="28" ht="15.75" customHeight="1"/>
    <row r="29" ht="15.75" customHeight="1">
      <c r="B29" s="28" t="s">
        <v>20</v>
      </c>
      <c r="C29" s="29"/>
      <c r="D29" s="29"/>
      <c r="F29" s="28" t="s">
        <v>21</v>
      </c>
      <c r="G29" s="29"/>
      <c r="H29" s="29"/>
    </row>
    <row r="30" ht="15.75" customHeight="1">
      <c r="B30" s="22" t="s">
        <v>12</v>
      </c>
      <c r="C30" s="22" t="s">
        <v>13</v>
      </c>
      <c r="D30" s="22" t="s">
        <v>14</v>
      </c>
      <c r="F30" s="22" t="s">
        <v>12</v>
      </c>
      <c r="G30" s="22" t="s">
        <v>13</v>
      </c>
      <c r="H30" s="22" t="s">
        <v>14</v>
      </c>
    </row>
    <row r="31" ht="15.75" customHeight="1">
      <c r="B31" s="25" t="s">
        <v>16</v>
      </c>
      <c r="C31" s="25">
        <f t="shared" ref="C31:D31" si="16">(C23-AVERAGE($C23:$D23))/_xlfn.STDEV.P($C23:$D23)</f>
        <v>-1</v>
      </c>
      <c r="D31" s="25">
        <f t="shared" si="16"/>
        <v>1</v>
      </c>
      <c r="F31" s="25" t="s">
        <v>16</v>
      </c>
      <c r="G31" s="25">
        <f t="shared" ref="G31:H31" si="17">(C23-MIN($C23:$D23))/(MAX($C23:$D23)-MIN($C23:$D23))</f>
        <v>0</v>
      </c>
      <c r="H31" s="25">
        <f t="shared" si="17"/>
        <v>1</v>
      </c>
    </row>
    <row r="32" ht="15.75" customHeight="1">
      <c r="B32" s="26" t="s">
        <v>17</v>
      </c>
      <c r="C32" s="25">
        <f t="shared" ref="C32:D32" si="18">(C24-AVERAGE($C24:$D24))/_xlfn.STDEV.P($C24:$D24)</f>
        <v>-1</v>
      </c>
      <c r="D32" s="25">
        <f t="shared" si="18"/>
        <v>1</v>
      </c>
      <c r="F32" s="26" t="s">
        <v>17</v>
      </c>
      <c r="G32" s="25">
        <f t="shared" ref="G32:H32" si="19">(C24-MIN($C24:$D24))/(MAX($C24:$D24)-MIN($C24:$D24))</f>
        <v>0</v>
      </c>
      <c r="H32" s="25">
        <f t="shared" si="19"/>
        <v>1</v>
      </c>
    </row>
    <row r="33" ht="15.75" customHeight="1">
      <c r="B33" s="27" t="s">
        <v>18</v>
      </c>
      <c r="C33" s="25">
        <f t="shared" ref="C33:D33" si="20">(C25-AVERAGE($C25:$D25))/_xlfn.STDEV.P($C25:$D25)</f>
        <v>-1</v>
      </c>
      <c r="D33" s="25">
        <f t="shared" si="20"/>
        <v>1</v>
      </c>
      <c r="F33" s="27" t="s">
        <v>18</v>
      </c>
      <c r="G33" s="25">
        <f t="shared" ref="G33:H33" si="21">(C25-MIN($C25:$D25))/(MAX($C25:$D25)-MIN($C25:$D25))</f>
        <v>0</v>
      </c>
      <c r="H33" s="25">
        <f t="shared" si="21"/>
        <v>1</v>
      </c>
    </row>
    <row r="34" ht="15.75" customHeight="1">
      <c r="B34" s="26" t="s">
        <v>19</v>
      </c>
      <c r="C34" s="25">
        <f t="shared" ref="C34:D34" si="22">(C26-AVERAGE($C26:$D26))/_xlfn.STDEV.P($C26:$D26)</f>
        <v>1</v>
      </c>
      <c r="D34" s="25">
        <f t="shared" si="22"/>
        <v>-1</v>
      </c>
      <c r="F34" s="26" t="s">
        <v>19</v>
      </c>
      <c r="G34" s="25">
        <f t="shared" ref="G34:H34" si="23">(C26-MIN($C26:$D26))/(MAX($C26:$D26)-MIN($C26:$D26))</f>
        <v>1</v>
      </c>
      <c r="H34" s="25">
        <f t="shared" si="23"/>
        <v>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F7:H7"/>
    <mergeCell ref="J7:L7"/>
    <mergeCell ref="J14:L14"/>
    <mergeCell ref="B29:D29"/>
    <mergeCell ref="F29:H29"/>
  </mergeCells>
  <printOptions/>
  <pageMargins bottom="0.75" footer="0.0" header="0.0" left="0.7" right="0.7" top="0.75"/>
  <pageSetup orientation="landscape"/>
  <drawing r:id="rId1"/>
</worksheet>
</file>