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ria consuelo\Desktop\"/>
    </mc:Choice>
  </mc:AlternateContent>
  <bookViews>
    <workbookView xWindow="0" yWindow="0" windowWidth="15330" windowHeight="4635"/>
  </bookViews>
  <sheets>
    <sheet name="Informe de gastos" sheetId="1" r:id="rId1"/>
  </sheets>
  <calcPr calcId="152511"/>
  <webPublishing codePage="1252"/>
</workbook>
</file>

<file path=xl/calcChain.xml><?xml version="1.0" encoding="utf-8"?>
<calcChain xmlns="http://schemas.openxmlformats.org/spreadsheetml/2006/main">
  <c r="K17" i="1" l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1" i="1" l="1"/>
  <c r="E33" i="1"/>
  <c r="K4" i="1"/>
  <c r="K5" i="1"/>
  <c r="F33" i="1"/>
  <c r="G33" i="1"/>
  <c r="H33" i="1"/>
  <c r="I33" i="1"/>
  <c r="J33" i="1"/>
  <c r="K33" i="1" l="1"/>
  <c r="K34" i="1" s="1"/>
  <c r="K36" i="1" s="1"/>
</calcChain>
</file>

<file path=xl/sharedStrings.xml><?xml version="1.0" encoding="utf-8"?>
<sst xmlns="http://schemas.openxmlformats.org/spreadsheetml/2006/main" count="63" uniqueCount="44">
  <si>
    <t>Nombre</t>
  </si>
  <si>
    <t>Departamento</t>
  </si>
  <si>
    <t>Director</t>
  </si>
  <si>
    <t>Cargo</t>
  </si>
  <si>
    <t>De</t>
  </si>
  <si>
    <t>Para</t>
  </si>
  <si>
    <t>Fecha</t>
  </si>
  <si>
    <t>Descripción</t>
  </si>
  <si>
    <t>Transporte</t>
  </si>
  <si>
    <t>Comidas</t>
  </si>
  <si>
    <t>Teléfono</t>
  </si>
  <si>
    <t>Subtotal</t>
  </si>
  <si>
    <t>Hotel</t>
  </si>
  <si>
    <t>MOTIVO:</t>
  </si>
  <si>
    <t>INFORMACIÓN DE EMPLEADO:</t>
  </si>
  <si>
    <t>Total</t>
  </si>
  <si>
    <t>Informe de gastos</t>
  </si>
  <si>
    <t>Varios</t>
  </si>
  <si>
    <t>Efectivo adelantado</t>
  </si>
  <si>
    <t>Factura</t>
  </si>
  <si>
    <t>N/A</t>
  </si>
  <si>
    <t>Comida</t>
  </si>
  <si>
    <t>Juan David Piñeros Espinosa</t>
  </si>
  <si>
    <t>Ingenieria Electronica</t>
  </si>
  <si>
    <t>NOTAS:</t>
  </si>
  <si>
    <t>Taxi Bosa-Aeropuerto</t>
  </si>
  <si>
    <t>Compra Tiquete a Medellin</t>
  </si>
  <si>
    <t>Taxi Colectivo Rionegro-Medellin (San Diego)</t>
  </si>
  <si>
    <t>Taxi San Diego-Colegio Mayor de Antioquia</t>
  </si>
  <si>
    <t>Almuerzo</t>
  </si>
  <si>
    <t>Valor de Factura</t>
  </si>
  <si>
    <t>Taxi Colegio Mayor de Antioquia-Compra de Empaque</t>
  </si>
  <si>
    <t>Metro a Hotel</t>
  </si>
  <si>
    <t>Compra elementos para autoclave</t>
  </si>
  <si>
    <t>CD126719</t>
  </si>
  <si>
    <t>Empaque Autoclave</t>
  </si>
  <si>
    <t>CT55400</t>
  </si>
  <si>
    <t>Compra elementos en Bogota</t>
  </si>
  <si>
    <t>Mantenimiento Incubadoras 22L y Autoclave 52L Horizontal Colegio Mayor</t>
  </si>
  <si>
    <t>Taxi Hotel-Colmayor</t>
  </si>
  <si>
    <t>Desayuno</t>
  </si>
  <si>
    <t>Taxi Colectivo San Diego-Rionegro</t>
  </si>
  <si>
    <t>Taxi Colmayor-San Diego</t>
  </si>
  <si>
    <t>Transmilenio Aeropuerto-Bosa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</si>
</sst>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yy;;"/>
    <numFmt numFmtId="165" formatCode="[$-C0A]d\-mmm\-yy;@"/>
    <numFmt numFmtId="166" formatCode="_([$$-240A]\ * #,##0.00_);_([$$-240A]\ * \(#,##0.00\);_([$$-240A]\ * &quot;-&quot;??_);_(@_)"/>
  </numFmts>
  <fonts count="9" x14ac:knownFonts="1">
    <font>
      <sz val="10"/>
      <color theme="1"/>
      <name val="Constantia"/>
      <family val="1"/>
      <scheme val="minor"/>
    </font>
    <font>
      <sz val="10"/>
      <color theme="1"/>
      <name val="Constantia"/>
      <family val="1"/>
      <scheme val="minor"/>
    </font>
    <font>
      <i/>
      <sz val="10"/>
      <color indexed="63"/>
      <name val="Constantia"/>
      <family val="1"/>
      <scheme val="minor"/>
    </font>
    <font>
      <sz val="23"/>
      <color theme="3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color indexed="63"/>
      <name val="Calibri"/>
      <family val="2"/>
      <scheme val="major"/>
    </font>
    <font>
      <b/>
      <sz val="10"/>
      <color indexed="63"/>
      <name val="Calibri"/>
      <family val="2"/>
      <scheme val="major"/>
    </font>
    <font>
      <b/>
      <sz val="10"/>
      <color indexed="23"/>
      <name val="Calibri"/>
      <family val="2"/>
      <scheme val="major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Border="1" applyAlignment="1"/>
    <xf numFmtId="0" fontId="1" fillId="0" borderId="0" xfId="0" applyFont="1" applyAlignment="1">
      <alignment horizontal="center" vertical="center"/>
    </xf>
    <xf numFmtId="164" fontId="2" fillId="2" borderId="1" xfId="0" applyNumberFormat="1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vertical="center"/>
    </xf>
    <xf numFmtId="166" fontId="1" fillId="0" borderId="0" xfId="0" applyNumberFormat="1" applyFont="1"/>
    <xf numFmtId="0" fontId="0" fillId="0" borderId="0" xfId="0" applyFont="1"/>
    <xf numFmtId="0" fontId="4" fillId="0" borderId="0" xfId="0" applyFont="1" applyBorder="1"/>
    <xf numFmtId="166" fontId="5" fillId="0" borderId="0" xfId="0" applyNumberFormat="1" applyFont="1" applyBorder="1"/>
    <xf numFmtId="0" fontId="4" fillId="0" borderId="0" xfId="0" applyFont="1"/>
    <xf numFmtId="0" fontId="5" fillId="0" borderId="0" xfId="0" applyFont="1" applyBorder="1" applyAlignment="1">
      <alignment horizontal="right" wrapText="1"/>
    </xf>
    <xf numFmtId="164" fontId="5" fillId="2" borderId="1" xfId="0" applyNumberFormat="1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166" fontId="5" fillId="0" borderId="0" xfId="0" applyNumberFormat="1" applyFont="1"/>
    <xf numFmtId="0" fontId="5" fillId="0" borderId="0" xfId="0" applyFont="1" applyBorder="1" applyAlignment="1">
      <alignment horizontal="right"/>
    </xf>
    <xf numFmtId="0" fontId="6" fillId="0" borderId="0" xfId="0" applyFont="1" applyBorder="1"/>
    <xf numFmtId="166" fontId="4" fillId="0" borderId="0" xfId="0" applyNumberFormat="1" applyFont="1"/>
    <xf numFmtId="166" fontId="4" fillId="0" borderId="0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166" fontId="4" fillId="0" borderId="0" xfId="0" applyNumberFormat="1" applyFont="1" applyAlignment="1">
      <alignment wrapText="1"/>
    </xf>
    <xf numFmtId="165" fontId="4" fillId="0" borderId="0" xfId="0" applyNumberFormat="1" applyFont="1"/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4" fillId="0" borderId="3" xfId="0" applyFont="1" applyBorder="1" applyAlignment="1"/>
    <xf numFmtId="166" fontId="4" fillId="0" borderId="3" xfId="0" applyNumberFormat="1" applyFont="1" applyBorder="1" applyAlignment="1"/>
    <xf numFmtId="0" fontId="4" fillId="0" borderId="0" xfId="0" applyFont="1" applyBorder="1" applyAlignment="1">
      <alignment horizontal="center"/>
    </xf>
    <xf numFmtId="0" fontId="5" fillId="0" borderId="3" xfId="0" applyFont="1" applyBorder="1" applyAlignment="1"/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/>
    <xf numFmtId="0" fontId="7" fillId="0" borderId="0" xfId="0" applyFont="1" applyBorder="1" applyAlignment="1">
      <alignment horizontal="center" vertical="center" wrapText="1"/>
    </xf>
    <xf numFmtId="0" fontId="8" fillId="0" borderId="0" xfId="0" applyFont="1"/>
    <xf numFmtId="166" fontId="8" fillId="0" borderId="0" xfId="0" applyNumberFormat="1" applyFont="1"/>
    <xf numFmtId="0" fontId="8" fillId="0" borderId="1" xfId="0" applyFont="1" applyBorder="1" applyAlignment="1"/>
    <xf numFmtId="0" fontId="4" fillId="0" borderId="1" xfId="0" applyFont="1" applyBorder="1" applyAlignment="1"/>
    <xf numFmtId="0" fontId="3" fillId="0" borderId="0" xfId="0" applyFont="1" applyBorder="1" applyAlignment="1">
      <alignment horizontal="left" vertical="top"/>
    </xf>
    <xf numFmtId="0" fontId="5" fillId="0" borderId="1" xfId="0" applyFont="1" applyBorder="1" applyAlignment="1"/>
    <xf numFmtId="0" fontId="5" fillId="0" borderId="2" xfId="0" applyFont="1" applyBorder="1" applyAlignment="1"/>
    <xf numFmtId="49" fontId="5" fillId="0" borderId="1" xfId="0" applyNumberFormat="1" applyFont="1" applyBorder="1" applyAlignment="1"/>
  </cellXfs>
  <cellStyles count="1">
    <cellStyle name="Normal" xfId="0" builtinId="0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6" formatCode="_([$$-240A]\ * #,##0.00_);_([$$-240A]\ * \(#,##0.00\);_([$$-240A]\ 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6" formatCode="_([$$-240A]\ * #,##0.00_);_([$$-240A]\ * \(#,##0.00\);_([$$-240A]\ 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6" formatCode="_([$$-240A]\ * #,##0.00_);_([$$-240A]\ * \(#,##0.00\);_([$$-240A]\ 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6" formatCode="_([$$-240A]\ * #,##0.00_);_([$$-240A]\ * \(#,##0.00\);_([$$-240A]\ 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6" formatCode="_([$$-240A]\ * #,##0.00_);_([$$-240A]\ * \(#,##0.00\);_([$$-240A]\ 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6" formatCode="_([$$-240A]\ * #,##0.00_);_([$$-240A]\ * \(#,##0.00\);_([$$-240A]\ 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6" formatCode="_([$$-240A]\ * #,##0.00_);_([$$-240A]\ * \(#,##0.00\);_([$$-240A]\ 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strike val="0"/>
        <outline val="0"/>
        <shadow val="0"/>
        <u val="none"/>
        <vertAlign val="baseline"/>
        <sz val="10"/>
        <name val="Calibri"/>
        <scheme val="major"/>
      </font>
      <numFmt numFmtId="166" formatCode="_([$$-240A]\ * #,##0.00_);_([$$-240A]\ * \(#,##0.00\);_([$$-240A]\ * &quot;-&quot;??_);_(@_)"/>
    </dxf>
    <dxf>
      <font>
        <strike val="0"/>
        <outline val="0"/>
        <shadow val="0"/>
        <u val="none"/>
        <vertAlign val="baseline"/>
        <sz val="10"/>
        <name val="Calibri"/>
        <scheme val="major"/>
      </font>
      <numFmt numFmtId="166" formatCode="_([$$-240A]\ * #,##0.00_);_([$$-240A]\ * \(#,##0.00\);_([$$-240A]\ * &quot;-&quot;??_);_(@_)"/>
    </dxf>
    <dxf>
      <font>
        <strike val="0"/>
        <outline val="0"/>
        <shadow val="0"/>
        <u val="none"/>
        <vertAlign val="baseline"/>
        <sz val="10"/>
        <name val="Calibri"/>
        <scheme val="major"/>
      </font>
      <numFmt numFmtId="166" formatCode="_([$$-240A]\ * #,##0.00_);_([$$-240A]\ * \(#,##0.00\);_([$$-240A]\ * &quot;-&quot;??_);_(@_)"/>
    </dxf>
    <dxf>
      <font>
        <strike val="0"/>
        <outline val="0"/>
        <shadow val="0"/>
        <u val="none"/>
        <vertAlign val="baseline"/>
        <sz val="10"/>
        <name val="Calibri"/>
        <scheme val="major"/>
      </font>
      <numFmt numFmtId="166" formatCode="_([$$-240A]\ * #,##0.00_);_([$$-240A]\ * \(#,##0.00\);_([$$-240A]\ * &quot;-&quot;??_);_(@_)"/>
    </dxf>
    <dxf>
      <font>
        <strike val="0"/>
        <outline val="0"/>
        <shadow val="0"/>
        <u val="none"/>
        <vertAlign val="baseline"/>
        <sz val="10"/>
        <name val="Calibri"/>
        <scheme val="major"/>
      </font>
      <numFmt numFmtId="166" formatCode="_([$$-240A]\ * #,##0.00_);_([$$-240A]\ * \(#,##0.00\);_([$$-240A]\ * &quot;-&quot;??_);_(@_)"/>
    </dxf>
    <dxf>
      <font>
        <strike val="0"/>
        <outline val="0"/>
        <shadow val="0"/>
        <u val="none"/>
        <vertAlign val="baseline"/>
        <sz val="10"/>
        <name val="Calibri"/>
        <scheme val="major"/>
      </font>
      <numFmt numFmtId="166" formatCode="_([$$-240A]\ * #,##0.00_);_([$$-240A]\ * \(#,##0.00\);_([$$-240A]\ * &quot;-&quot;??_);_(@_)"/>
    </dxf>
    <dxf>
      <font>
        <strike val="0"/>
        <outline val="0"/>
        <shadow val="0"/>
        <u val="none"/>
        <vertAlign val="baseline"/>
        <sz val="10"/>
        <name val="Calibri"/>
        <scheme val="major"/>
      </font>
      <numFmt numFmtId="166" formatCode="_([$$-240A]\ * #,##0.00_);_([$$-240A]\ * \(#,##0.00\);_([$$-240A]\ 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aj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ajor"/>
      </font>
    </dxf>
    <dxf>
      <font>
        <strike val="0"/>
        <outline val="0"/>
        <shadow val="0"/>
        <u val="none"/>
        <vertAlign val="baseline"/>
        <sz val="10"/>
        <name val="Calibri"/>
        <scheme val="major"/>
      </font>
      <numFmt numFmtId="165" formatCode="[$-C0A]d\-mmm\-yy;@"/>
    </dxf>
    <dxf>
      <font>
        <strike val="0"/>
        <outline val="0"/>
        <shadow val="0"/>
        <u val="none"/>
        <vertAlign val="baseline"/>
        <sz val="10"/>
        <name val="Calibri"/>
        <scheme val="major"/>
      </font>
    </dxf>
    <dxf>
      <font>
        <strike val="0"/>
        <outline val="0"/>
        <shadow val="0"/>
        <u val="none"/>
        <vertAlign val="baseline"/>
        <sz val="10"/>
        <name val="Calibri"/>
        <scheme val="major"/>
      </font>
    </dxf>
    <dxf>
      <font>
        <strike val="0"/>
        <outline val="0"/>
        <shadow val="0"/>
        <u val="none"/>
        <vertAlign val="baseline"/>
        <sz val="10"/>
        <name val="Calibri"/>
        <scheme val="major"/>
      </font>
      <alignment horizontal="general" vertical="bottom" textRotation="0" wrapText="1" indent="0" justifyLastLine="0" shrinkToFit="0" readingOrder="0"/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a1" ref="B10:K33" totalsRowCount="1" headerRowDxfId="22" dataDxfId="21" totalsRowDxfId="20">
  <autoFilter ref="B10:K32"/>
  <tableColumns count="10">
    <tableColumn id="1" name="Fecha" totalsRowLabel="Total" dataDxfId="19" totalsRowDxfId="9"/>
    <tableColumn id="2" name="Factura" dataDxfId="18" totalsRowDxfId="8"/>
    <tableColumn id="3" name="Descripción" dataDxfId="17" totalsRowDxfId="7"/>
    <tableColumn id="4" name="Hotel" totalsRowFunction="sum" dataDxfId="16" totalsRowDxfId="6"/>
    <tableColumn id="5" name="Transporte" totalsRowFunction="sum" dataDxfId="15" totalsRowDxfId="5"/>
    <tableColumn id="6" name="Valor de Factura" totalsRowFunction="sum" dataDxfId="14" totalsRowDxfId="4"/>
    <tableColumn id="7" name="Comidas" totalsRowFunction="sum" dataDxfId="13" totalsRowDxfId="3"/>
    <tableColumn id="8" name="Teléfono" totalsRowFunction="sum" dataDxfId="12" totalsRowDxfId="2"/>
    <tableColumn id="11" name="Varios" totalsRowFunction="sum" dataDxfId="11" totalsRowDxfId="1"/>
    <tableColumn id="9" name="Total" totalsRowFunction="sum" dataDxfId="10" totalsRowDxfId="0">
      <calculatedColumnFormula>SUM(Tabla1[[#This Row],[Hotel]:[Varios]])</calculatedColumnFormula>
    </tableColumn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ujo">
  <a:themeElements>
    <a:clrScheme name="Equida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Flujo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ujo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40"/>
  <sheetViews>
    <sheetView showGridLines="0" tabSelected="1" view="pageLayout" topLeftCell="A10" zoomScale="85" zoomScalePageLayoutView="85" workbookViewId="0">
      <selection activeCell="E7" sqref="E7"/>
    </sheetView>
  </sheetViews>
  <sheetFormatPr baseColWidth="10" defaultColWidth="9.140625" defaultRowHeight="12.75" x14ac:dyDescent="0.2"/>
  <cols>
    <col min="1" max="1" width="0.5703125" style="1" customWidth="1"/>
    <col min="2" max="2" width="15.7109375" style="1" customWidth="1"/>
    <col min="3" max="3" width="11" style="1" customWidth="1"/>
    <col min="4" max="4" width="48.7109375" style="1" customWidth="1"/>
    <col min="5" max="5" width="18.140625" style="8" customWidth="1"/>
    <col min="6" max="6" width="13.5703125" style="1" customWidth="1"/>
    <col min="7" max="7" width="16.7109375" style="1" bestFit="1" customWidth="1"/>
    <col min="8" max="8" width="16.85546875" style="1" customWidth="1"/>
    <col min="9" max="9" width="11.140625" style="1" bestFit="1" customWidth="1"/>
    <col min="10" max="10" width="12" style="1" customWidth="1"/>
    <col min="11" max="11" width="15.7109375" style="1" customWidth="1"/>
    <col min="12" max="16384" width="9.140625" style="1"/>
  </cols>
  <sheetData>
    <row r="1" spans="1:12" s="2" customFormat="1" ht="24" customHeight="1" x14ac:dyDescent="0.2">
      <c r="B1" s="3"/>
      <c r="C1" s="3"/>
      <c r="D1" s="3"/>
      <c r="E1" s="7"/>
      <c r="F1" s="3"/>
      <c r="G1" s="3"/>
      <c r="H1" s="3"/>
      <c r="I1" s="3"/>
      <c r="J1" s="6"/>
      <c r="K1" s="6"/>
    </row>
    <row r="2" spans="1:12" ht="24" customHeight="1" x14ac:dyDescent="0.2">
      <c r="B2" s="43" t="s">
        <v>16</v>
      </c>
      <c r="C2" s="43"/>
      <c r="D2" s="43"/>
      <c r="E2" s="43"/>
      <c r="F2" s="43"/>
      <c r="G2" s="43"/>
      <c r="H2" s="43"/>
      <c r="I2" s="43"/>
      <c r="J2" s="43"/>
      <c r="K2" s="43"/>
    </row>
    <row r="3" spans="1:12" ht="24" customHeight="1" x14ac:dyDescent="0.2"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2" ht="24" customHeight="1" x14ac:dyDescent="0.2">
      <c r="A4" s="10"/>
      <c r="B4" s="35" t="s">
        <v>13</v>
      </c>
      <c r="C4" s="44" t="s">
        <v>38</v>
      </c>
      <c r="D4" s="44"/>
      <c r="E4" s="11"/>
      <c r="F4" s="36"/>
      <c r="G4" s="44"/>
      <c r="H4" s="44"/>
      <c r="I4" s="12"/>
      <c r="J4" s="13" t="s">
        <v>4</v>
      </c>
      <c r="K4" s="14">
        <f>MIN(Tabla1[Fecha])</f>
        <v>43206</v>
      </c>
    </row>
    <row r="5" spans="1:12" ht="24" customHeight="1" x14ac:dyDescent="0.2">
      <c r="A5" s="12"/>
      <c r="B5" s="15"/>
      <c r="C5" s="16"/>
      <c r="D5" s="16"/>
      <c r="E5" s="17"/>
      <c r="F5" s="16"/>
      <c r="G5" s="16"/>
      <c r="H5" s="16"/>
      <c r="I5" s="12"/>
      <c r="J5" s="18" t="s">
        <v>5</v>
      </c>
      <c r="K5" s="14">
        <f>MAX(Tabla1[Fecha])</f>
        <v>43207</v>
      </c>
    </row>
    <row r="6" spans="1:12" x14ac:dyDescent="0.2">
      <c r="A6" s="12"/>
      <c r="B6" s="37" t="s">
        <v>14</v>
      </c>
      <c r="C6" s="19"/>
      <c r="D6" s="15"/>
      <c r="E6" s="11"/>
      <c r="F6" s="15"/>
      <c r="G6" s="16"/>
      <c r="H6" s="12"/>
      <c r="I6" s="12"/>
      <c r="J6" s="12"/>
      <c r="K6" s="12"/>
    </row>
    <row r="7" spans="1:12" ht="24" customHeight="1" x14ac:dyDescent="0.2">
      <c r="A7" s="12"/>
      <c r="B7" s="13" t="s">
        <v>0</v>
      </c>
      <c r="C7" s="44" t="s">
        <v>22</v>
      </c>
      <c r="D7" s="44"/>
      <c r="E7" s="20"/>
      <c r="F7" s="13" t="s">
        <v>3</v>
      </c>
      <c r="G7" s="44"/>
      <c r="H7" s="44"/>
      <c r="I7" s="12"/>
      <c r="J7" s="46"/>
      <c r="K7" s="46"/>
      <c r="L7" s="4"/>
    </row>
    <row r="8" spans="1:12" ht="24" customHeight="1" x14ac:dyDescent="0.2">
      <c r="A8" s="12"/>
      <c r="B8" s="13" t="s">
        <v>1</v>
      </c>
      <c r="C8" s="45" t="s">
        <v>23</v>
      </c>
      <c r="D8" s="45"/>
      <c r="E8" s="20"/>
      <c r="F8" s="13" t="s">
        <v>2</v>
      </c>
      <c r="G8" s="45" t="s">
        <v>22</v>
      </c>
      <c r="H8" s="45"/>
      <c r="I8" s="12"/>
      <c r="J8" s="46"/>
      <c r="K8" s="46"/>
      <c r="L8" s="4"/>
    </row>
    <row r="9" spans="1:12" ht="24" customHeight="1" x14ac:dyDescent="0.2">
      <c r="A9" s="12"/>
      <c r="B9" s="10"/>
      <c r="C9" s="10"/>
      <c r="D9" s="10"/>
      <c r="E9" s="21"/>
      <c r="F9" s="10"/>
      <c r="G9" s="10"/>
      <c r="H9" s="10"/>
      <c r="I9" s="10"/>
      <c r="J9" s="10"/>
      <c r="K9" s="10"/>
    </row>
    <row r="10" spans="1:12" s="5" customFormat="1" ht="24" customHeight="1" x14ac:dyDescent="0.2">
      <c r="A10" s="22"/>
      <c r="B10" s="23" t="s">
        <v>6</v>
      </c>
      <c r="C10" s="23" t="s">
        <v>19</v>
      </c>
      <c r="D10" s="23" t="s">
        <v>7</v>
      </c>
      <c r="E10" s="24" t="s">
        <v>12</v>
      </c>
      <c r="F10" s="23" t="s">
        <v>8</v>
      </c>
      <c r="G10" s="23" t="s">
        <v>30</v>
      </c>
      <c r="H10" s="23" t="s">
        <v>9</v>
      </c>
      <c r="I10" s="23" t="s">
        <v>10</v>
      </c>
      <c r="J10" s="23" t="s">
        <v>17</v>
      </c>
      <c r="K10" s="23" t="s">
        <v>15</v>
      </c>
      <c r="L10" s="1"/>
    </row>
    <row r="11" spans="1:12" s="5" customFormat="1" x14ac:dyDescent="0.2">
      <c r="A11" s="22"/>
      <c r="B11" s="25">
        <v>43206</v>
      </c>
      <c r="C11" s="23" t="s">
        <v>20</v>
      </c>
      <c r="D11" s="23" t="s">
        <v>25</v>
      </c>
      <c r="E11" s="24"/>
      <c r="F11" s="24">
        <v>28000</v>
      </c>
      <c r="G11" s="24"/>
      <c r="H11" s="24"/>
      <c r="I11" s="24"/>
      <c r="J11" s="24"/>
      <c r="K11" s="24">
        <f>SUM(Tabla1[[#This Row],[Hotel]:[Varios]])</f>
        <v>28000</v>
      </c>
      <c r="L11" s="1"/>
    </row>
    <row r="12" spans="1:12" s="5" customFormat="1" x14ac:dyDescent="0.2">
      <c r="A12" s="22"/>
      <c r="B12" s="25"/>
      <c r="C12" s="23" t="s">
        <v>20</v>
      </c>
      <c r="D12" s="23" t="s">
        <v>26</v>
      </c>
      <c r="E12" s="24"/>
      <c r="F12" s="24">
        <v>151000</v>
      </c>
      <c r="G12" s="24"/>
      <c r="H12" s="24"/>
      <c r="I12" s="24"/>
      <c r="J12" s="24"/>
      <c r="K12" s="24">
        <f>SUM(Tabla1[[#This Row],[Hotel]:[Varios]])</f>
        <v>151000</v>
      </c>
      <c r="L12" s="1"/>
    </row>
    <row r="13" spans="1:12" s="5" customFormat="1" x14ac:dyDescent="0.2">
      <c r="A13" s="22"/>
      <c r="B13" s="25"/>
      <c r="C13" s="23" t="s">
        <v>20</v>
      </c>
      <c r="D13" s="23" t="s">
        <v>27</v>
      </c>
      <c r="E13" s="24"/>
      <c r="F13" s="24">
        <v>17500</v>
      </c>
      <c r="G13" s="24"/>
      <c r="H13" s="24"/>
      <c r="I13" s="24"/>
      <c r="J13" s="24"/>
      <c r="K13" s="24">
        <f>SUM(Tabla1[[#This Row],[Hotel]:[Varios]])</f>
        <v>17500</v>
      </c>
      <c r="L13" s="1"/>
    </row>
    <row r="14" spans="1:12" s="5" customFormat="1" x14ac:dyDescent="0.2">
      <c r="A14" s="22"/>
      <c r="B14" s="25"/>
      <c r="C14" s="23" t="s">
        <v>20</v>
      </c>
      <c r="D14" s="23" t="s">
        <v>28</v>
      </c>
      <c r="E14" s="24"/>
      <c r="F14" s="24">
        <v>16000</v>
      </c>
      <c r="G14" s="24"/>
      <c r="H14" s="24"/>
      <c r="I14" s="24"/>
      <c r="J14" s="24"/>
      <c r="K14" s="24">
        <f>SUM(Tabla1[[#This Row],[Hotel]:[Varios]])</f>
        <v>16000</v>
      </c>
      <c r="L14" s="1"/>
    </row>
    <row r="15" spans="1:12" s="5" customFormat="1" x14ac:dyDescent="0.2">
      <c r="A15" s="22"/>
      <c r="B15" s="25"/>
      <c r="C15" s="23" t="s">
        <v>20</v>
      </c>
      <c r="D15" s="23" t="s">
        <v>29</v>
      </c>
      <c r="E15" s="24"/>
      <c r="F15" s="24"/>
      <c r="G15" s="24"/>
      <c r="H15" s="24">
        <v>8000</v>
      </c>
      <c r="I15" s="24"/>
      <c r="J15" s="24"/>
      <c r="K15" s="24">
        <f>SUM(Tabla1[[#This Row],[Hotel]:[Varios]])</f>
        <v>8000</v>
      </c>
      <c r="L15" s="1"/>
    </row>
    <row r="16" spans="1:12" s="5" customFormat="1" x14ac:dyDescent="0.2">
      <c r="A16" s="22"/>
      <c r="B16" s="25"/>
      <c r="C16" s="23" t="s">
        <v>20</v>
      </c>
      <c r="D16" s="23" t="s">
        <v>31</v>
      </c>
      <c r="E16" s="24"/>
      <c r="F16" s="26">
        <v>10000</v>
      </c>
      <c r="G16" s="24"/>
      <c r="H16" s="24"/>
      <c r="I16" s="24"/>
      <c r="J16" s="24"/>
      <c r="K16" s="24">
        <f>SUM(Tabla1[[#This Row],[Hotel]:[Varios]])</f>
        <v>10000</v>
      </c>
      <c r="L16" s="1"/>
    </row>
    <row r="17" spans="1:12" s="5" customFormat="1" x14ac:dyDescent="0.2">
      <c r="A17" s="22"/>
      <c r="B17" s="25"/>
      <c r="C17" s="23" t="s">
        <v>34</v>
      </c>
      <c r="D17" s="23" t="s">
        <v>35</v>
      </c>
      <c r="E17" s="24"/>
      <c r="F17" s="26"/>
      <c r="G17" s="24">
        <v>59619</v>
      </c>
      <c r="H17" s="24"/>
      <c r="I17" s="24"/>
      <c r="J17" s="24"/>
      <c r="K17" s="24">
        <f>SUM(Tabla1[[#This Row],[Hotel]:[Varios]])</f>
        <v>59619</v>
      </c>
      <c r="L17" s="1"/>
    </row>
    <row r="18" spans="1:12" s="5" customFormat="1" x14ac:dyDescent="0.2">
      <c r="A18" s="22"/>
      <c r="B18" s="25"/>
      <c r="C18" s="23" t="s">
        <v>20</v>
      </c>
      <c r="D18" s="23" t="s">
        <v>32</v>
      </c>
      <c r="E18" s="24"/>
      <c r="F18" s="26">
        <v>2400</v>
      </c>
      <c r="G18" s="24"/>
      <c r="H18" s="24"/>
      <c r="I18" s="24"/>
      <c r="J18" s="24"/>
      <c r="K18" s="24">
        <f>SUM(Tabla1[[#This Row],[Hotel]:[Varios]])</f>
        <v>2400</v>
      </c>
      <c r="L18" s="1"/>
    </row>
    <row r="19" spans="1:12" s="5" customFormat="1" x14ac:dyDescent="0.2">
      <c r="A19" s="22"/>
      <c r="B19" s="25"/>
      <c r="C19" s="23">
        <v>51913</v>
      </c>
      <c r="D19" s="23" t="s">
        <v>33</v>
      </c>
      <c r="E19" s="26"/>
      <c r="F19" s="26"/>
      <c r="G19" s="24">
        <v>13100</v>
      </c>
      <c r="H19" s="24"/>
      <c r="I19" s="24"/>
      <c r="J19" s="24"/>
      <c r="K19" s="24">
        <f>SUM(Tabla1[[#This Row],[Hotel]:[Varios]])</f>
        <v>13100</v>
      </c>
      <c r="L19" s="1"/>
    </row>
    <row r="20" spans="1:12" x14ac:dyDescent="0.2">
      <c r="A20" s="12"/>
      <c r="B20" s="25"/>
      <c r="C20" s="12"/>
      <c r="D20" s="23" t="s">
        <v>12</v>
      </c>
      <c r="E20" s="24">
        <v>40000</v>
      </c>
      <c r="F20" s="21"/>
      <c r="G20" s="21"/>
      <c r="H20" s="21"/>
      <c r="I20" s="21"/>
      <c r="J20" s="21"/>
      <c r="K20" s="24">
        <f>SUM(Tabla1[[#This Row],[Hotel]:[Varios]])</f>
        <v>40000</v>
      </c>
    </row>
    <row r="21" spans="1:12" x14ac:dyDescent="0.2">
      <c r="A21" s="12"/>
      <c r="B21" s="25"/>
      <c r="C21" s="12" t="s">
        <v>36</v>
      </c>
      <c r="D21" s="23" t="s">
        <v>37</v>
      </c>
      <c r="E21" s="21"/>
      <c r="F21" s="21"/>
      <c r="G21" s="21">
        <v>11500</v>
      </c>
      <c r="H21" s="21"/>
      <c r="I21" s="21"/>
      <c r="J21" s="21"/>
      <c r="K21" s="24">
        <f>SUM(Tabla1[[#This Row],[Hotel]:[Varios]])</f>
        <v>11500</v>
      </c>
    </row>
    <row r="22" spans="1:12" x14ac:dyDescent="0.2">
      <c r="A22" s="12"/>
      <c r="B22" s="25"/>
      <c r="C22" s="12" t="s">
        <v>20</v>
      </c>
      <c r="D22" s="23" t="s">
        <v>21</v>
      </c>
      <c r="E22" s="21"/>
      <c r="F22" s="21"/>
      <c r="G22" s="21"/>
      <c r="H22" s="21">
        <v>6000</v>
      </c>
      <c r="I22" s="21"/>
      <c r="J22" s="21"/>
      <c r="K22" s="24">
        <f>SUM(Tabla1[[#This Row],[Hotel]:[Varios]])</f>
        <v>6000</v>
      </c>
    </row>
    <row r="23" spans="1:12" ht="12" customHeight="1" x14ac:dyDescent="0.2">
      <c r="A23" s="12"/>
      <c r="B23" s="25">
        <v>43207</v>
      </c>
      <c r="C23" s="12" t="s">
        <v>20</v>
      </c>
      <c r="D23" s="23" t="s">
        <v>39</v>
      </c>
      <c r="E23" s="21"/>
      <c r="F23" s="21">
        <v>9000</v>
      </c>
      <c r="G23" s="21"/>
      <c r="H23" s="21"/>
      <c r="I23" s="21"/>
      <c r="J23" s="21"/>
      <c r="K23" s="24">
        <f>SUM(Tabla1[[#This Row],[Hotel]:[Varios]])</f>
        <v>9000</v>
      </c>
    </row>
    <row r="24" spans="1:12" ht="12" customHeight="1" x14ac:dyDescent="0.2">
      <c r="A24" s="12"/>
      <c r="B24" s="25"/>
      <c r="C24" s="12" t="s">
        <v>20</v>
      </c>
      <c r="D24" s="23" t="s">
        <v>40</v>
      </c>
      <c r="E24" s="21"/>
      <c r="F24" s="21"/>
      <c r="G24" s="21"/>
      <c r="H24" s="21">
        <v>7000</v>
      </c>
      <c r="I24" s="21"/>
      <c r="J24" s="21"/>
      <c r="K24" s="24">
        <f>SUM(Tabla1[[#This Row],[Hotel]:[Varios]])</f>
        <v>7000</v>
      </c>
    </row>
    <row r="25" spans="1:12" ht="12" customHeight="1" x14ac:dyDescent="0.2">
      <c r="A25" s="12"/>
      <c r="B25" s="25"/>
      <c r="C25" s="12">
        <v>4522</v>
      </c>
      <c r="D25" s="23" t="s">
        <v>29</v>
      </c>
      <c r="E25" s="21"/>
      <c r="F25" s="21"/>
      <c r="G25" s="21"/>
      <c r="H25" s="21">
        <v>3500</v>
      </c>
      <c r="I25" s="21"/>
      <c r="J25" s="21"/>
      <c r="K25" s="24">
        <f>SUM(Tabla1[[#This Row],[Hotel]:[Varios]])</f>
        <v>3500</v>
      </c>
    </row>
    <row r="26" spans="1:12" ht="12" customHeight="1" x14ac:dyDescent="0.2">
      <c r="A26" s="12"/>
      <c r="B26" s="25"/>
      <c r="C26" s="12" t="s">
        <v>20</v>
      </c>
      <c r="D26" s="23" t="s">
        <v>42</v>
      </c>
      <c r="E26" s="20"/>
      <c r="F26" s="20">
        <v>14100</v>
      </c>
      <c r="G26" s="20"/>
      <c r="H26" s="20"/>
      <c r="I26" s="21"/>
      <c r="J26" s="21"/>
      <c r="K26" s="24">
        <f>SUM(Tabla1[[#This Row],[Hotel]:[Varios]])</f>
        <v>14100</v>
      </c>
    </row>
    <row r="27" spans="1:12" ht="12" customHeight="1" x14ac:dyDescent="0.2">
      <c r="A27" s="12"/>
      <c r="B27" s="25"/>
      <c r="C27" s="12" t="s">
        <v>20</v>
      </c>
      <c r="D27" s="23" t="s">
        <v>41</v>
      </c>
      <c r="E27" s="20"/>
      <c r="F27" s="20">
        <v>15000</v>
      </c>
      <c r="G27" s="20"/>
      <c r="H27" s="20"/>
      <c r="I27" s="21"/>
      <c r="J27" s="21"/>
      <c r="K27" s="24">
        <f>SUM(Tabla1[[#This Row],[Hotel]:[Varios]])</f>
        <v>15000</v>
      </c>
    </row>
    <row r="28" spans="1:12" ht="12" customHeight="1" x14ac:dyDescent="0.2">
      <c r="A28" s="12"/>
      <c r="B28" s="25"/>
      <c r="C28" s="12">
        <v>720991</v>
      </c>
      <c r="D28" s="23" t="s">
        <v>21</v>
      </c>
      <c r="E28" s="21"/>
      <c r="F28" s="21"/>
      <c r="G28" s="21"/>
      <c r="H28" s="21">
        <v>5900</v>
      </c>
      <c r="I28" s="21"/>
      <c r="J28" s="21"/>
      <c r="K28" s="24">
        <f>SUM(Tabla1[[#This Row],[Hotel]:[Varios]])</f>
        <v>5900</v>
      </c>
    </row>
    <row r="29" spans="1:12" ht="12" customHeight="1" x14ac:dyDescent="0.2">
      <c r="A29" s="12"/>
      <c r="B29" s="25"/>
      <c r="C29" s="12">
        <v>720994</v>
      </c>
      <c r="D29" s="23" t="s">
        <v>21</v>
      </c>
      <c r="E29" s="21"/>
      <c r="F29" s="21"/>
      <c r="G29" s="21"/>
      <c r="H29" s="21">
        <v>5900</v>
      </c>
      <c r="I29" s="21"/>
      <c r="J29" s="21"/>
      <c r="K29" s="24">
        <f>SUM(Tabla1[[#This Row],[Hotel]:[Varios]])</f>
        <v>5900</v>
      </c>
    </row>
    <row r="30" spans="1:12" ht="12" customHeight="1" x14ac:dyDescent="0.2">
      <c r="A30" s="12"/>
      <c r="B30" s="25"/>
      <c r="C30" s="12" t="s">
        <v>20</v>
      </c>
      <c r="D30" s="23" t="s">
        <v>43</v>
      </c>
      <c r="E30" s="21"/>
      <c r="F30" s="21">
        <v>2300</v>
      </c>
      <c r="G30" s="21"/>
      <c r="H30" s="21"/>
      <c r="I30" s="21"/>
      <c r="J30" s="21"/>
      <c r="K30" s="24">
        <f>SUM(Tabla1[[#This Row],[Hotel]:[Varios]])</f>
        <v>2300</v>
      </c>
    </row>
    <row r="31" spans="1:12" ht="12" customHeight="1" x14ac:dyDescent="0.2">
      <c r="A31" s="12"/>
      <c r="B31" s="25"/>
      <c r="C31" s="12"/>
      <c r="D31" s="23"/>
      <c r="E31" s="21"/>
      <c r="F31" s="21"/>
      <c r="G31" s="21"/>
      <c r="H31" s="21"/>
      <c r="I31" s="21"/>
      <c r="J31" s="21"/>
      <c r="K31" s="24">
        <f>SUM(Tabla1[[#This Row],[Hotel]:[Varios]])</f>
        <v>0</v>
      </c>
    </row>
    <row r="32" spans="1:12" ht="12" customHeight="1" x14ac:dyDescent="0.2">
      <c r="A32" s="12"/>
      <c r="B32" s="25"/>
      <c r="C32" s="12"/>
      <c r="D32" s="23"/>
      <c r="E32" s="21"/>
      <c r="F32" s="21"/>
      <c r="G32" s="21"/>
      <c r="H32" s="21"/>
      <c r="I32" s="21"/>
      <c r="J32" s="21"/>
      <c r="K32" s="24">
        <f>SUM(Tabla1[[#This Row],[Hotel]:[Varios]])</f>
        <v>0</v>
      </c>
    </row>
    <row r="33" spans="1:11" x14ac:dyDescent="0.2">
      <c r="A33" s="12"/>
      <c r="B33" s="12" t="s">
        <v>15</v>
      </c>
      <c r="C33" s="12"/>
      <c r="D33" s="12"/>
      <c r="E33" s="21">
        <f>SUBTOTAL(109,Tabla1[Hotel])</f>
        <v>40000</v>
      </c>
      <c r="F33" s="21">
        <f>SUBTOTAL(109,Tabla1[Transporte])</f>
        <v>265300</v>
      </c>
      <c r="G33" s="21">
        <f>SUBTOTAL(109,Tabla1[Valor de Factura])</f>
        <v>84219</v>
      </c>
      <c r="H33" s="21">
        <f>SUBTOTAL(109,Tabla1[Comidas])</f>
        <v>36300</v>
      </c>
      <c r="I33" s="21">
        <f>SUBTOTAL(109,Tabla1[Teléfono])</f>
        <v>0</v>
      </c>
      <c r="J33" s="21">
        <f>SUBTOTAL(109,Tabla1[Varios])</f>
        <v>0</v>
      </c>
      <c r="K33" s="21">
        <f>SUBTOTAL(109,Tabla1[Total])</f>
        <v>425819</v>
      </c>
    </row>
    <row r="34" spans="1:11" x14ac:dyDescent="0.2">
      <c r="A34" s="12"/>
      <c r="B34" s="12"/>
      <c r="C34" s="27"/>
      <c r="D34" s="27"/>
      <c r="E34" s="28"/>
      <c r="F34" s="27"/>
      <c r="G34" s="27"/>
      <c r="H34" s="27"/>
      <c r="I34" s="27"/>
      <c r="J34" s="29" t="s">
        <v>11</v>
      </c>
      <c r="K34" s="21">
        <f>SUM(Tabla1[[#Totals],[Total]])</f>
        <v>425819</v>
      </c>
    </row>
    <row r="35" spans="1:11" x14ac:dyDescent="0.2">
      <c r="A35" s="12"/>
      <c r="B35" s="12"/>
      <c r="C35" s="27"/>
      <c r="D35" s="27"/>
      <c r="E35" s="28"/>
      <c r="F35" s="27"/>
      <c r="G35" s="27"/>
      <c r="H35" s="27"/>
      <c r="I35" s="27"/>
      <c r="J35" s="30" t="s">
        <v>18</v>
      </c>
      <c r="K35" s="21">
        <v>440000</v>
      </c>
    </row>
    <row r="36" spans="1:11" x14ac:dyDescent="0.2">
      <c r="A36" s="12"/>
      <c r="B36" s="38" t="s">
        <v>24</v>
      </c>
      <c r="C36" s="42"/>
      <c r="D36" s="42"/>
      <c r="E36" s="42"/>
      <c r="F36" s="38"/>
      <c r="G36" s="9"/>
      <c r="H36" s="9"/>
      <c r="I36" s="9"/>
      <c r="J36" s="30" t="s">
        <v>15</v>
      </c>
      <c r="K36" s="21">
        <f>(K35-K34)</f>
        <v>14181</v>
      </c>
    </row>
    <row r="37" spans="1:11" x14ac:dyDescent="0.2">
      <c r="A37" s="12"/>
      <c r="B37" s="12"/>
      <c r="C37" s="31"/>
      <c r="D37" s="31"/>
      <c r="E37" s="32"/>
      <c r="F37" s="33"/>
      <c r="G37" s="34"/>
      <c r="H37" s="34"/>
      <c r="I37" s="34"/>
      <c r="J37" s="12"/>
      <c r="K37" s="12"/>
    </row>
    <row r="38" spans="1:11" ht="15" x14ac:dyDescent="0.25">
      <c r="A38" s="39"/>
      <c r="B38" s="39"/>
      <c r="C38" s="41"/>
      <c r="D38" s="41"/>
      <c r="E38" s="41"/>
      <c r="F38" s="39"/>
      <c r="G38" s="41"/>
      <c r="H38" s="41"/>
      <c r="I38" s="41"/>
      <c r="J38" s="39"/>
      <c r="K38" s="39"/>
    </row>
    <row r="39" spans="1:11" ht="15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</row>
    <row r="40" spans="1:11" ht="15" x14ac:dyDescent="0.25">
      <c r="A40" s="39"/>
      <c r="B40" s="39"/>
      <c r="C40" s="39"/>
      <c r="D40" s="39"/>
      <c r="E40" s="40"/>
      <c r="F40" s="39"/>
      <c r="G40" s="39"/>
      <c r="H40" s="39"/>
      <c r="I40" s="39"/>
      <c r="J40" s="39"/>
      <c r="K40" s="39"/>
    </row>
  </sheetData>
  <mergeCells count="12">
    <mergeCell ref="C38:E38"/>
    <mergeCell ref="G38:I38"/>
    <mergeCell ref="C36:E36"/>
    <mergeCell ref="B2:K3"/>
    <mergeCell ref="C4:D4"/>
    <mergeCell ref="C7:D7"/>
    <mergeCell ref="G4:H4"/>
    <mergeCell ref="C8:D8"/>
    <mergeCell ref="G8:H8"/>
    <mergeCell ref="G7:H7"/>
    <mergeCell ref="J7:K7"/>
    <mergeCell ref="J8:K8"/>
  </mergeCells>
  <phoneticPr fontId="0" type="noConversion"/>
  <pageMargins left="0.5" right="0.5" top="0.75" bottom="0.75" header="0.5" footer="0.5"/>
  <pageSetup scale="73" fitToHeight="0" orientation="landscape" horizontalDpi="200" verticalDpi="200" r:id="rId1"/>
  <headerFooter alignWithMargins="0">
    <oddHeader xml:space="preserve">&amp;CJP Bioingenieria SAS
</oddHeader>
    <oddFooter>&amp;C&amp;"-,Regular"Página &amp;P de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 de gastos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JP Electronica</dc:creator>
  <cp:keywords/>
  <dc:description/>
  <cp:lastModifiedBy>maria consuelo</cp:lastModifiedBy>
  <dcterms:created xsi:type="dcterms:W3CDTF">2006-09-15T17:54:18Z</dcterms:created>
  <dcterms:modified xsi:type="dcterms:W3CDTF">2018-04-18T15:10:45Z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3082</vt:i4>
  </property>
  <property fmtid="{D5CDD505-2E9C-101B-9397-08002B2CF9AE}" pid="3" name="_Version">
    <vt:lpwstr>0908</vt:lpwstr>
  </property>
</Properties>
</file>