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C:\Users\Jude\Desktop\Coharvesters\"/>
    </mc:Choice>
  </mc:AlternateContent>
  <xr:revisionPtr revIDLastSave="0" documentId="13_ncr:1_{6AD37AEB-2506-433C-9D29-E9C1F84D176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EMEB" sheetId="23" r:id="rId1"/>
    <sheet name="MIDE" sheetId="21" r:id="rId2"/>
    <sheet name="SWEB" sheetId="22" r:id="rId3"/>
    <sheet name="SWAE" sheetId="24" r:id="rId4"/>
    <sheet name="Region IFC" sheetId="28" r:id="rId5"/>
    <sheet name="Region AFC" sheetId="30" r:id="rId6"/>
  </sheets>
  <definedNames>
    <definedName name="_xlcn.WorksheetConnection_Financial_model_summary.xlsxEMEB" hidden="1">EMEB[]</definedName>
    <definedName name="_xlcn.WorksheetConnection_Financial_model_summary.xlsxMIDE" hidden="1">MIDE[]</definedName>
    <definedName name="_xlcn.WorksheetConnection_Financial_model_summary.xlsxSWAE" hidden="1">SWAE[]</definedName>
    <definedName name="_xlcn.WorksheetConnection_Financial_model_summary.xlsxSWEB" hidden="1">SWEB[]</definedName>
  </definedNames>
  <calcPr calcId="191029"/>
  <pivotCaches>
    <pivotCache cacheId="8" r:id="rId7"/>
    <pivotCache cacheId="9" r:id="rId8"/>
    <pivotCache cacheId="10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EB" name="EMEB" connection="WorksheetConnection_Financial_model_summary.xlsx!EMEB"/>
          <x15:modelTable id="MIDE" name="MIDE" connection="WorksheetConnection_Financial_model_summary.xlsx!MIDE"/>
          <x15:modelTable id="SWAE" name="SWAE" connection="WorksheetConnection_Financial_model_summary.xlsx!SWAE"/>
          <x15:modelTable id="SWEB" name="SWEB" connection="WorksheetConnection_Financial_model_summary.xlsx!SWE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24" l="1"/>
  <c r="H16" i="24"/>
  <c r="H17" i="24"/>
  <c r="I18" i="24"/>
  <c r="L19" i="24"/>
  <c r="L20" i="24"/>
  <c r="H20" i="24"/>
  <c r="L21" i="24"/>
  <c r="H21" i="24"/>
  <c r="L22" i="24"/>
  <c r="L23" i="24"/>
  <c r="L24" i="24"/>
  <c r="H24" i="24"/>
  <c r="L25" i="24"/>
  <c r="H25" i="24"/>
  <c r="L26" i="24"/>
  <c r="L27" i="24"/>
  <c r="L28" i="24"/>
  <c r="H28" i="24"/>
  <c r="L29" i="24"/>
  <c r="H29" i="24"/>
  <c r="H30" i="24"/>
  <c r="I31" i="24"/>
  <c r="H31" i="24"/>
  <c r="L31" i="24"/>
  <c r="I32" i="24"/>
  <c r="H32" i="24"/>
  <c r="K32" i="24"/>
  <c r="H33" i="24"/>
  <c r="I33" i="24"/>
  <c r="L33" i="24"/>
  <c r="I34" i="24"/>
  <c r="H34" i="24"/>
  <c r="K34" i="24"/>
  <c r="H35" i="24"/>
  <c r="I36" i="24"/>
  <c r="H36" i="24"/>
  <c r="K36" i="24"/>
  <c r="H37" i="24"/>
  <c r="I37" i="24"/>
  <c r="I38" i="24"/>
  <c r="H38" i="24"/>
  <c r="K38" i="24"/>
  <c r="H39" i="24"/>
  <c r="I39" i="24"/>
  <c r="K39" i="24"/>
  <c r="H40" i="24"/>
  <c r="H41" i="24"/>
  <c r="I41" i="24"/>
  <c r="K41" i="24"/>
  <c r="L41" i="24"/>
  <c r="H42" i="24"/>
  <c r="J43" i="24"/>
  <c r="J44" i="24"/>
  <c r="H44" i="24"/>
  <c r="J45" i="24"/>
  <c r="J46" i="24"/>
  <c r="J47" i="24"/>
  <c r="H47" i="24"/>
  <c r="I47" i="24"/>
  <c r="K47" i="24"/>
  <c r="J48" i="24"/>
  <c r="H48" i="24"/>
  <c r="K48" i="24"/>
  <c r="L48" i="24"/>
  <c r="J49" i="24"/>
  <c r="J50" i="24"/>
  <c r="H50" i="24"/>
  <c r="I50" i="24"/>
  <c r="I51" i="24"/>
  <c r="K51" i="24"/>
  <c r="L51" i="24"/>
  <c r="J51" i="24"/>
  <c r="J52" i="24"/>
  <c r="J53" i="24"/>
  <c r="J54" i="24"/>
  <c r="H54" i="24"/>
  <c r="I54" i="24"/>
  <c r="L54" i="24"/>
  <c r="J55" i="24"/>
  <c r="H55" i="24"/>
  <c r="I55" i="24"/>
  <c r="K55" i="24"/>
  <c r="L55" i="24"/>
  <c r="AC55" i="24"/>
  <c r="AD55" i="24"/>
  <c r="AE55" i="24"/>
  <c r="AF55" i="24"/>
  <c r="P41" i="24" l="1"/>
  <c r="O48" i="24"/>
  <c r="M50" i="24"/>
  <c r="P55" i="24"/>
  <c r="N47" i="24"/>
  <c r="P51" i="24"/>
  <c r="L15" i="24"/>
  <c r="J15" i="24"/>
  <c r="M41" i="24"/>
  <c r="M37" i="24"/>
  <c r="M33" i="24"/>
  <c r="M31" i="24"/>
  <c r="P48" i="24"/>
  <c r="M32" i="24"/>
  <c r="O47" i="24"/>
  <c r="O55" i="24"/>
  <c r="L52" i="24"/>
  <c r="M36" i="24"/>
  <c r="K52" i="24"/>
  <c r="O52" i="24" s="1"/>
  <c r="H51" i="24"/>
  <c r="L46" i="24"/>
  <c r="K43" i="24"/>
  <c r="O43" i="24" s="1"/>
  <c r="L35" i="24"/>
  <c r="K33" i="24"/>
  <c r="P33" i="24" s="1"/>
  <c r="H27" i="24"/>
  <c r="H23" i="24"/>
  <c r="H19" i="24"/>
  <c r="O51" i="24"/>
  <c r="L43" i="24"/>
  <c r="P43" i="24" s="1"/>
  <c r="I53" i="24"/>
  <c r="N53" i="24" s="1"/>
  <c r="H52" i="24"/>
  <c r="I46" i="24"/>
  <c r="N46" i="24" s="1"/>
  <c r="L44" i="24"/>
  <c r="I43" i="24"/>
  <c r="N43" i="24" s="1"/>
  <c r="L37" i="24"/>
  <c r="K35" i="24"/>
  <c r="K16" i="24"/>
  <c r="P16" i="24" s="1"/>
  <c r="L50" i="24"/>
  <c r="L47" i="24"/>
  <c r="H46" i="24"/>
  <c r="K44" i="24"/>
  <c r="O44" i="24" s="1"/>
  <c r="H43" i="24"/>
  <c r="L39" i="24"/>
  <c r="P39" i="24" s="1"/>
  <c r="K37" i="24"/>
  <c r="I35" i="24"/>
  <c r="M35" i="24" s="1"/>
  <c r="H26" i="24"/>
  <c r="H22" i="24"/>
  <c r="I16" i="24"/>
  <c r="M16" i="24" s="1"/>
  <c r="N55" i="24"/>
  <c r="M55" i="24"/>
  <c r="M39" i="24"/>
  <c r="N50" i="24"/>
  <c r="M34" i="24"/>
  <c r="M51" i="24"/>
  <c r="N51" i="24"/>
  <c r="M38" i="24"/>
  <c r="M43" i="24"/>
  <c r="M54" i="24"/>
  <c r="N54" i="24"/>
  <c r="P47" i="24"/>
  <c r="L30" i="24"/>
  <c r="L53" i="24"/>
  <c r="I52" i="24"/>
  <c r="L49" i="24"/>
  <c r="I48" i="24"/>
  <c r="M48" i="24" s="1"/>
  <c r="L45" i="24"/>
  <c r="I44" i="24"/>
  <c r="M44" i="24" s="1"/>
  <c r="J31" i="24"/>
  <c r="N31" i="24" s="1"/>
  <c r="K31" i="24"/>
  <c r="I30" i="24"/>
  <c r="M30" i="24" s="1"/>
  <c r="J18" i="24"/>
  <c r="N18" i="24" s="1"/>
  <c r="K18" i="24"/>
  <c r="L18" i="24"/>
  <c r="H18" i="24"/>
  <c r="M18" i="24" s="1"/>
  <c r="K53" i="24"/>
  <c r="O53" i="24" s="1"/>
  <c r="K49" i="24"/>
  <c r="O49" i="24" s="1"/>
  <c r="K45" i="24"/>
  <c r="O45" i="24" s="1"/>
  <c r="L42" i="24"/>
  <c r="J41" i="24"/>
  <c r="N41" i="24" s="1"/>
  <c r="L40" i="24"/>
  <c r="J39" i="24"/>
  <c r="N39" i="24" s="1"/>
  <c r="L38" i="24"/>
  <c r="P38" i="24" s="1"/>
  <c r="J37" i="24"/>
  <c r="N37" i="24" s="1"/>
  <c r="L36" i="24"/>
  <c r="P36" i="24" s="1"/>
  <c r="J35" i="24"/>
  <c r="L34" i="24"/>
  <c r="P34" i="24" s="1"/>
  <c r="J33" i="24"/>
  <c r="N33" i="24" s="1"/>
  <c r="L32" i="24"/>
  <c r="P32" i="24" s="1"/>
  <c r="M47" i="24"/>
  <c r="I45" i="24"/>
  <c r="K42" i="24"/>
  <c r="K40" i="24"/>
  <c r="J30" i="24"/>
  <c r="K30" i="24"/>
  <c r="J17" i="24"/>
  <c r="I49" i="24"/>
  <c r="N49" i="24" s="1"/>
  <c r="K54" i="24"/>
  <c r="O54" i="24" s="1"/>
  <c r="H53" i="24"/>
  <c r="K50" i="24"/>
  <c r="O50" i="24" s="1"/>
  <c r="H49" i="24"/>
  <c r="K46" i="24"/>
  <c r="O46" i="24" s="1"/>
  <c r="H45" i="24"/>
  <c r="I42" i="24"/>
  <c r="M42" i="24" s="1"/>
  <c r="I40" i="24"/>
  <c r="M40" i="24" s="1"/>
  <c r="I29" i="24"/>
  <c r="M29" i="24" s="1"/>
  <c r="J29" i="24"/>
  <c r="K29" i="24"/>
  <c r="P29" i="24" s="1"/>
  <c r="I28" i="24"/>
  <c r="M28" i="24" s="1"/>
  <c r="J28" i="24"/>
  <c r="K28" i="24"/>
  <c r="I27" i="24"/>
  <c r="M27" i="24" s="1"/>
  <c r="J27" i="24"/>
  <c r="K27" i="24"/>
  <c r="I26" i="24"/>
  <c r="M26" i="24" s="1"/>
  <c r="J26" i="24"/>
  <c r="K26" i="24"/>
  <c r="I25" i="24"/>
  <c r="M25" i="24" s="1"/>
  <c r="J25" i="24"/>
  <c r="K25" i="24"/>
  <c r="P25" i="24" s="1"/>
  <c r="I24" i="24"/>
  <c r="M24" i="24" s="1"/>
  <c r="J24" i="24"/>
  <c r="K24" i="24"/>
  <c r="I23" i="24"/>
  <c r="M23" i="24" s="1"/>
  <c r="J23" i="24"/>
  <c r="K23" i="24"/>
  <c r="P23" i="24" s="1"/>
  <c r="I22" i="24"/>
  <c r="M22" i="24" s="1"/>
  <c r="J22" i="24"/>
  <c r="K22" i="24"/>
  <c r="I21" i="24"/>
  <c r="M21" i="24" s="1"/>
  <c r="J21" i="24"/>
  <c r="K21" i="24"/>
  <c r="I20" i="24"/>
  <c r="M20" i="24" s="1"/>
  <c r="J20" i="24"/>
  <c r="K20" i="24"/>
  <c r="I19" i="24"/>
  <c r="M19" i="24" s="1"/>
  <c r="J19" i="24"/>
  <c r="K19" i="24"/>
  <c r="P19" i="24" s="1"/>
  <c r="J42" i="24"/>
  <c r="N42" i="24" s="1"/>
  <c r="J40" i="24"/>
  <c r="J38" i="24"/>
  <c r="N38" i="24" s="1"/>
  <c r="J36" i="24"/>
  <c r="N36" i="24" s="1"/>
  <c r="J34" i="24"/>
  <c r="N34" i="24" s="1"/>
  <c r="J32" i="24"/>
  <c r="N32" i="24" s="1"/>
  <c r="K17" i="24"/>
  <c r="O17" i="24" s="1"/>
  <c r="L17" i="24"/>
  <c r="I17" i="24"/>
  <c r="M17" i="24" s="1"/>
  <c r="J16" i="24"/>
  <c r="H56" i="24"/>
  <c r="K56" i="24"/>
  <c r="I57" i="24"/>
  <c r="L57" i="24"/>
  <c r="J58" i="24"/>
  <c r="H58" i="24"/>
  <c r="I58" i="24"/>
  <c r="K58" i="24"/>
  <c r="L58" i="24"/>
  <c r="H59" i="24"/>
  <c r="J59" i="24"/>
  <c r="I60" i="24"/>
  <c r="H60" i="24"/>
  <c r="J60" i="24"/>
  <c r="K60" i="24"/>
  <c r="L60" i="24"/>
  <c r="K62" i="24"/>
  <c r="H62" i="24"/>
  <c r="L62" i="24"/>
  <c r="H63" i="24"/>
  <c r="I63" i="24"/>
  <c r="H65" i="24"/>
  <c r="I65" i="24"/>
  <c r="K65" i="24"/>
  <c r="I66" i="24"/>
  <c r="H66" i="24"/>
  <c r="J66" i="24"/>
  <c r="L66" i="24"/>
  <c r="K67" i="24"/>
  <c r="I67" i="24"/>
  <c r="L67" i="24"/>
  <c r="H68" i="24"/>
  <c r="K68" i="24"/>
  <c r="L68" i="24"/>
  <c r="I69" i="24"/>
  <c r="K69" i="24"/>
  <c r="H70" i="24"/>
  <c r="I70" i="24"/>
  <c r="K70" i="24"/>
  <c r="L70" i="24"/>
  <c r="J70" i="24"/>
  <c r="K71" i="24"/>
  <c r="H71" i="24"/>
  <c r="I71" i="24"/>
  <c r="J71" i="24"/>
  <c r="L71" i="24"/>
  <c r="H72" i="24"/>
  <c r="I72" i="24"/>
  <c r="I73" i="24"/>
  <c r="H73" i="24"/>
  <c r="J73" i="24"/>
  <c r="K73" i="24"/>
  <c r="L73" i="24"/>
  <c r="J74" i="24"/>
  <c r="H74" i="24"/>
  <c r="J75" i="24"/>
  <c r="I75" i="24"/>
  <c r="H76" i="24"/>
  <c r="J76" i="24"/>
  <c r="K76" i="24"/>
  <c r="L76" i="24"/>
  <c r="H77" i="24"/>
  <c r="J77" i="24"/>
  <c r="K77" i="24"/>
  <c r="L77" i="24"/>
  <c r="H78" i="24"/>
  <c r="I78" i="24"/>
  <c r="J78" i="24"/>
  <c r="K78" i="24"/>
  <c r="L78" i="24"/>
  <c r="H79" i="24"/>
  <c r="I79" i="24"/>
  <c r="J79" i="24"/>
  <c r="K79" i="24"/>
  <c r="L79" i="24"/>
  <c r="H80" i="24"/>
  <c r="I80" i="24"/>
  <c r="J80" i="24"/>
  <c r="K80" i="24"/>
  <c r="L80" i="24"/>
  <c r="H81" i="24"/>
  <c r="J81" i="24"/>
  <c r="K81" i="24"/>
  <c r="H82" i="24"/>
  <c r="I82" i="24"/>
  <c r="K82" i="24"/>
  <c r="L82" i="24"/>
  <c r="L84" i="24"/>
  <c r="H84" i="24"/>
  <c r="J84" i="24"/>
  <c r="K85" i="24"/>
  <c r="H85" i="24"/>
  <c r="J85" i="24"/>
  <c r="H86" i="24"/>
  <c r="L86" i="24"/>
  <c r="I87" i="24"/>
  <c r="H87" i="24"/>
  <c r="K87" i="24"/>
  <c r="H88" i="24"/>
  <c r="J88" i="24"/>
  <c r="L88" i="24"/>
  <c r="I89" i="24"/>
  <c r="L89" i="24"/>
  <c r="H91" i="24"/>
  <c r="I91" i="24"/>
  <c r="K91" i="24"/>
  <c r="H92" i="24"/>
  <c r="I92" i="24"/>
  <c r="H93" i="24"/>
  <c r="I93" i="24"/>
  <c r="L93" i="24"/>
  <c r="J94" i="24"/>
  <c r="K95" i="24"/>
  <c r="H95" i="24"/>
  <c r="I95" i="24"/>
  <c r="J95" i="24"/>
  <c r="L95" i="24"/>
  <c r="H96" i="24"/>
  <c r="I96" i="24"/>
  <c r="L96" i="24"/>
  <c r="H97" i="24"/>
  <c r="I97" i="24"/>
  <c r="L97" i="24"/>
  <c r="H99" i="24"/>
  <c r="I99" i="24"/>
  <c r="J99" i="24"/>
  <c r="K99" i="24"/>
  <c r="O99" i="24" s="1"/>
  <c r="L99" i="24"/>
  <c r="L100" i="24"/>
  <c r="H100" i="24"/>
  <c r="I100" i="24"/>
  <c r="J100" i="24"/>
  <c r="K100" i="24"/>
  <c r="H101" i="24"/>
  <c r="I101" i="24"/>
  <c r="J101" i="24"/>
  <c r="K101" i="24"/>
  <c r="L101" i="24"/>
  <c r="H102" i="24"/>
  <c r="I102" i="24"/>
  <c r="J102" i="24"/>
  <c r="K102" i="24"/>
  <c r="L102" i="24"/>
  <c r="I103" i="24"/>
  <c r="H103" i="24"/>
  <c r="K103" i="24"/>
  <c r="H104" i="24"/>
  <c r="I104" i="24"/>
  <c r="J104" i="24"/>
  <c r="K104" i="24"/>
  <c r="L104" i="24"/>
  <c r="H105" i="24"/>
  <c r="I105" i="24"/>
  <c r="J105" i="24"/>
  <c r="K105" i="24"/>
  <c r="L105" i="24"/>
  <c r="L106" i="24"/>
  <c r="H106" i="24"/>
  <c r="I106" i="24"/>
  <c r="J106" i="24"/>
  <c r="K106" i="24"/>
  <c r="H107" i="24"/>
  <c r="I107" i="24"/>
  <c r="K107" i="24"/>
  <c r="L107" i="24"/>
  <c r="L108" i="24"/>
  <c r="I109" i="24"/>
  <c r="J109" i="24"/>
  <c r="K109" i="24"/>
  <c r="L109" i="24"/>
  <c r="H109" i="24"/>
  <c r="I110" i="24"/>
  <c r="J110" i="24"/>
  <c r="H111" i="24"/>
  <c r="I111" i="24"/>
  <c r="J111" i="24"/>
  <c r="K111" i="24"/>
  <c r="L111" i="24"/>
  <c r="H112" i="24"/>
  <c r="I112" i="24"/>
  <c r="J112" i="24"/>
  <c r="K112" i="24"/>
  <c r="L112" i="24"/>
  <c r="I113" i="24"/>
  <c r="J113" i="24"/>
  <c r="K113" i="24"/>
  <c r="K114" i="24"/>
  <c r="J115" i="24"/>
  <c r="H115" i="24"/>
  <c r="I115" i="24"/>
  <c r="K115" i="24"/>
  <c r="O115" i="24" s="1"/>
  <c r="L115" i="24"/>
  <c r="I116" i="24"/>
  <c r="H117" i="24"/>
  <c r="I117" i="24"/>
  <c r="J117" i="24"/>
  <c r="K117" i="24"/>
  <c r="L117" i="24"/>
  <c r="H118" i="24"/>
  <c r="I118" i="24"/>
  <c r="J118" i="24"/>
  <c r="K118" i="24"/>
  <c r="L118" i="24"/>
  <c r="K119" i="24"/>
  <c r="H119" i="24"/>
  <c r="I119" i="24"/>
  <c r="J119" i="24"/>
  <c r="L120" i="24"/>
  <c r="H120" i="24"/>
  <c r="I120" i="24"/>
  <c r="J120" i="24"/>
  <c r="K120" i="24"/>
  <c r="I121" i="24"/>
  <c r="H122" i="24"/>
  <c r="H123" i="24"/>
  <c r="I123" i="24"/>
  <c r="J123" i="24"/>
  <c r="L123" i="24"/>
  <c r="I124" i="24"/>
  <c r="H124" i="24"/>
  <c r="J124" i="24"/>
  <c r="K124" i="24"/>
  <c r="L124" i="24"/>
  <c r="H125" i="24"/>
  <c r="J125" i="24"/>
  <c r="K125" i="24"/>
  <c r="L125" i="24"/>
  <c r="H126" i="24"/>
  <c r="I126" i="24"/>
  <c r="J126" i="24"/>
  <c r="K126" i="24"/>
  <c r="L126" i="24"/>
  <c r="H127" i="24"/>
  <c r="I127" i="24"/>
  <c r="J127" i="24"/>
  <c r="K127" i="24"/>
  <c r="L127" i="24"/>
  <c r="H128" i="24"/>
  <c r="I128" i="24"/>
  <c r="J128" i="24"/>
  <c r="K128" i="24"/>
  <c r="L128" i="24"/>
  <c r="H129" i="24"/>
  <c r="I129" i="24"/>
  <c r="J129" i="24"/>
  <c r="K129" i="24"/>
  <c r="L129" i="24"/>
  <c r="L130" i="24"/>
  <c r="H130" i="24"/>
  <c r="I130" i="24"/>
  <c r="J130" i="24"/>
  <c r="K130" i="24"/>
  <c r="L131" i="24"/>
  <c r="H131" i="24"/>
  <c r="I131" i="24"/>
  <c r="J131" i="24"/>
  <c r="K131" i="24"/>
  <c r="K132" i="24"/>
  <c r="H132" i="24"/>
  <c r="I132" i="24"/>
  <c r="H133" i="24"/>
  <c r="J133" i="24"/>
  <c r="K133" i="24"/>
  <c r="L134" i="24"/>
  <c r="H135" i="24"/>
  <c r="I135" i="24"/>
  <c r="J135" i="24"/>
  <c r="K135" i="24"/>
  <c r="L135" i="24"/>
  <c r="H136" i="24"/>
  <c r="I136" i="24"/>
  <c r="J136" i="24"/>
  <c r="K136" i="24"/>
  <c r="L136" i="24"/>
  <c r="H137" i="24"/>
  <c r="I137" i="24"/>
  <c r="J137" i="24"/>
  <c r="K137" i="24"/>
  <c r="L137" i="24"/>
  <c r="H138" i="24"/>
  <c r="K139" i="24"/>
  <c r="H139" i="24"/>
  <c r="I139" i="24"/>
  <c r="L139" i="24"/>
  <c r="H140" i="24"/>
  <c r="I140" i="24"/>
  <c r="K140" i="24"/>
  <c r="H141" i="24"/>
  <c r="J141" i="24"/>
  <c r="L141" i="24"/>
  <c r="L142" i="24"/>
  <c r="H143" i="24"/>
  <c r="J143" i="24"/>
  <c r="K143" i="24"/>
  <c r="L143" i="24"/>
  <c r="H144" i="24"/>
  <c r="K144" i="24"/>
  <c r="L145" i="24"/>
  <c r="H145" i="24"/>
  <c r="J145" i="24"/>
  <c r="K145" i="24"/>
  <c r="I146" i="24"/>
  <c r="J146" i="24"/>
  <c r="K146" i="24"/>
  <c r="K147" i="24"/>
  <c r="L147" i="24"/>
  <c r="L148" i="24"/>
  <c r="H148" i="24"/>
  <c r="I148" i="24"/>
  <c r="K148" i="24"/>
  <c r="J148" i="24"/>
  <c r="L149" i="24"/>
  <c r="H149" i="24"/>
  <c r="I149" i="24"/>
  <c r="J149" i="24"/>
  <c r="K149" i="24"/>
  <c r="L152" i="24"/>
  <c r="H152" i="24"/>
  <c r="J152" i="24"/>
  <c r="I153" i="24"/>
  <c r="K153" i="24"/>
  <c r="L153" i="24"/>
  <c r="P153" i="24" s="1"/>
  <c r="I154" i="24"/>
  <c r="J154" i="24"/>
  <c r="K154" i="24"/>
  <c r="K155" i="24"/>
  <c r="I155" i="24"/>
  <c r="J155" i="24"/>
  <c r="N155" i="24" s="1"/>
  <c r="L155" i="24"/>
  <c r="H156" i="24"/>
  <c r="K156" i="24"/>
  <c r="I157" i="24"/>
  <c r="I158" i="24"/>
  <c r="K158" i="24"/>
  <c r="L158" i="24"/>
  <c r="I160" i="24"/>
  <c r="L160" i="24"/>
  <c r="J161" i="24"/>
  <c r="I162" i="24"/>
  <c r="L162" i="24"/>
  <c r="H163" i="24"/>
  <c r="I163" i="24"/>
  <c r="J163" i="24"/>
  <c r="L163" i="24"/>
  <c r="H164" i="24"/>
  <c r="I164" i="24"/>
  <c r="J164" i="24"/>
  <c r="K164" i="24"/>
  <c r="L164" i="24"/>
  <c r="H165" i="24"/>
  <c r="I165" i="24"/>
  <c r="J165" i="24"/>
  <c r="K165" i="24"/>
  <c r="L165" i="24"/>
  <c r="I166" i="24"/>
  <c r="H167" i="24"/>
  <c r="J167" i="24"/>
  <c r="K167" i="24"/>
  <c r="L167" i="24"/>
  <c r="H168" i="24"/>
  <c r="I168" i="24"/>
  <c r="J168" i="24"/>
  <c r="K168" i="24"/>
  <c r="L168" i="24"/>
  <c r="H169" i="24"/>
  <c r="I169" i="24"/>
  <c r="J169" i="24"/>
  <c r="N169" i="24" s="1"/>
  <c r="K169" i="24"/>
  <c r="L170" i="24"/>
  <c r="I170" i="24"/>
  <c r="J170" i="24"/>
  <c r="K170" i="24"/>
  <c r="K171" i="24"/>
  <c r="I171" i="24"/>
  <c r="J171" i="24"/>
  <c r="L171" i="24"/>
  <c r="I172" i="24"/>
  <c r="K172" i="24"/>
  <c r="L172" i="24"/>
  <c r="H173" i="24"/>
  <c r="K173" i="24"/>
  <c r="L173" i="24"/>
  <c r="H174" i="24"/>
  <c r="I174" i="24"/>
  <c r="I175" i="24"/>
  <c r="J175" i="24"/>
  <c r="L175" i="24"/>
  <c r="I176" i="24"/>
  <c r="K176" i="24"/>
  <c r="L176" i="24"/>
  <c r="J178" i="24"/>
  <c r="K178" i="24"/>
  <c r="H179" i="24"/>
  <c r="J179" i="24"/>
  <c r="K179" i="24"/>
  <c r="L179" i="24"/>
  <c r="H180" i="24"/>
  <c r="I180" i="24"/>
  <c r="J180" i="24"/>
  <c r="K180" i="24"/>
  <c r="L180" i="24"/>
  <c r="H181" i="24"/>
  <c r="I181" i="24"/>
  <c r="J181" i="24"/>
  <c r="K181" i="24"/>
  <c r="L181" i="24"/>
  <c r="I182" i="24"/>
  <c r="J182" i="24"/>
  <c r="K182" i="24"/>
  <c r="I183" i="24"/>
  <c r="H183" i="24"/>
  <c r="H184" i="24"/>
  <c r="J184" i="24"/>
  <c r="K184" i="24"/>
  <c r="H185" i="24"/>
  <c r="J185" i="24"/>
  <c r="L185" i="24"/>
  <c r="L186" i="24"/>
  <c r="H187" i="24"/>
  <c r="I188" i="24"/>
  <c r="K188" i="24"/>
  <c r="L188" i="24"/>
  <c r="H189" i="24"/>
  <c r="I189" i="24"/>
  <c r="J189" i="24"/>
  <c r="N189" i="24" s="1"/>
  <c r="L189" i="24"/>
  <c r="H190" i="24"/>
  <c r="I190" i="24"/>
  <c r="J190" i="24"/>
  <c r="L190" i="24"/>
  <c r="H191" i="24"/>
  <c r="I191" i="24"/>
  <c r="J191" i="24"/>
  <c r="K191" i="24"/>
  <c r="L191" i="24"/>
  <c r="J192" i="24"/>
  <c r="H192" i="24"/>
  <c r="I192" i="24"/>
  <c r="K192" i="24"/>
  <c r="L192" i="24"/>
  <c r="AD56" i="24"/>
  <c r="AF56" i="24"/>
  <c r="AD58" i="24"/>
  <c r="AC57" i="24"/>
  <c r="AE58" i="24"/>
  <c r="AF58" i="24"/>
  <c r="AE56" i="24"/>
  <c r="AC56" i="24"/>
  <c r="AF57" i="24"/>
  <c r="AE57" i="24"/>
  <c r="AD57" i="24"/>
  <c r="AC58" i="24"/>
  <c r="O169" i="24" l="1"/>
  <c r="M136" i="24"/>
  <c r="N111" i="24"/>
  <c r="O109" i="24"/>
  <c r="N19" i="24"/>
  <c r="N21" i="24"/>
  <c r="N23" i="24"/>
  <c r="N25" i="24"/>
  <c r="N27" i="24"/>
  <c r="P172" i="24"/>
  <c r="N80" i="24"/>
  <c r="M79" i="24"/>
  <c r="O136" i="24"/>
  <c r="P180" i="24"/>
  <c r="O60" i="24"/>
  <c r="M53" i="24"/>
  <c r="M190" i="24"/>
  <c r="O179" i="24"/>
  <c r="N149" i="24"/>
  <c r="N40" i="24"/>
  <c r="M82" i="24"/>
  <c r="P62" i="24"/>
  <c r="M80" i="24"/>
  <c r="O31" i="24"/>
  <c r="P35" i="24"/>
  <c r="P139" i="24"/>
  <c r="N30" i="24"/>
  <c r="M130" i="24"/>
  <c r="P60" i="24"/>
  <c r="O191" i="24"/>
  <c r="P164" i="24"/>
  <c r="P149" i="24"/>
  <c r="N135" i="24"/>
  <c r="M78" i="24"/>
  <c r="P70" i="24"/>
  <c r="N66" i="24"/>
  <c r="O76" i="24"/>
  <c r="P73" i="24"/>
  <c r="P71" i="24"/>
  <c r="H15" i="24"/>
  <c r="M135" i="24"/>
  <c r="M132" i="24"/>
  <c r="K15" i="24"/>
  <c r="O125" i="24"/>
  <c r="N120" i="24"/>
  <c r="M109" i="24"/>
  <c r="N100" i="24"/>
  <c r="M99" i="24"/>
  <c r="M96" i="24"/>
  <c r="N137" i="24"/>
  <c r="I15" i="24"/>
  <c r="M15" i="24" s="1"/>
  <c r="M120" i="24"/>
  <c r="N192" i="24"/>
  <c r="M174" i="24"/>
  <c r="N180" i="24"/>
  <c r="O154" i="24"/>
  <c r="M149" i="24"/>
  <c r="N109" i="24"/>
  <c r="P105" i="24"/>
  <c r="P102" i="24"/>
  <c r="N148" i="24"/>
  <c r="N124" i="24"/>
  <c r="N119" i="24"/>
  <c r="M118" i="24"/>
  <c r="M111" i="24"/>
  <c r="M103" i="24"/>
  <c r="O101" i="24"/>
  <c r="N71" i="24"/>
  <c r="M124" i="24"/>
  <c r="N73" i="24"/>
  <c r="P67" i="24"/>
  <c r="N181" i="24"/>
  <c r="O178" i="24"/>
  <c r="P173" i="24"/>
  <c r="N170" i="24"/>
  <c r="M140" i="24"/>
  <c r="N131" i="24"/>
  <c r="O113" i="24"/>
  <c r="N110" i="24"/>
  <c r="N104" i="24"/>
  <c r="M101" i="24"/>
  <c r="O81" i="24"/>
  <c r="O77" i="24"/>
  <c r="M73" i="24"/>
  <c r="N175" i="24"/>
  <c r="P115" i="24"/>
  <c r="N105" i="24"/>
  <c r="M131" i="24"/>
  <c r="P130" i="24"/>
  <c r="O126" i="24"/>
  <c r="P118" i="24"/>
  <c r="N75" i="24"/>
  <c r="N168" i="24"/>
  <c r="N163" i="24"/>
  <c r="N154" i="24"/>
  <c r="N123" i="24"/>
  <c r="P107" i="24"/>
  <c r="O100" i="24"/>
  <c r="M72" i="24"/>
  <c r="O70" i="24"/>
  <c r="M137" i="24"/>
  <c r="M123" i="24"/>
  <c r="M91" i="24"/>
  <c r="N29" i="24"/>
  <c r="O184" i="24"/>
  <c r="J150" i="24"/>
  <c r="L150" i="24"/>
  <c r="I150" i="24"/>
  <c r="K150" i="24"/>
  <c r="P179" i="24"/>
  <c r="I177" i="24"/>
  <c r="H177" i="24"/>
  <c r="O168" i="24"/>
  <c r="O167" i="24"/>
  <c r="H166" i="24"/>
  <c r="M166" i="24" s="1"/>
  <c r="L166" i="24"/>
  <c r="P158" i="24"/>
  <c r="H157" i="24"/>
  <c r="J157" i="24"/>
  <c r="N157" i="24" s="1"/>
  <c r="K157" i="24"/>
  <c r="O145" i="24"/>
  <c r="H142" i="24"/>
  <c r="J142" i="24"/>
  <c r="I142" i="24"/>
  <c r="K142" i="24"/>
  <c r="P142" i="24" s="1"/>
  <c r="L122" i="24"/>
  <c r="J122" i="24"/>
  <c r="H162" i="24"/>
  <c r="M162" i="24" s="1"/>
  <c r="J162" i="24"/>
  <c r="N162" i="24" s="1"/>
  <c r="K162" i="24"/>
  <c r="O155" i="24"/>
  <c r="J151" i="24"/>
  <c r="H147" i="24"/>
  <c r="I147" i="24"/>
  <c r="J147" i="24"/>
  <c r="O147" i="24" s="1"/>
  <c r="J121" i="24"/>
  <c r="N121" i="24" s="1"/>
  <c r="K121" i="24"/>
  <c r="L121" i="24"/>
  <c r="H121" i="24"/>
  <c r="M121" i="24" s="1"/>
  <c r="I108" i="24"/>
  <c r="H108" i="24"/>
  <c r="J108" i="24"/>
  <c r="K108" i="24"/>
  <c r="K90" i="24"/>
  <c r="H90" i="24"/>
  <c r="I90" i="24"/>
  <c r="J90" i="24"/>
  <c r="L90" i="24"/>
  <c r="J159" i="24"/>
  <c r="L159" i="24"/>
  <c r="H159" i="24"/>
  <c r="J138" i="24"/>
  <c r="L138" i="24"/>
  <c r="I138" i="24"/>
  <c r="M138" i="24" s="1"/>
  <c r="K138" i="24"/>
  <c r="N190" i="24"/>
  <c r="M189" i="24"/>
  <c r="H188" i="24"/>
  <c r="M188" i="24" s="1"/>
  <c r="J188" i="24"/>
  <c r="N188" i="24" s="1"/>
  <c r="L184" i="24"/>
  <c r="P184" i="24" s="1"/>
  <c r="I184" i="24"/>
  <c r="M184" i="24" s="1"/>
  <c r="N182" i="24"/>
  <c r="M181" i="24"/>
  <c r="J172" i="24"/>
  <c r="N172" i="24" s="1"/>
  <c r="H172" i="24"/>
  <c r="M172" i="24" s="1"/>
  <c r="O170" i="24"/>
  <c r="M163" i="24"/>
  <c r="K160" i="24"/>
  <c r="P160" i="24" s="1"/>
  <c r="J160" i="24"/>
  <c r="N160" i="24" s="1"/>
  <c r="H160" i="24"/>
  <c r="M160" i="24" s="1"/>
  <c r="H158" i="24"/>
  <c r="M158" i="24" s="1"/>
  <c r="J158" i="24"/>
  <c r="N158" i="24" s="1"/>
  <c r="O146" i="24"/>
  <c r="P145" i="24"/>
  <c r="O124" i="24"/>
  <c r="O120" i="24"/>
  <c r="M119" i="24"/>
  <c r="M92" i="24"/>
  <c r="K83" i="24"/>
  <c r="I83" i="24"/>
  <c r="H83" i="24"/>
  <c r="J83" i="24"/>
  <c r="L83" i="24"/>
  <c r="J61" i="24"/>
  <c r="L61" i="24"/>
  <c r="H61" i="24"/>
  <c r="I61" i="24"/>
  <c r="K61" i="24"/>
  <c r="I187" i="24"/>
  <c r="M187" i="24" s="1"/>
  <c r="J187" i="24"/>
  <c r="I179" i="24"/>
  <c r="M179" i="24" s="1"/>
  <c r="L177" i="24"/>
  <c r="K175" i="24"/>
  <c r="O175" i="24" s="1"/>
  <c r="H175" i="24"/>
  <c r="M175" i="24" s="1"/>
  <c r="K134" i="24"/>
  <c r="P134" i="24" s="1"/>
  <c r="H134" i="24"/>
  <c r="I134" i="24"/>
  <c r="J134" i="24"/>
  <c r="N129" i="24"/>
  <c r="N127" i="24"/>
  <c r="L114" i="24"/>
  <c r="P114" i="24" s="1"/>
  <c r="H114" i="24"/>
  <c r="I114" i="24"/>
  <c r="J114" i="24"/>
  <c r="O114" i="24" s="1"/>
  <c r="J186" i="24"/>
  <c r="N186" i="24" s="1"/>
  <c r="I186" i="24"/>
  <c r="O192" i="24"/>
  <c r="M183" i="24"/>
  <c r="P192" i="24"/>
  <c r="H178" i="24"/>
  <c r="I178" i="24"/>
  <c r="N178" i="24" s="1"/>
  <c r="K186" i="24"/>
  <c r="M169" i="24"/>
  <c r="K166" i="24"/>
  <c r="M165" i="24"/>
  <c r="M164" i="24"/>
  <c r="K159" i="24"/>
  <c r="O159" i="24" s="1"/>
  <c r="J156" i="24"/>
  <c r="L156" i="24"/>
  <c r="P156" i="24" s="1"/>
  <c r="I156" i="24"/>
  <c r="M156" i="24" s="1"/>
  <c r="M139" i="24"/>
  <c r="K122" i="24"/>
  <c r="I98" i="24"/>
  <c r="K98" i="24"/>
  <c r="H98" i="24"/>
  <c r="J98" i="24"/>
  <c r="N98" i="24" s="1"/>
  <c r="L98" i="24"/>
  <c r="I64" i="24"/>
  <c r="K64" i="24"/>
  <c r="H64" i="24"/>
  <c r="J64" i="24"/>
  <c r="L64" i="24"/>
  <c r="P64" i="24" s="1"/>
  <c r="M157" i="24"/>
  <c r="K174" i="24"/>
  <c r="L174" i="24"/>
  <c r="P176" i="24"/>
  <c r="M191" i="24"/>
  <c r="L183" i="24"/>
  <c r="I151" i="24"/>
  <c r="K151" i="24"/>
  <c r="O151" i="24" s="1"/>
  <c r="L151" i="24"/>
  <c r="H151" i="24"/>
  <c r="M192" i="24"/>
  <c r="L187" i="24"/>
  <c r="H186" i="24"/>
  <c r="K185" i="24"/>
  <c r="P185" i="24" s="1"/>
  <c r="I185" i="24"/>
  <c r="M185" i="24" s="1"/>
  <c r="K183" i="24"/>
  <c r="K177" i="24"/>
  <c r="P171" i="24"/>
  <c r="K187" i="24"/>
  <c r="J183" i="24"/>
  <c r="N183" i="24" s="1"/>
  <c r="L182" i="24"/>
  <c r="P182" i="24" s="1"/>
  <c r="H182" i="24"/>
  <c r="M182" i="24" s="1"/>
  <c r="L178" i="24"/>
  <c r="P178" i="24" s="1"/>
  <c r="J177" i="24"/>
  <c r="N177" i="24" s="1"/>
  <c r="J176" i="24"/>
  <c r="N176" i="24" s="1"/>
  <c r="H176" i="24"/>
  <c r="M176" i="24" s="1"/>
  <c r="J174" i="24"/>
  <c r="N174" i="24" s="1"/>
  <c r="J173" i="24"/>
  <c r="I173" i="24"/>
  <c r="M173" i="24" s="1"/>
  <c r="N171" i="24"/>
  <c r="J166" i="24"/>
  <c r="N166" i="24" s="1"/>
  <c r="I161" i="24"/>
  <c r="N161" i="24" s="1"/>
  <c r="K161" i="24"/>
  <c r="O161" i="24" s="1"/>
  <c r="L161" i="24"/>
  <c r="H161" i="24"/>
  <c r="I159" i="24"/>
  <c r="L157" i="24"/>
  <c r="H150" i="24"/>
  <c r="M150" i="24" s="1"/>
  <c r="I144" i="24"/>
  <c r="M144" i="24" s="1"/>
  <c r="L144" i="24"/>
  <c r="J144" i="24"/>
  <c r="I122" i="24"/>
  <c r="M122" i="24" s="1"/>
  <c r="M107" i="24"/>
  <c r="M63" i="24"/>
  <c r="N191" i="24"/>
  <c r="K190" i="24"/>
  <c r="O190" i="24" s="1"/>
  <c r="K189" i="24"/>
  <c r="O189" i="24" s="1"/>
  <c r="M180" i="24"/>
  <c r="L169" i="24"/>
  <c r="P169" i="24" s="1"/>
  <c r="P168" i="24"/>
  <c r="N165" i="24"/>
  <c r="N164" i="24"/>
  <c r="K163" i="24"/>
  <c r="O163" i="24" s="1"/>
  <c r="L154" i="24"/>
  <c r="P154" i="24" s="1"/>
  <c r="P148" i="24"/>
  <c r="L146" i="24"/>
  <c r="P146" i="24" s="1"/>
  <c r="I143" i="24"/>
  <c r="M143" i="24" s="1"/>
  <c r="J139" i="24"/>
  <c r="N139" i="24" s="1"/>
  <c r="M129" i="24"/>
  <c r="M128" i="24"/>
  <c r="M127" i="24"/>
  <c r="M126" i="24"/>
  <c r="I125" i="24"/>
  <c r="M125" i="24" s="1"/>
  <c r="L119" i="24"/>
  <c r="P119" i="24" s="1"/>
  <c r="N118" i="24"/>
  <c r="N117" i="24"/>
  <c r="L113" i="24"/>
  <c r="P113" i="24" s="1"/>
  <c r="N112" i="24"/>
  <c r="J97" i="24"/>
  <c r="N97" i="24" s="1"/>
  <c r="K97" i="24"/>
  <c r="K94" i="24"/>
  <c r="O94" i="24" s="1"/>
  <c r="L94" i="24"/>
  <c r="H94" i="24"/>
  <c r="H89" i="24"/>
  <c r="M89" i="24" s="1"/>
  <c r="K89" i="24"/>
  <c r="P89" i="24" s="1"/>
  <c r="K86" i="24"/>
  <c r="P86" i="24" s="1"/>
  <c r="J86" i="24"/>
  <c r="I81" i="24"/>
  <c r="M81" i="24" s="1"/>
  <c r="L81" i="24"/>
  <c r="M66" i="24"/>
  <c r="M117" i="24"/>
  <c r="H116" i="24"/>
  <c r="M116" i="24" s="1"/>
  <c r="L116" i="24"/>
  <c r="H110" i="24"/>
  <c r="M110" i="24" s="1"/>
  <c r="L92" i="24"/>
  <c r="J92" i="24"/>
  <c r="N92" i="24" s="1"/>
  <c r="H69" i="24"/>
  <c r="M69" i="24" s="1"/>
  <c r="J69" i="24"/>
  <c r="N69" i="24" s="1"/>
  <c r="J63" i="24"/>
  <c r="K63" i="24"/>
  <c r="I59" i="24"/>
  <c r="M59" i="24" s="1"/>
  <c r="L59" i="24"/>
  <c r="N113" i="24"/>
  <c r="M112" i="24"/>
  <c r="M106" i="24"/>
  <c r="J103" i="24"/>
  <c r="N103" i="24" s="1"/>
  <c r="N99" i="24"/>
  <c r="M93" i="24"/>
  <c r="N78" i="24"/>
  <c r="I74" i="24"/>
  <c r="M74" i="24" s="1"/>
  <c r="K74" i="24"/>
  <c r="O74" i="24" s="1"/>
  <c r="L74" i="24"/>
  <c r="P68" i="24"/>
  <c r="H171" i="24"/>
  <c r="M171" i="24" s="1"/>
  <c r="H170" i="24"/>
  <c r="M170" i="24" s="1"/>
  <c r="M168" i="24"/>
  <c r="I167" i="24"/>
  <c r="N167" i="24" s="1"/>
  <c r="H155" i="24"/>
  <c r="M155" i="24" s="1"/>
  <c r="H154" i="24"/>
  <c r="M154" i="24" s="1"/>
  <c r="I152" i="24"/>
  <c r="M152" i="24" s="1"/>
  <c r="K152" i="24"/>
  <c r="P152" i="24" s="1"/>
  <c r="H146" i="24"/>
  <c r="M146" i="24" s="1"/>
  <c r="I145" i="24"/>
  <c r="N145" i="24" s="1"/>
  <c r="P143" i="24"/>
  <c r="O137" i="24"/>
  <c r="J132" i="24"/>
  <c r="N132" i="24" s="1"/>
  <c r="L132" i="24"/>
  <c r="P132" i="24" s="1"/>
  <c r="P125" i="24"/>
  <c r="H113" i="24"/>
  <c r="M113" i="24" s="1"/>
  <c r="P109" i="24"/>
  <c r="K93" i="24"/>
  <c r="J93" i="24"/>
  <c r="N93" i="24" s="1"/>
  <c r="M65" i="24"/>
  <c r="J57" i="24"/>
  <c r="N57" i="24" s="1"/>
  <c r="K57" i="24"/>
  <c r="V16" i="24"/>
  <c r="H57" i="24"/>
  <c r="M57" i="24" s="1"/>
  <c r="H153" i="24"/>
  <c r="M153" i="24" s="1"/>
  <c r="J153" i="24"/>
  <c r="O153" i="24" s="1"/>
  <c r="J140" i="24"/>
  <c r="N140" i="24" s="1"/>
  <c r="L140" i="24"/>
  <c r="P140" i="24" s="1"/>
  <c r="O129" i="24"/>
  <c r="O127" i="24"/>
  <c r="K123" i="24"/>
  <c r="P123" i="24" s="1"/>
  <c r="K116" i="24"/>
  <c r="L110" i="24"/>
  <c r="J107" i="24"/>
  <c r="N107" i="24" s="1"/>
  <c r="K96" i="24"/>
  <c r="J96" i="24"/>
  <c r="N96" i="24" s="1"/>
  <c r="I88" i="24"/>
  <c r="M88" i="24" s="1"/>
  <c r="K88" i="24"/>
  <c r="O88" i="24" s="1"/>
  <c r="K72" i="24"/>
  <c r="J72" i="24"/>
  <c r="N72" i="24" s="1"/>
  <c r="L72" i="24"/>
  <c r="N70" i="24"/>
  <c r="I68" i="24"/>
  <c r="M68" i="24" s="1"/>
  <c r="J68" i="24"/>
  <c r="O68" i="24" s="1"/>
  <c r="M148" i="24"/>
  <c r="I141" i="24"/>
  <c r="N141" i="24" s="1"/>
  <c r="K141" i="24"/>
  <c r="P141" i="24" s="1"/>
  <c r="I133" i="24"/>
  <c r="M133" i="24" s="1"/>
  <c r="L133" i="24"/>
  <c r="P133" i="24" s="1"/>
  <c r="O131" i="24"/>
  <c r="N130" i="24"/>
  <c r="N128" i="24"/>
  <c r="N126" i="24"/>
  <c r="P117" i="24"/>
  <c r="J116" i="24"/>
  <c r="N116" i="24" s="1"/>
  <c r="M115" i="24"/>
  <c r="O111" i="24"/>
  <c r="K110" i="24"/>
  <c r="O110" i="24" s="1"/>
  <c r="M104" i="24"/>
  <c r="L103" i="24"/>
  <c r="P103" i="24" s="1"/>
  <c r="M102" i="24"/>
  <c r="P100" i="24"/>
  <c r="M97" i="24"/>
  <c r="P95" i="24"/>
  <c r="I94" i="24"/>
  <c r="M94" i="24" s="1"/>
  <c r="K92" i="24"/>
  <c r="J91" i="24"/>
  <c r="N91" i="24" s="1"/>
  <c r="L91" i="24"/>
  <c r="P91" i="24" s="1"/>
  <c r="J89" i="24"/>
  <c r="N89" i="24" s="1"/>
  <c r="I86" i="24"/>
  <c r="M86" i="24" s="1"/>
  <c r="N81" i="24"/>
  <c r="H75" i="24"/>
  <c r="M75" i="24" s="1"/>
  <c r="K75" i="24"/>
  <c r="O75" i="24" s="1"/>
  <c r="L75" i="24"/>
  <c r="L69" i="24"/>
  <c r="P69" i="24" s="1"/>
  <c r="L63" i="24"/>
  <c r="P63" i="24" s="1"/>
  <c r="I62" i="24"/>
  <c r="M62" i="24" s="1"/>
  <c r="J62" i="24"/>
  <c r="O62" i="24" s="1"/>
  <c r="K59" i="24"/>
  <c r="O59" i="24" s="1"/>
  <c r="P79" i="24"/>
  <c r="O105" i="24"/>
  <c r="O104" i="24"/>
  <c r="O102" i="24"/>
  <c r="N102" i="24"/>
  <c r="N101" i="24"/>
  <c r="M100" i="24"/>
  <c r="M95" i="24"/>
  <c r="M87" i="24"/>
  <c r="O80" i="24"/>
  <c r="M71" i="24"/>
  <c r="J56" i="24"/>
  <c r="O56" i="24" s="1"/>
  <c r="L56" i="24"/>
  <c r="P56" i="24" s="1"/>
  <c r="P137" i="24"/>
  <c r="P135" i="24"/>
  <c r="N115" i="24"/>
  <c r="M105" i="24"/>
  <c r="L87" i="24"/>
  <c r="P87" i="24" s="1"/>
  <c r="L85" i="24"/>
  <c r="P85" i="24" s="1"/>
  <c r="K84" i="24"/>
  <c r="O84" i="24" s="1"/>
  <c r="J82" i="24"/>
  <c r="N82" i="24" s="1"/>
  <c r="I77" i="24"/>
  <c r="M77" i="24" s="1"/>
  <c r="I76" i="24"/>
  <c r="O71" i="24"/>
  <c r="J67" i="24"/>
  <c r="N67" i="24" s="1"/>
  <c r="K66" i="24"/>
  <c r="O66" i="24" s="1"/>
  <c r="L65" i="24"/>
  <c r="P65" i="24" s="1"/>
  <c r="M60" i="24"/>
  <c r="M58" i="24"/>
  <c r="N58" i="24"/>
  <c r="N136" i="24"/>
  <c r="P128" i="24"/>
  <c r="P106" i="24"/>
  <c r="J87" i="24"/>
  <c r="O87" i="24" s="1"/>
  <c r="I85" i="24"/>
  <c r="M85" i="24" s="1"/>
  <c r="I84" i="24"/>
  <c r="M84" i="24" s="1"/>
  <c r="H67" i="24"/>
  <c r="M67" i="24" s="1"/>
  <c r="J65" i="24"/>
  <c r="O65" i="24" s="1"/>
  <c r="I56" i="24"/>
  <c r="M56" i="24" s="1"/>
  <c r="M52" i="24"/>
  <c r="N35" i="24"/>
  <c r="O18" i="24"/>
  <c r="P37" i="24"/>
  <c r="O20" i="24"/>
  <c r="O22" i="24"/>
  <c r="P44" i="24"/>
  <c r="N20" i="24"/>
  <c r="N22" i="24"/>
  <c r="N24" i="24"/>
  <c r="N26" i="24"/>
  <c r="N28" i="24"/>
  <c r="M46" i="24"/>
  <c r="P52" i="24"/>
  <c r="O185" i="24"/>
  <c r="P170" i="24"/>
  <c r="P175" i="24"/>
  <c r="O173" i="24"/>
  <c r="P191" i="24"/>
  <c r="O182" i="24"/>
  <c r="P181" i="24"/>
  <c r="P165" i="24"/>
  <c r="O158" i="24"/>
  <c r="P188" i="24"/>
  <c r="O181" i="24"/>
  <c r="O180" i="24"/>
  <c r="P167" i="24"/>
  <c r="O165" i="24"/>
  <c r="O164" i="24"/>
  <c r="O171" i="24"/>
  <c r="O149" i="24"/>
  <c r="P131" i="24"/>
  <c r="P120" i="24"/>
  <c r="N106" i="24"/>
  <c r="P104" i="24"/>
  <c r="P101" i="24"/>
  <c r="N95" i="24"/>
  <c r="O95" i="24"/>
  <c r="O85" i="24"/>
  <c r="N79" i="24"/>
  <c r="O79" i="24"/>
  <c r="O78" i="24"/>
  <c r="P77" i="24"/>
  <c r="O150" i="24"/>
  <c r="O148" i="24"/>
  <c r="N146" i="24"/>
  <c r="N122" i="24"/>
  <c r="O119" i="24"/>
  <c r="P99" i="24"/>
  <c r="P76" i="24"/>
  <c r="N153" i="24"/>
  <c r="P144" i="24"/>
  <c r="O139" i="24"/>
  <c r="O130" i="24"/>
  <c r="P124" i="24"/>
  <c r="O118" i="24"/>
  <c r="O117" i="24"/>
  <c r="P108" i="24"/>
  <c r="O73" i="24"/>
  <c r="P147" i="24"/>
  <c r="P136" i="24"/>
  <c r="P129" i="24"/>
  <c r="O112" i="24"/>
  <c r="O157" i="24"/>
  <c r="P155" i="24"/>
  <c r="O143" i="24"/>
  <c r="N138" i="24"/>
  <c r="O135" i="24"/>
  <c r="O128" i="24"/>
  <c r="P126" i="24"/>
  <c r="P110" i="24"/>
  <c r="O106" i="24"/>
  <c r="P80" i="24"/>
  <c r="O160" i="24"/>
  <c r="O152" i="24"/>
  <c r="O142" i="24"/>
  <c r="O134" i="24"/>
  <c r="O133" i="24"/>
  <c r="P127" i="24"/>
  <c r="P112" i="24"/>
  <c r="P111" i="24"/>
  <c r="O107" i="24"/>
  <c r="P96" i="24"/>
  <c r="O90" i="24"/>
  <c r="P81" i="24"/>
  <c r="P58" i="24"/>
  <c r="N16" i="24"/>
  <c r="O16" i="24"/>
  <c r="P78" i="24"/>
  <c r="P97" i="24"/>
  <c r="N60" i="24"/>
  <c r="O58" i="24"/>
  <c r="M70" i="24"/>
  <c r="P98" i="24"/>
  <c r="P82" i="24"/>
  <c r="P74" i="24"/>
  <c r="N63" i="24"/>
  <c r="P17" i="24"/>
  <c r="O24" i="24"/>
  <c r="O26" i="24"/>
  <c r="O28" i="24"/>
  <c r="M45" i="24"/>
  <c r="P18" i="24"/>
  <c r="P53" i="24"/>
  <c r="O38" i="24"/>
  <c r="N17" i="24"/>
  <c r="O35" i="24"/>
  <c r="O33" i="24"/>
  <c r="P20" i="24"/>
  <c r="O41" i="24"/>
  <c r="O34" i="24"/>
  <c r="P42" i="24"/>
  <c r="P45" i="24"/>
  <c r="P50" i="24"/>
  <c r="P24" i="24"/>
  <c r="P31" i="24"/>
  <c r="O19" i="24"/>
  <c r="O21" i="24"/>
  <c r="O23" i="24"/>
  <c r="O25" i="24"/>
  <c r="O27" i="24"/>
  <c r="O29" i="24"/>
  <c r="O30" i="24"/>
  <c r="P30" i="24"/>
  <c r="P27" i="24"/>
  <c r="N48" i="24"/>
  <c r="N44" i="24"/>
  <c r="N52" i="24"/>
  <c r="O36" i="24"/>
  <c r="P49" i="24"/>
  <c r="P46" i="24"/>
  <c r="P15" i="24"/>
  <c r="O32" i="24"/>
  <c r="P26" i="24"/>
  <c r="O40" i="24"/>
  <c r="P28" i="24"/>
  <c r="O39" i="24"/>
  <c r="P22" i="24"/>
  <c r="M49" i="24"/>
  <c r="O42" i="24"/>
  <c r="P40" i="24"/>
  <c r="O37" i="24"/>
  <c r="N45" i="24"/>
  <c r="P21" i="24"/>
  <c r="P54" i="24"/>
  <c r="AG56" i="23"/>
  <c r="AG57" i="23"/>
  <c r="AG58" i="23"/>
  <c r="AG55" i="23"/>
  <c r="AF56" i="23"/>
  <c r="AF57" i="23"/>
  <c r="AF58" i="23"/>
  <c r="AF55" i="23"/>
  <c r="AE56" i="23"/>
  <c r="AE57" i="23"/>
  <c r="AE58" i="23"/>
  <c r="AE55" i="23"/>
  <c r="AD56" i="23"/>
  <c r="AD57" i="23"/>
  <c r="AD58" i="23"/>
  <c r="AD55" i="23"/>
  <c r="J16" i="23"/>
  <c r="I18" i="23"/>
  <c r="K18" i="23"/>
  <c r="L18" i="23"/>
  <c r="I19" i="23"/>
  <c r="L20" i="23"/>
  <c r="I20" i="23"/>
  <c r="I21" i="23"/>
  <c r="I22" i="23"/>
  <c r="J23" i="23"/>
  <c r="J24" i="23"/>
  <c r="I24" i="23"/>
  <c r="K25" i="23"/>
  <c r="I27" i="23"/>
  <c r="K27" i="23"/>
  <c r="I28" i="23"/>
  <c r="I29" i="23"/>
  <c r="J29" i="23"/>
  <c r="I31" i="23"/>
  <c r="L32" i="23"/>
  <c r="K34" i="23"/>
  <c r="L34" i="23"/>
  <c r="J35" i="23"/>
  <c r="I36" i="23"/>
  <c r="I38" i="23"/>
  <c r="J40" i="23"/>
  <c r="I40" i="23"/>
  <c r="K41" i="23"/>
  <c r="K42" i="23"/>
  <c r="L42" i="23"/>
  <c r="P42" i="23" s="1"/>
  <c r="K43" i="23"/>
  <c r="I43" i="23"/>
  <c r="J43" i="23"/>
  <c r="I45" i="23"/>
  <c r="J45" i="23"/>
  <c r="I46" i="23"/>
  <c r="I47" i="23"/>
  <c r="K47" i="23"/>
  <c r="J48" i="23"/>
  <c r="L49" i="23"/>
  <c r="J49" i="23"/>
  <c r="I52" i="23"/>
  <c r="M53" i="23"/>
  <c r="J55" i="23"/>
  <c r="I55" i="23"/>
  <c r="M55" i="23"/>
  <c r="K57" i="23"/>
  <c r="I57" i="23"/>
  <c r="K58" i="23"/>
  <c r="I58" i="23"/>
  <c r="J58" i="23"/>
  <c r="L58" i="23"/>
  <c r="M58" i="23"/>
  <c r="M59" i="23"/>
  <c r="I60" i="23"/>
  <c r="L60" i="23"/>
  <c r="K61" i="23"/>
  <c r="J61" i="23"/>
  <c r="L61" i="23"/>
  <c r="M61" i="23"/>
  <c r="L62" i="23"/>
  <c r="I63" i="23"/>
  <c r="K65" i="23"/>
  <c r="J65" i="23"/>
  <c r="L65" i="23"/>
  <c r="K69" i="23"/>
  <c r="I69" i="23"/>
  <c r="L69" i="23"/>
  <c r="M69" i="23"/>
  <c r="M70" i="23"/>
  <c r="I71" i="23"/>
  <c r="J74" i="23"/>
  <c r="M74" i="23"/>
  <c r="I75" i="23"/>
  <c r="I76" i="23"/>
  <c r="K77" i="23"/>
  <c r="J77" i="23"/>
  <c r="M78" i="23"/>
  <c r="I79" i="23"/>
  <c r="I80" i="23"/>
  <c r="J80" i="23"/>
  <c r="I85" i="23"/>
  <c r="K87" i="23"/>
  <c r="I88" i="23"/>
  <c r="I92" i="23"/>
  <c r="J92" i="23"/>
  <c r="K92" i="23"/>
  <c r="K93" i="23"/>
  <c r="L93" i="23"/>
  <c r="J95" i="23"/>
  <c r="J96" i="23"/>
  <c r="I96" i="23"/>
  <c r="K96" i="23"/>
  <c r="L97" i="23"/>
  <c r="I97" i="23"/>
  <c r="J97" i="23"/>
  <c r="M97" i="23"/>
  <c r="K98" i="23"/>
  <c r="I98" i="23"/>
  <c r="J98" i="23"/>
  <c r="M98" i="23"/>
  <c r="L99" i="23"/>
  <c r="M100" i="23"/>
  <c r="I100" i="23"/>
  <c r="L100" i="23"/>
  <c r="M101" i="23"/>
  <c r="K101" i="23"/>
  <c r="M103" i="23"/>
  <c r="K104" i="23"/>
  <c r="L104" i="23"/>
  <c r="M105" i="23"/>
  <c r="K106" i="23"/>
  <c r="K107" i="23"/>
  <c r="L107" i="23"/>
  <c r="L109" i="23"/>
  <c r="I109" i="23"/>
  <c r="J109" i="23"/>
  <c r="K109" i="23"/>
  <c r="M113" i="23"/>
  <c r="L113" i="23"/>
  <c r="I115" i="23"/>
  <c r="J115" i="23"/>
  <c r="K115" i="23"/>
  <c r="M115" i="23"/>
  <c r="K116" i="23"/>
  <c r="L116" i="23"/>
  <c r="I117" i="23"/>
  <c r="L117" i="23"/>
  <c r="I118" i="23"/>
  <c r="J119" i="23"/>
  <c r="I120" i="23"/>
  <c r="M120" i="23"/>
  <c r="I121" i="23"/>
  <c r="I122" i="23"/>
  <c r="I123" i="23"/>
  <c r="J123" i="23"/>
  <c r="I124" i="23"/>
  <c r="M124" i="23"/>
  <c r="K125" i="23"/>
  <c r="L126" i="23"/>
  <c r="I126" i="23"/>
  <c r="L130" i="23"/>
  <c r="K131" i="23"/>
  <c r="J131" i="23"/>
  <c r="J133" i="23"/>
  <c r="J134" i="23"/>
  <c r="K134" i="23"/>
  <c r="J135" i="23"/>
  <c r="M136" i="23"/>
  <c r="J137" i="23"/>
  <c r="L138" i="23"/>
  <c r="I138" i="23"/>
  <c r="K138" i="23"/>
  <c r="M138" i="23"/>
  <c r="K139" i="23"/>
  <c r="J139" i="23"/>
  <c r="L142" i="23"/>
  <c r="I142" i="23"/>
  <c r="J142" i="23"/>
  <c r="K142" i="23"/>
  <c r="M142" i="23"/>
  <c r="M143" i="23"/>
  <c r="K143" i="23"/>
  <c r="I146" i="23"/>
  <c r="J146" i="23"/>
  <c r="J147" i="23"/>
  <c r="I147" i="23"/>
  <c r="K149" i="23"/>
  <c r="L150" i="23"/>
  <c r="M151" i="23"/>
  <c r="I151" i="23"/>
  <c r="M152" i="23"/>
  <c r="K154" i="23"/>
  <c r="J155" i="23"/>
  <c r="M155" i="23"/>
  <c r="K156" i="23"/>
  <c r="I157" i="23"/>
  <c r="J158" i="23"/>
  <c r="J159" i="23"/>
  <c r="I159" i="23"/>
  <c r="K159" i="23"/>
  <c r="M159" i="23"/>
  <c r="K160" i="23"/>
  <c r="J161" i="23"/>
  <c r="I161" i="23"/>
  <c r="K161" i="23"/>
  <c r="M162" i="23"/>
  <c r="J163" i="23"/>
  <c r="I163" i="23"/>
  <c r="K164" i="23"/>
  <c r="M167" i="23"/>
  <c r="I167" i="23"/>
  <c r="K168" i="23"/>
  <c r="K169" i="23"/>
  <c r="K171" i="23"/>
  <c r="K172" i="23"/>
  <c r="I172" i="23"/>
  <c r="K173" i="23"/>
  <c r="I174" i="23"/>
  <c r="J175" i="23"/>
  <c r="K176" i="23"/>
  <c r="I176" i="23"/>
  <c r="M176" i="23"/>
  <c r="L177" i="23"/>
  <c r="M178" i="23"/>
  <c r="J179" i="23"/>
  <c r="M181" i="23"/>
  <c r="M182" i="23"/>
  <c r="J184" i="23"/>
  <c r="K186" i="23"/>
  <c r="L187" i="23"/>
  <c r="J187" i="23"/>
  <c r="K187" i="23"/>
  <c r="M189" i="23"/>
  <c r="L191" i="23"/>
  <c r="J191" i="23"/>
  <c r="K191" i="23"/>
  <c r="I194" i="23"/>
  <c r="L195" i="23"/>
  <c r="K195" i="23"/>
  <c r="J196" i="23"/>
  <c r="M196" i="23"/>
  <c r="I197" i="23"/>
  <c r="K198" i="23"/>
  <c r="M198" i="23"/>
  <c r="M200" i="23"/>
  <c r="I200" i="23"/>
  <c r="I201" i="23"/>
  <c r="M201" i="23"/>
  <c r="J203" i="23"/>
  <c r="L203" i="23"/>
  <c r="M203" i="23"/>
  <c r="I204" i="23"/>
  <c r="I206" i="23"/>
  <c r="L207" i="23"/>
  <c r="I208" i="23"/>
  <c r="K209" i="23"/>
  <c r="I209" i="23"/>
  <c r="J209" i="23"/>
  <c r="L209" i="23"/>
  <c r="M209" i="23"/>
  <c r="I211" i="23"/>
  <c r="L211" i="23"/>
  <c r="L214" i="23"/>
  <c r="K215" i="23"/>
  <c r="I215" i="23"/>
  <c r="J215" i="23"/>
  <c r="L215" i="23"/>
  <c r="M215" i="23"/>
  <c r="I217" i="23"/>
  <c r="M217" i="23"/>
  <c r="I218" i="23"/>
  <c r="J218" i="23"/>
  <c r="L218" i="23"/>
  <c r="I219" i="23"/>
  <c r="J219" i="23"/>
  <c r="M219" i="23"/>
  <c r="J220" i="23"/>
  <c r="L222" i="23"/>
  <c r="J224" i="23"/>
  <c r="K227" i="23"/>
  <c r="M228" i="23"/>
  <c r="M229" i="23"/>
  <c r="L230" i="23"/>
  <c r="L231" i="23"/>
  <c r="I233" i="23"/>
  <c r="M233" i="23"/>
  <c r="K234" i="23"/>
  <c r="K235" i="23"/>
  <c r="L235" i="23"/>
  <c r="L236" i="23"/>
  <c r="K238" i="23"/>
  <c r="K239" i="23"/>
  <c r="L239" i="23"/>
  <c r="K242" i="23"/>
  <c r="J243" i="23"/>
  <c r="K243" i="23"/>
  <c r="M245" i="23"/>
  <c r="J247" i="23"/>
  <c r="K247" i="23"/>
  <c r="K248" i="23"/>
  <c r="J249" i="23"/>
  <c r="J250" i="23"/>
  <c r="I251" i="23"/>
  <c r="K251" i="23"/>
  <c r="K252" i="23"/>
  <c r="I253" i="23"/>
  <c r="M253" i="23"/>
  <c r="I254" i="23"/>
  <c r="I255" i="23"/>
  <c r="L255" i="23"/>
  <c r="L256" i="23"/>
  <c r="I257" i="23"/>
  <c r="K258" i="23"/>
  <c r="I258" i="23"/>
  <c r="J258" i="23"/>
  <c r="L258" i="23"/>
  <c r="M259" i="23"/>
  <c r="J261" i="23"/>
  <c r="I261" i="23"/>
  <c r="K262" i="23"/>
  <c r="I263" i="23"/>
  <c r="J263" i="23"/>
  <c r="K264" i="23"/>
  <c r="M264" i="23"/>
  <c r="J265" i="23"/>
  <c r="I265" i="23"/>
  <c r="I266" i="23"/>
  <c r="I267" i="23"/>
  <c r="J267" i="23"/>
  <c r="K267" i="23"/>
  <c r="L267" i="23"/>
  <c r="M267" i="23"/>
  <c r="K268" i="23"/>
  <c r="K271" i="23"/>
  <c r="L271" i="23"/>
  <c r="M272" i="23"/>
  <c r="L273" i="23"/>
  <c r="I273" i="23"/>
  <c r="J273" i="23"/>
  <c r="M273" i="23"/>
  <c r="L276" i="23"/>
  <c r="I277" i="23"/>
  <c r="J277" i="23"/>
  <c r="L277" i="23"/>
  <c r="K278" i="23"/>
  <c r="I278" i="23"/>
  <c r="M279" i="23"/>
  <c r="K280" i="23"/>
  <c r="J280" i="23"/>
  <c r="M280" i="23"/>
  <c r="I281" i="23"/>
  <c r="J284" i="23"/>
  <c r="L284" i="23"/>
  <c r="I285" i="23"/>
  <c r="I287" i="23"/>
  <c r="M288" i="23"/>
  <c r="J288" i="23"/>
  <c r="K288" i="23"/>
  <c r="L288" i="23"/>
  <c r="K290" i="23"/>
  <c r="L290" i="23"/>
  <c r="I292" i="23"/>
  <c r="J292" i="23"/>
  <c r="I296" i="23"/>
  <c r="J296" i="23"/>
  <c r="M297" i="23"/>
  <c r="L298" i="23"/>
  <c r="I300" i="23"/>
  <c r="J300" i="23"/>
  <c r="T15" i="24" l="1"/>
  <c r="U17" i="24"/>
  <c r="N29" i="23"/>
  <c r="O161" i="23"/>
  <c r="N87" i="24"/>
  <c r="N90" i="24"/>
  <c r="P84" i="24"/>
  <c r="N68" i="24"/>
  <c r="P66" i="24"/>
  <c r="C196" i="24"/>
  <c r="O186" i="24"/>
  <c r="N61" i="24"/>
  <c r="P90" i="24"/>
  <c r="O82" i="24"/>
  <c r="O123" i="24"/>
  <c r="P183" i="24"/>
  <c r="N156" i="24"/>
  <c r="F196" i="24"/>
  <c r="E196" i="24"/>
  <c r="D196" i="24"/>
  <c r="O97" i="24"/>
  <c r="O187" i="24"/>
  <c r="O122" i="24"/>
  <c r="N15" i="24"/>
  <c r="J196" i="24"/>
  <c r="I196" i="24"/>
  <c r="M178" i="24"/>
  <c r="O116" i="24"/>
  <c r="O93" i="24"/>
  <c r="O162" i="24"/>
  <c r="K196" i="24"/>
  <c r="N59" i="24"/>
  <c r="O98" i="24"/>
  <c r="O92" i="24"/>
  <c r="H196" i="24"/>
  <c r="G196" i="24"/>
  <c r="O15" i="24"/>
  <c r="L196" i="24"/>
  <c r="N146" i="23"/>
  <c r="Q215" i="23"/>
  <c r="P187" i="23"/>
  <c r="N80" i="23"/>
  <c r="P69" i="23"/>
  <c r="N267" i="23"/>
  <c r="N159" i="24"/>
  <c r="O108" i="24"/>
  <c r="M177" i="24"/>
  <c r="P88" i="24"/>
  <c r="P59" i="24"/>
  <c r="O132" i="24"/>
  <c r="M167" i="24"/>
  <c r="N65" i="24"/>
  <c r="P72" i="24"/>
  <c r="O57" i="24"/>
  <c r="P161" i="24"/>
  <c r="M141" i="24"/>
  <c r="T16" i="24"/>
  <c r="M98" i="24"/>
  <c r="P83" i="24"/>
  <c r="O138" i="24"/>
  <c r="M145" i="24"/>
  <c r="O96" i="24"/>
  <c r="O64" i="24"/>
  <c r="P166" i="24"/>
  <c r="P92" i="24"/>
  <c r="O63" i="24"/>
  <c r="P151" i="24"/>
  <c r="P174" i="24"/>
  <c r="M64" i="24"/>
  <c r="O61" i="24"/>
  <c r="M83" i="24"/>
  <c r="P138" i="24"/>
  <c r="M142" i="24"/>
  <c r="O188" i="24"/>
  <c r="N84" i="24"/>
  <c r="O183" i="24"/>
  <c r="M61" i="24"/>
  <c r="P93" i="24"/>
  <c r="P75" i="24"/>
  <c r="O103" i="24"/>
  <c r="P116" i="24"/>
  <c r="O83" i="24"/>
  <c r="O115" i="23"/>
  <c r="Q69" i="23"/>
  <c r="O288" i="23"/>
  <c r="N300" i="23"/>
  <c r="N292" i="23"/>
  <c r="O267" i="23"/>
  <c r="N215" i="23"/>
  <c r="N258" i="23"/>
  <c r="P235" i="23"/>
  <c r="Q209" i="23"/>
  <c r="N159" i="23"/>
  <c r="P209" i="23"/>
  <c r="N296" i="23"/>
  <c r="N273" i="23"/>
  <c r="N163" i="23"/>
  <c r="P290" i="23"/>
  <c r="P239" i="23"/>
  <c r="N97" i="23"/>
  <c r="Q267" i="23"/>
  <c r="P215" i="23"/>
  <c r="O58" i="23"/>
  <c r="N114" i="24"/>
  <c r="M76" i="24"/>
  <c r="N76" i="24"/>
  <c r="W18" i="24"/>
  <c r="S18" i="24"/>
  <c r="U15" i="24"/>
  <c r="W16" i="24"/>
  <c r="AF16" i="24" s="1"/>
  <c r="V17" i="24"/>
  <c r="N62" i="24"/>
  <c r="S16" i="24"/>
  <c r="N152" i="24"/>
  <c r="O174" i="24"/>
  <c r="O91" i="24"/>
  <c r="P121" i="24"/>
  <c r="M147" i="24"/>
  <c r="P190" i="24"/>
  <c r="P122" i="24"/>
  <c r="N184" i="24"/>
  <c r="W17" i="24"/>
  <c r="N143" i="24"/>
  <c r="P186" i="24"/>
  <c r="V15" i="24"/>
  <c r="AE15" i="24" s="1"/>
  <c r="T17" i="24"/>
  <c r="S17" i="24"/>
  <c r="N64" i="24"/>
  <c r="O89" i="24"/>
  <c r="M151" i="24"/>
  <c r="M186" i="24"/>
  <c r="N185" i="24"/>
  <c r="O121" i="24"/>
  <c r="O72" i="24"/>
  <c r="S15" i="24"/>
  <c r="AC15" i="24" s="1"/>
  <c r="P157" i="24"/>
  <c r="O166" i="24"/>
  <c r="N179" i="24"/>
  <c r="N151" i="24"/>
  <c r="O176" i="24"/>
  <c r="T18" i="24"/>
  <c r="O177" i="24"/>
  <c r="O172" i="24"/>
  <c r="N56" i="24"/>
  <c r="U18" i="24"/>
  <c r="P162" i="24"/>
  <c r="N144" i="24"/>
  <c r="M159" i="24"/>
  <c r="N173" i="24"/>
  <c r="P163" i="24"/>
  <c r="P61" i="24"/>
  <c r="O156" i="24"/>
  <c r="N74" i="24"/>
  <c r="N108" i="24"/>
  <c r="P189" i="24"/>
  <c r="P150" i="24"/>
  <c r="W15" i="24"/>
  <c r="AF15" i="24" s="1"/>
  <c r="O141" i="24"/>
  <c r="N77" i="24"/>
  <c r="P94" i="24"/>
  <c r="O69" i="24"/>
  <c r="M161" i="24"/>
  <c r="P187" i="24"/>
  <c r="O144" i="24"/>
  <c r="N134" i="24"/>
  <c r="P177" i="24"/>
  <c r="N187" i="24"/>
  <c r="M108" i="24"/>
  <c r="N88" i="24"/>
  <c r="N142" i="24"/>
  <c r="N150" i="24"/>
  <c r="U16" i="24"/>
  <c r="V18" i="24"/>
  <c r="N94" i="24"/>
  <c r="O67" i="24"/>
  <c r="N125" i="24"/>
  <c r="P57" i="24"/>
  <c r="N85" i="24"/>
  <c r="O86" i="24"/>
  <c r="N86" i="24"/>
  <c r="M114" i="24"/>
  <c r="M134" i="24"/>
  <c r="N133" i="24"/>
  <c r="N83" i="24"/>
  <c r="P159" i="24"/>
  <c r="M90" i="24"/>
  <c r="N147" i="24"/>
  <c r="O140" i="24"/>
  <c r="O96" i="23"/>
  <c r="M180" i="23"/>
  <c r="M111" i="23"/>
  <c r="J281" i="23"/>
  <c r="N281" i="23" s="1"/>
  <c r="M263" i="23"/>
  <c r="J253" i="23"/>
  <c r="N253" i="23" s="1"/>
  <c r="L250" i="23"/>
  <c r="M237" i="23"/>
  <c r="J235" i="23"/>
  <c r="O235" i="23" s="1"/>
  <c r="M227" i="23"/>
  <c r="K196" i="23"/>
  <c r="O196" i="23" s="1"/>
  <c r="I187" i="23"/>
  <c r="N187" i="23" s="1"/>
  <c r="J183" i="23"/>
  <c r="K180" i="23"/>
  <c r="M177" i="23"/>
  <c r="Q177" i="23" s="1"/>
  <c r="I165" i="23"/>
  <c r="Q142" i="23"/>
  <c r="I134" i="23"/>
  <c r="N134" i="23" s="1"/>
  <c r="I130" i="23"/>
  <c r="M126" i="23"/>
  <c r="Q126" i="23" s="1"/>
  <c r="K117" i="23"/>
  <c r="P117" i="23" s="1"/>
  <c r="K111" i="23"/>
  <c r="M95" i="23"/>
  <c r="L89" i="23"/>
  <c r="L76" i="23"/>
  <c r="P61" i="23"/>
  <c r="M57" i="23"/>
  <c r="L278" i="23"/>
  <c r="P278" i="23" s="1"/>
  <c r="L272" i="23"/>
  <c r="L268" i="23"/>
  <c r="P268" i="23" s="1"/>
  <c r="L263" i="23"/>
  <c r="K256" i="23"/>
  <c r="P256" i="23" s="1"/>
  <c r="K250" i="23"/>
  <c r="M247" i="23"/>
  <c r="J237" i="23"/>
  <c r="I235" i="23"/>
  <c r="L232" i="23"/>
  <c r="M204" i="23"/>
  <c r="I183" i="23"/>
  <c r="J180" i="23"/>
  <c r="J177" i="23"/>
  <c r="K175" i="23"/>
  <c r="O175" i="23" s="1"/>
  <c r="M172" i="23"/>
  <c r="M168" i="23"/>
  <c r="I160" i="23"/>
  <c r="K157" i="23"/>
  <c r="K126" i="23"/>
  <c r="J117" i="23"/>
  <c r="N117" i="23" s="1"/>
  <c r="J111" i="23"/>
  <c r="L95" i="23"/>
  <c r="Q95" i="23" s="1"/>
  <c r="K89" i="23"/>
  <c r="K76" i="23"/>
  <c r="M63" i="23"/>
  <c r="P58" i="23"/>
  <c r="L57" i="23"/>
  <c r="P57" i="23" s="1"/>
  <c r="L46" i="23"/>
  <c r="O43" i="23"/>
  <c r="J18" i="23"/>
  <c r="N18" i="23" s="1"/>
  <c r="Q97" i="23"/>
  <c r="N58" i="23"/>
  <c r="O131" i="23"/>
  <c r="M300" i="23"/>
  <c r="M292" i="23"/>
  <c r="J278" i="23"/>
  <c r="N278" i="23" s="1"/>
  <c r="L275" i="23"/>
  <c r="K272" i="23"/>
  <c r="K263" i="23"/>
  <c r="O263" i="23" s="1"/>
  <c r="L247" i="23"/>
  <c r="P247" i="23" s="1"/>
  <c r="I237" i="23"/>
  <c r="K232" i="23"/>
  <c r="M207" i="23"/>
  <c r="Q207" i="23" s="1"/>
  <c r="M191" i="23"/>
  <c r="Q191" i="23" s="1"/>
  <c r="I177" i="23"/>
  <c r="P138" i="23"/>
  <c r="I136" i="23"/>
  <c r="J126" i="23"/>
  <c r="N126" i="23" s="1"/>
  <c r="K123" i="23"/>
  <c r="O123" i="23" s="1"/>
  <c r="M119" i="23"/>
  <c r="I111" i="23"/>
  <c r="M99" i="23"/>
  <c r="M96" i="23"/>
  <c r="K95" i="23"/>
  <c r="L92" i="23"/>
  <c r="P92" i="23" s="1"/>
  <c r="J76" i="23"/>
  <c r="J69" i="23"/>
  <c r="N69" i="23" s="1"/>
  <c r="M65" i="23"/>
  <c r="Q65" i="23" s="1"/>
  <c r="J57" i="23"/>
  <c r="O57" i="23" s="1"/>
  <c r="L38" i="23"/>
  <c r="L24" i="23"/>
  <c r="L19" i="23"/>
  <c r="L27" i="23"/>
  <c r="K19" i="23"/>
  <c r="J19" i="23"/>
  <c r="N19" i="23" s="1"/>
  <c r="K17" i="23"/>
  <c r="J251" i="23"/>
  <c r="O251" i="23" s="1"/>
  <c r="I249" i="23"/>
  <c r="N249" i="23" s="1"/>
  <c r="I247" i="23"/>
  <c r="I243" i="23"/>
  <c r="N243" i="23" s="1"/>
  <c r="M235" i="23"/>
  <c r="Q235" i="23" s="1"/>
  <c r="J233" i="23"/>
  <c r="N233" i="23" s="1"/>
  <c r="I224" i="23"/>
  <c r="N224" i="23" s="1"/>
  <c r="Q203" i="23"/>
  <c r="J201" i="23"/>
  <c r="I191" i="23"/>
  <c r="N191" i="23" s="1"/>
  <c r="M187" i="23"/>
  <c r="K174" i="23"/>
  <c r="K155" i="23"/>
  <c r="O155" i="23" s="1"/>
  <c r="K146" i="23"/>
  <c r="J143" i="23"/>
  <c r="O143" i="23" s="1"/>
  <c r="J138" i="23"/>
  <c r="N138" i="23" s="1"/>
  <c r="M131" i="23"/>
  <c r="J107" i="23"/>
  <c r="O107" i="23" s="1"/>
  <c r="L98" i="23"/>
  <c r="K97" i="23"/>
  <c r="P97" i="23" s="1"/>
  <c r="I94" i="23"/>
  <c r="L87" i="23"/>
  <c r="P87" i="23" s="1"/>
  <c r="I65" i="23"/>
  <c r="L52" i="23"/>
  <c r="J27" i="23"/>
  <c r="P65" i="23"/>
  <c r="O243" i="23"/>
  <c r="L70" i="23"/>
  <c r="Q70" i="23" s="1"/>
  <c r="K52" i="23"/>
  <c r="L47" i="23"/>
  <c r="P47" i="23" s="1"/>
  <c r="L40" i="23"/>
  <c r="M18" i="23"/>
  <c r="M16" i="23"/>
  <c r="K73" i="23"/>
  <c r="L73" i="23"/>
  <c r="M73" i="23"/>
  <c r="I73" i="23"/>
  <c r="J73" i="23"/>
  <c r="J188" i="23"/>
  <c r="K188" i="23"/>
  <c r="M188" i="23"/>
  <c r="M127" i="23"/>
  <c r="J127" i="23"/>
  <c r="K127" i="23"/>
  <c r="J110" i="23"/>
  <c r="I110" i="23"/>
  <c r="M294" i="23"/>
  <c r="I294" i="23"/>
  <c r="J294" i="23"/>
  <c r="J282" i="23"/>
  <c r="I282" i="23"/>
  <c r="L282" i="23"/>
  <c r="I290" i="23"/>
  <c r="J290" i="23"/>
  <c r="I286" i="23"/>
  <c r="K286" i="23"/>
  <c r="L286" i="23"/>
  <c r="I279" i="23"/>
  <c r="K279" i="23"/>
  <c r="J279" i="23"/>
  <c r="I140" i="23"/>
  <c r="M140" i="23"/>
  <c r="I125" i="23"/>
  <c r="Q113" i="23"/>
  <c r="P195" i="23"/>
  <c r="I82" i="23"/>
  <c r="J82" i="23"/>
  <c r="K82" i="23"/>
  <c r="I56" i="23"/>
  <c r="J56" i="23"/>
  <c r="K56" i="23"/>
  <c r="M56" i="23"/>
  <c r="L56" i="23"/>
  <c r="J212" i="23"/>
  <c r="M212" i="23"/>
  <c r="K297" i="23"/>
  <c r="L297" i="23"/>
  <c r="K293" i="23"/>
  <c r="L293" i="23"/>
  <c r="M293" i="23"/>
  <c r="I245" i="23"/>
  <c r="J245" i="23"/>
  <c r="I241" i="23"/>
  <c r="J241" i="23"/>
  <c r="M241" i="23"/>
  <c r="P288" i="23"/>
  <c r="I259" i="23"/>
  <c r="J259" i="23"/>
  <c r="K259" i="23"/>
  <c r="L259" i="23"/>
  <c r="I185" i="23"/>
  <c r="J185" i="23"/>
  <c r="M185" i="23"/>
  <c r="K103" i="23"/>
  <c r="L103" i="23"/>
  <c r="J90" i="23"/>
  <c r="K90" i="23"/>
  <c r="O77" i="23"/>
  <c r="J68" i="23"/>
  <c r="L68" i="23"/>
  <c r="I68" i="23"/>
  <c r="K148" i="23"/>
  <c r="I148" i="23"/>
  <c r="J170" i="23"/>
  <c r="K170" i="23"/>
  <c r="M170" i="23"/>
  <c r="J223" i="23"/>
  <c r="L223" i="23"/>
  <c r="M223" i="23"/>
  <c r="I299" i="23"/>
  <c r="I295" i="23"/>
  <c r="J270" i="23"/>
  <c r="I270" i="23"/>
  <c r="L270" i="23"/>
  <c r="L262" i="23"/>
  <c r="P262" i="23" s="1"/>
  <c r="I262" i="23"/>
  <c r="J262" i="23"/>
  <c r="I193" i="23"/>
  <c r="J193" i="23"/>
  <c r="M193" i="23"/>
  <c r="L64" i="23"/>
  <c r="I64" i="23"/>
  <c r="K199" i="23"/>
  <c r="I199" i="23"/>
  <c r="J199" i="23"/>
  <c r="L199" i="23"/>
  <c r="N265" i="23"/>
  <c r="L294" i="23"/>
  <c r="I225" i="23"/>
  <c r="M225" i="23"/>
  <c r="L225" i="23"/>
  <c r="I298" i="23"/>
  <c r="J298" i="23"/>
  <c r="K298" i="23"/>
  <c r="P298" i="23" s="1"/>
  <c r="M298" i="23"/>
  <c r="Q298" i="23" s="1"/>
  <c r="K294" i="23"/>
  <c r="Q288" i="23"/>
  <c r="I283" i="23"/>
  <c r="J283" i="23"/>
  <c r="M199" i="23"/>
  <c r="K190" i="23"/>
  <c r="I190" i="23"/>
  <c r="M190" i="23"/>
  <c r="N147" i="23"/>
  <c r="J129" i="23"/>
  <c r="I129" i="23"/>
  <c r="J105" i="23"/>
  <c r="K105" i="23"/>
  <c r="Q272" i="23"/>
  <c r="M265" i="23"/>
  <c r="J211" i="23"/>
  <c r="N211" i="23" s="1"/>
  <c r="J195" i="23"/>
  <c r="O195" i="23" s="1"/>
  <c r="L179" i="23"/>
  <c r="I179" i="23"/>
  <c r="N179" i="23" s="1"/>
  <c r="L166" i="23"/>
  <c r="I166" i="23"/>
  <c r="K166" i="23"/>
  <c r="N142" i="23"/>
  <c r="M121" i="23"/>
  <c r="I108" i="23"/>
  <c r="K108" i="23"/>
  <c r="J75" i="23"/>
  <c r="L75" i="23"/>
  <c r="L35" i="23"/>
  <c r="I35" i="23"/>
  <c r="N35" i="23" s="1"/>
  <c r="J31" i="23"/>
  <c r="N31" i="23" s="1"/>
  <c r="K31" i="23"/>
  <c r="L31" i="23"/>
  <c r="K23" i="23"/>
  <c r="O23" i="23" s="1"/>
  <c r="J54" i="23"/>
  <c r="K54" i="23"/>
  <c r="L54" i="23"/>
  <c r="M256" i="23"/>
  <c r="Q256" i="23" s="1"/>
  <c r="K255" i="23"/>
  <c r="N251" i="23"/>
  <c r="M249" i="23"/>
  <c r="L224" i="23"/>
  <c r="K205" i="23"/>
  <c r="M205" i="23"/>
  <c r="K300" i="23"/>
  <c r="O300" i="23" s="1"/>
  <c r="K292" i="23"/>
  <c r="O292" i="23" s="1"/>
  <c r="M284" i="23"/>
  <c r="Q284" i="23" s="1"/>
  <c r="O280" i="23"/>
  <c r="M275" i="23"/>
  <c r="Q275" i="23" s="1"/>
  <c r="M271" i="23"/>
  <c r="Q271" i="23" s="1"/>
  <c r="P267" i="23"/>
  <c r="P263" i="23"/>
  <c r="J255" i="23"/>
  <c r="N255" i="23" s="1"/>
  <c r="M239" i="23"/>
  <c r="Q239" i="23" s="1"/>
  <c r="N209" i="23"/>
  <c r="I198" i="23"/>
  <c r="I195" i="23"/>
  <c r="I186" i="23"/>
  <c r="L183" i="23"/>
  <c r="M183" i="23"/>
  <c r="L162" i="23"/>
  <c r="Q162" i="23" s="1"/>
  <c r="I162" i="23"/>
  <c r="J162" i="23"/>
  <c r="M154" i="23"/>
  <c r="K151" i="23"/>
  <c r="N123" i="23"/>
  <c r="O98" i="23"/>
  <c r="N98" i="23"/>
  <c r="K80" i="23"/>
  <c r="O80" i="23" s="1"/>
  <c r="L80" i="23"/>
  <c r="I39" i="23"/>
  <c r="J39" i="23"/>
  <c r="K39" i="23"/>
  <c r="L39" i="23"/>
  <c r="I30" i="23"/>
  <c r="L30" i="23"/>
  <c r="M276" i="23"/>
  <c r="Q276" i="23" s="1"/>
  <c r="K275" i="23"/>
  <c r="P275" i="23" s="1"/>
  <c r="O247" i="23"/>
  <c r="K182" i="23"/>
  <c r="I182" i="23"/>
  <c r="J149" i="23"/>
  <c r="I149" i="23"/>
  <c r="K147" i="23"/>
  <c r="O147" i="23" s="1"/>
  <c r="M147" i="23"/>
  <c r="L146" i="23"/>
  <c r="M146" i="23"/>
  <c r="Q138" i="23"/>
  <c r="I113" i="23"/>
  <c r="J113" i="23"/>
  <c r="K113" i="23"/>
  <c r="P113" i="23" s="1"/>
  <c r="N92" i="23"/>
  <c r="K26" i="23"/>
  <c r="L26" i="23"/>
  <c r="M296" i="23"/>
  <c r="N263" i="23"/>
  <c r="M251" i="23"/>
  <c r="L248" i="23"/>
  <c r="P248" i="23" s="1"/>
  <c r="M243" i="23"/>
  <c r="J239" i="23"/>
  <c r="O239" i="23" s="1"/>
  <c r="L227" i="23"/>
  <c r="P227" i="23" s="1"/>
  <c r="I220" i="23"/>
  <c r="N220" i="23" s="1"/>
  <c r="L220" i="23"/>
  <c r="J207" i="23"/>
  <c r="L205" i="23"/>
  <c r="K203" i="23"/>
  <c r="O203" i="23" s="1"/>
  <c r="I203" i="23"/>
  <c r="N203" i="23" s="1"/>
  <c r="K194" i="23"/>
  <c r="M171" i="23"/>
  <c r="M156" i="23"/>
  <c r="K153" i="23"/>
  <c r="P142" i="23"/>
  <c r="L134" i="23"/>
  <c r="P134" i="23" s="1"/>
  <c r="M134" i="23"/>
  <c r="M130" i="23"/>
  <c r="Q130" i="23" s="1"/>
  <c r="L121" i="23"/>
  <c r="I119" i="23"/>
  <c r="N119" i="23" s="1"/>
  <c r="I102" i="23"/>
  <c r="K102" i="23"/>
  <c r="L102" i="23"/>
  <c r="Q100" i="23"/>
  <c r="J78" i="23"/>
  <c r="K78" i="23"/>
  <c r="L78" i="23"/>
  <c r="Q78" i="23" s="1"/>
  <c r="N76" i="23"/>
  <c r="J70" i="23"/>
  <c r="L23" i="23"/>
  <c r="I23" i="23"/>
  <c r="N23" i="23" s="1"/>
  <c r="K211" i="23"/>
  <c r="P211" i="23" s="1"/>
  <c r="M211" i="23"/>
  <c r="Q211" i="23" s="1"/>
  <c r="K276" i="23"/>
  <c r="P276" i="23" s="1"/>
  <c r="J275" i="23"/>
  <c r="J271" i="23"/>
  <c r="K296" i="23"/>
  <c r="O296" i="23" s="1"/>
  <c r="O278" i="23"/>
  <c r="J276" i="23"/>
  <c r="I275" i="23"/>
  <c r="I271" i="23"/>
  <c r="N261" i="23"/>
  <c r="O258" i="23"/>
  <c r="L251" i="23"/>
  <c r="P251" i="23" s="1"/>
  <c r="L243" i="23"/>
  <c r="P243" i="23" s="1"/>
  <c r="I239" i="23"/>
  <c r="J227" i="23"/>
  <c r="O227" i="23" s="1"/>
  <c r="K219" i="23"/>
  <c r="O219" i="23" s="1"/>
  <c r="L219" i="23"/>
  <c r="Q219" i="23" s="1"/>
  <c r="J205" i="23"/>
  <c r="K201" i="23"/>
  <c r="O201" i="23" s="1"/>
  <c r="L201" i="23"/>
  <c r="M197" i="23"/>
  <c r="P191" i="23"/>
  <c r="K183" i="23"/>
  <c r="O183" i="23" s="1"/>
  <c r="M179" i="23"/>
  <c r="J173" i="23"/>
  <c r="O173" i="23" s="1"/>
  <c r="M164" i="23"/>
  <c r="J153" i="23"/>
  <c r="M150" i="23"/>
  <c r="Q150" i="23" s="1"/>
  <c r="K130" i="23"/>
  <c r="K121" i="23"/>
  <c r="M117" i="23"/>
  <c r="Q117" i="23" s="1"/>
  <c r="N109" i="23"/>
  <c r="I84" i="23"/>
  <c r="K84" i="23"/>
  <c r="L84" i="23"/>
  <c r="L77" i="23"/>
  <c r="P77" i="23" s="1"/>
  <c r="M255" i="23"/>
  <c r="Q255" i="23" s="1"/>
  <c r="I227" i="23"/>
  <c r="K207" i="23"/>
  <c r="P207" i="23" s="1"/>
  <c r="I207" i="23"/>
  <c r="I205" i="23"/>
  <c r="M195" i="23"/>
  <c r="Q195" i="23" s="1"/>
  <c r="K179" i="23"/>
  <c r="O179" i="23" s="1"/>
  <c r="M166" i="23"/>
  <c r="I164" i="23"/>
  <c r="N161" i="23"/>
  <c r="I150" i="23"/>
  <c r="J145" i="23"/>
  <c r="I145" i="23"/>
  <c r="K145" i="23"/>
  <c r="O142" i="23"/>
  <c r="I133" i="23"/>
  <c r="N133" i="23" s="1"/>
  <c r="J130" i="23"/>
  <c r="M123" i="23"/>
  <c r="J121" i="23"/>
  <c r="N121" i="23" s="1"/>
  <c r="P116" i="23"/>
  <c r="I114" i="23"/>
  <c r="K114" i="23"/>
  <c r="L114" i="23"/>
  <c r="K35" i="23"/>
  <c r="O35" i="23" s="1"/>
  <c r="J32" i="23"/>
  <c r="I32" i="23"/>
  <c r="P27" i="23"/>
  <c r="I17" i="23"/>
  <c r="N40" i="23"/>
  <c r="P34" i="23"/>
  <c r="N24" i="23"/>
  <c r="I61" i="23"/>
  <c r="N61" i="23" s="1"/>
  <c r="J52" i="23"/>
  <c r="N52" i="23" s="1"/>
  <c r="L48" i="23"/>
  <c r="J47" i="23"/>
  <c r="K36" i="23"/>
  <c r="J106" i="23"/>
  <c r="O106" i="23" s="1"/>
  <c r="I95" i="23"/>
  <c r="N95" i="23" s="1"/>
  <c r="I48" i="23"/>
  <c r="N48" i="23" s="1"/>
  <c r="L43" i="23"/>
  <c r="P43" i="23" s="1"/>
  <c r="K20" i="23"/>
  <c r="M17" i="23"/>
  <c r="J20" i="23"/>
  <c r="N20" i="23" s="1"/>
  <c r="L17" i="23"/>
  <c r="O290" i="23"/>
  <c r="N277" i="23"/>
  <c r="O262" i="23"/>
  <c r="Q273" i="23"/>
  <c r="P258" i="23"/>
  <c r="O250" i="23"/>
  <c r="M274" i="23"/>
  <c r="L269" i="23"/>
  <c r="K269" i="23"/>
  <c r="I260" i="23"/>
  <c r="J260" i="23"/>
  <c r="J254" i="23"/>
  <c r="N254" i="23" s="1"/>
  <c r="I246" i="23"/>
  <c r="M246" i="23"/>
  <c r="J244" i="23"/>
  <c r="M244" i="23"/>
  <c r="I244" i="23"/>
  <c r="M240" i="23"/>
  <c r="I240" i="23"/>
  <c r="J240" i="23"/>
  <c r="J236" i="23"/>
  <c r="M236" i="23"/>
  <c r="Q236" i="23" s="1"/>
  <c r="I236" i="23"/>
  <c r="K289" i="23"/>
  <c r="P271" i="23"/>
  <c r="M266" i="23"/>
  <c r="L257" i="23"/>
  <c r="K257" i="23"/>
  <c r="I242" i="23"/>
  <c r="J242" i="23"/>
  <c r="M242" i="23"/>
  <c r="I238" i="23"/>
  <c r="J238" i="23"/>
  <c r="M238" i="23"/>
  <c r="I234" i="23"/>
  <c r="J234" i="23"/>
  <c r="M234" i="23"/>
  <c r="K229" i="23"/>
  <c r="J229" i="23"/>
  <c r="I229" i="23"/>
  <c r="L229" i="23"/>
  <c r="J268" i="23"/>
  <c r="O268" i="23" s="1"/>
  <c r="I268" i="23"/>
  <c r="M291" i="23"/>
  <c r="J286" i="23"/>
  <c r="K284" i="23"/>
  <c r="O284" i="23" s="1"/>
  <c r="K282" i="23"/>
  <c r="L280" i="23"/>
  <c r="P280" i="23" s="1"/>
  <c r="K277" i="23"/>
  <c r="O277" i="23" s="1"/>
  <c r="K270" i="23"/>
  <c r="L265" i="23"/>
  <c r="K265" i="23"/>
  <c r="O265" i="23" s="1"/>
  <c r="L264" i="23"/>
  <c r="P264" i="23" s="1"/>
  <c r="M261" i="23"/>
  <c r="J256" i="23"/>
  <c r="I256" i="23"/>
  <c r="M252" i="23"/>
  <c r="I250" i="23"/>
  <c r="N250" i="23" s="1"/>
  <c r="M250" i="23"/>
  <c r="Q250" i="23" s="1"/>
  <c r="K231" i="23"/>
  <c r="I231" i="23"/>
  <c r="J231" i="23"/>
  <c r="M231" i="23"/>
  <c r="Q231" i="23" s="1"/>
  <c r="K222" i="23"/>
  <c r="P222" i="23" s="1"/>
  <c r="M222" i="23"/>
  <c r="Q222" i="23" s="1"/>
  <c r="J222" i="23"/>
  <c r="I222" i="23"/>
  <c r="M254" i="23"/>
  <c r="J297" i="23"/>
  <c r="J293" i="23"/>
  <c r="M299" i="23"/>
  <c r="I297" i="23"/>
  <c r="M295" i="23"/>
  <c r="I293" i="23"/>
  <c r="L291" i="23"/>
  <c r="M290" i="23"/>
  <c r="Q290" i="23" s="1"/>
  <c r="M289" i="23"/>
  <c r="I288" i="23"/>
  <c r="N288" i="23" s="1"/>
  <c r="M287" i="23"/>
  <c r="L274" i="23"/>
  <c r="K273" i="23"/>
  <c r="O273" i="23" s="1"/>
  <c r="M262" i="23"/>
  <c r="L253" i="23"/>
  <c r="K253" i="23"/>
  <c r="L252" i="23"/>
  <c r="P252" i="23" s="1"/>
  <c r="K249" i="23"/>
  <c r="O249" i="23" s="1"/>
  <c r="L249" i="23"/>
  <c r="M248" i="23"/>
  <c r="I248" i="23"/>
  <c r="J248" i="23"/>
  <c r="K228" i="23"/>
  <c r="L228" i="23"/>
  <c r="Q228" i="23" s="1"/>
  <c r="I228" i="23"/>
  <c r="J228" i="23"/>
  <c r="K285" i="23"/>
  <c r="M269" i="23"/>
  <c r="L266" i="23"/>
  <c r="J264" i="23"/>
  <c r="I264" i="23"/>
  <c r="M260" i="23"/>
  <c r="L246" i="23"/>
  <c r="K221" i="23"/>
  <c r="J221" i="23"/>
  <c r="I221" i="23"/>
  <c r="L221" i="23"/>
  <c r="M221" i="23"/>
  <c r="K281" i="23"/>
  <c r="O281" i="23" s="1"/>
  <c r="L295" i="23"/>
  <c r="K299" i="23"/>
  <c r="K295" i="23"/>
  <c r="J274" i="23"/>
  <c r="K261" i="23"/>
  <c r="O261" i="23" s="1"/>
  <c r="L261" i="23"/>
  <c r="L260" i="23"/>
  <c r="L254" i="23"/>
  <c r="J252" i="23"/>
  <c r="I252" i="23"/>
  <c r="K246" i="23"/>
  <c r="L244" i="23"/>
  <c r="L240" i="23"/>
  <c r="K230" i="23"/>
  <c r="P230" i="23" s="1"/>
  <c r="M230" i="23"/>
  <c r="Q230" i="23" s="1"/>
  <c r="J230" i="23"/>
  <c r="I230" i="23"/>
  <c r="K226" i="23"/>
  <c r="M226" i="23"/>
  <c r="L226" i="23"/>
  <c r="I226" i="23"/>
  <c r="J226" i="23"/>
  <c r="L299" i="23"/>
  <c r="K291" i="23"/>
  <c r="L289" i="23"/>
  <c r="L287" i="23"/>
  <c r="M286" i="23"/>
  <c r="M285" i="23"/>
  <c r="I284" i="23"/>
  <c r="N284" i="23" s="1"/>
  <c r="M283" i="23"/>
  <c r="K274" i="23"/>
  <c r="J291" i="23"/>
  <c r="J289" i="23"/>
  <c r="K287" i="23"/>
  <c r="L285" i="23"/>
  <c r="L283" i="23"/>
  <c r="M282" i="23"/>
  <c r="Q282" i="23" s="1"/>
  <c r="M281" i="23"/>
  <c r="I280" i="23"/>
  <c r="N280" i="23" s="1"/>
  <c r="M270" i="23"/>
  <c r="J269" i="23"/>
  <c r="K266" i="23"/>
  <c r="M257" i="23"/>
  <c r="Q257" i="23" s="1"/>
  <c r="L300" i="23"/>
  <c r="J299" i="23"/>
  <c r="N299" i="23" s="1"/>
  <c r="L296" i="23"/>
  <c r="P296" i="23" s="1"/>
  <c r="J295" i="23"/>
  <c r="L292" i="23"/>
  <c r="P292" i="23" s="1"/>
  <c r="I291" i="23"/>
  <c r="I289" i="23"/>
  <c r="J287" i="23"/>
  <c r="N287" i="23" s="1"/>
  <c r="J285" i="23"/>
  <c r="N285" i="23" s="1"/>
  <c r="K283" i="23"/>
  <c r="L281" i="23"/>
  <c r="L279" i="23"/>
  <c r="P279" i="23" s="1"/>
  <c r="M278" i="23"/>
  <c r="Q278" i="23" s="1"/>
  <c r="M277" i="23"/>
  <c r="Q277" i="23" s="1"/>
  <c r="I276" i="23"/>
  <c r="I274" i="23"/>
  <c r="I272" i="23"/>
  <c r="J272" i="23"/>
  <c r="I269" i="23"/>
  <c r="M268" i="23"/>
  <c r="Q268" i="23" s="1"/>
  <c r="J266" i="23"/>
  <c r="N266" i="23" s="1"/>
  <c r="K260" i="23"/>
  <c r="M258" i="23"/>
  <c r="Q258" i="23" s="1"/>
  <c r="J257" i="23"/>
  <c r="N257" i="23" s="1"/>
  <c r="K254" i="23"/>
  <c r="N247" i="23"/>
  <c r="J246" i="23"/>
  <c r="K244" i="23"/>
  <c r="L242" i="23"/>
  <c r="P242" i="23" s="1"/>
  <c r="K240" i="23"/>
  <c r="L238" i="23"/>
  <c r="P238" i="23" s="1"/>
  <c r="K236" i="23"/>
  <c r="L234" i="23"/>
  <c r="P234" i="23" s="1"/>
  <c r="L241" i="23"/>
  <c r="K224" i="23"/>
  <c r="O224" i="23" s="1"/>
  <c r="M224" i="23"/>
  <c r="Q224" i="23" s="1"/>
  <c r="K245" i="23"/>
  <c r="K241" i="23"/>
  <c r="K237" i="23"/>
  <c r="K233" i="23"/>
  <c r="O233" i="23" s="1"/>
  <c r="I232" i="23"/>
  <c r="K223" i="23"/>
  <c r="I223" i="23"/>
  <c r="M220" i="23"/>
  <c r="Q220" i="23" s="1"/>
  <c r="K218" i="23"/>
  <c r="O218" i="23" s="1"/>
  <c r="M218" i="23"/>
  <c r="Q218" i="23" s="1"/>
  <c r="K202" i="23"/>
  <c r="J202" i="23"/>
  <c r="L202" i="23"/>
  <c r="I202" i="23"/>
  <c r="M202" i="23"/>
  <c r="O215" i="23"/>
  <c r="K208" i="23"/>
  <c r="J208" i="23"/>
  <c r="N208" i="23" s="1"/>
  <c r="L208" i="23"/>
  <c r="L212" i="23"/>
  <c r="K210" i="23"/>
  <c r="J210" i="23"/>
  <c r="L210" i="23"/>
  <c r="I210" i="23"/>
  <c r="M210" i="23"/>
  <c r="M232" i="23"/>
  <c r="Q232" i="23" s="1"/>
  <c r="K220" i="23"/>
  <c r="O220" i="23" s="1"/>
  <c r="I213" i="23"/>
  <c r="N218" i="23"/>
  <c r="K212" i="23"/>
  <c r="I212" i="23"/>
  <c r="O209" i="23"/>
  <c r="K216" i="23"/>
  <c r="I216" i="23"/>
  <c r="M216" i="23"/>
  <c r="J216" i="23"/>
  <c r="L216" i="23"/>
  <c r="K213" i="23"/>
  <c r="J213" i="23"/>
  <c r="L213" i="23"/>
  <c r="M213" i="23"/>
  <c r="N201" i="23"/>
  <c r="L192" i="23"/>
  <c r="I192" i="23"/>
  <c r="K192" i="23"/>
  <c r="M192" i="23"/>
  <c r="J192" i="23"/>
  <c r="L245" i="23"/>
  <c r="L237" i="23"/>
  <c r="L233" i="23"/>
  <c r="J232" i="23"/>
  <c r="K214" i="23"/>
  <c r="M214" i="23"/>
  <c r="Q214" i="23" s="1"/>
  <c r="J214" i="23"/>
  <c r="I214" i="23"/>
  <c r="M208" i="23"/>
  <c r="K206" i="23"/>
  <c r="J206" i="23"/>
  <c r="N206" i="23" s="1"/>
  <c r="L206" i="23"/>
  <c r="M206" i="23"/>
  <c r="N219" i="23"/>
  <c r="K217" i="23"/>
  <c r="J217" i="23"/>
  <c r="N217" i="23" s="1"/>
  <c r="L217" i="23"/>
  <c r="K204" i="23"/>
  <c r="J204" i="23"/>
  <c r="N204" i="23" s="1"/>
  <c r="L204" i="23"/>
  <c r="Q204" i="23" s="1"/>
  <c r="L189" i="23"/>
  <c r="K189" i="23"/>
  <c r="I189" i="23"/>
  <c r="J189" i="23"/>
  <c r="K225" i="23"/>
  <c r="J225" i="23"/>
  <c r="O191" i="23"/>
  <c r="L178" i="23"/>
  <c r="J178" i="23"/>
  <c r="I178" i="23"/>
  <c r="K178" i="23"/>
  <c r="K200" i="23"/>
  <c r="J200" i="23"/>
  <c r="N200" i="23" s="1"/>
  <c r="L200" i="23"/>
  <c r="N177" i="23"/>
  <c r="O159" i="23"/>
  <c r="L197" i="23"/>
  <c r="Q197" i="23" s="1"/>
  <c r="K197" i="23"/>
  <c r="J197" i="23"/>
  <c r="N197" i="23" s="1"/>
  <c r="L181" i="23"/>
  <c r="Q181" i="23" s="1"/>
  <c r="K181" i="23"/>
  <c r="I181" i="23"/>
  <c r="J181" i="23"/>
  <c r="L194" i="23"/>
  <c r="J194" i="23"/>
  <c r="N194" i="23" s="1"/>
  <c r="L186" i="23"/>
  <c r="P186" i="23" s="1"/>
  <c r="J186" i="23"/>
  <c r="N186" i="23" s="1"/>
  <c r="J174" i="23"/>
  <c r="N174" i="23" s="1"/>
  <c r="L171" i="23"/>
  <c r="P171" i="23" s="1"/>
  <c r="J171" i="23"/>
  <c r="I171" i="23"/>
  <c r="L169" i="23"/>
  <c r="P169" i="23" s="1"/>
  <c r="M169" i="23"/>
  <c r="J169" i="23"/>
  <c r="I169" i="23"/>
  <c r="L168" i="23"/>
  <c r="P168" i="23" s="1"/>
  <c r="J168" i="23"/>
  <c r="O168" i="23" s="1"/>
  <c r="I168" i="23"/>
  <c r="O146" i="23"/>
  <c r="L196" i="23"/>
  <c r="I196" i="23"/>
  <c r="N196" i="23" s="1"/>
  <c r="L188" i="23"/>
  <c r="I188" i="23"/>
  <c r="N188" i="23" s="1"/>
  <c r="O187" i="23"/>
  <c r="M184" i="23"/>
  <c r="L180" i="23"/>
  <c r="I180" i="23"/>
  <c r="L173" i="23"/>
  <c r="P173" i="23" s="1"/>
  <c r="M173" i="23"/>
  <c r="I173" i="23"/>
  <c r="L172" i="23"/>
  <c r="P172" i="23" s="1"/>
  <c r="J172" i="23"/>
  <c r="N172" i="23" s="1"/>
  <c r="L170" i="23"/>
  <c r="I170" i="23"/>
  <c r="N170" i="23" s="1"/>
  <c r="L165" i="23"/>
  <c r="M165" i="23"/>
  <c r="K165" i="23"/>
  <c r="J165" i="23"/>
  <c r="L163" i="23"/>
  <c r="M163" i="23"/>
  <c r="K163" i="23"/>
  <c r="O163" i="23" s="1"/>
  <c r="O149" i="23"/>
  <c r="L144" i="23"/>
  <c r="J144" i="23"/>
  <c r="K144" i="23"/>
  <c r="I144" i="23"/>
  <c r="M144" i="23"/>
  <c r="K137" i="23"/>
  <c r="O137" i="23" s="1"/>
  <c r="L128" i="23"/>
  <c r="J128" i="23"/>
  <c r="K128" i="23"/>
  <c r="I128" i="23"/>
  <c r="M128" i="23"/>
  <c r="L193" i="23"/>
  <c r="K193" i="23"/>
  <c r="L185" i="23"/>
  <c r="K185" i="23"/>
  <c r="O185" i="23" s="1"/>
  <c r="K184" i="23"/>
  <c r="O184" i="23" s="1"/>
  <c r="L174" i="23"/>
  <c r="M174" i="23"/>
  <c r="O153" i="23"/>
  <c r="L137" i="23"/>
  <c r="M137" i="23"/>
  <c r="I137" i="23"/>
  <c r="N137" i="23" s="1"/>
  <c r="L198" i="23"/>
  <c r="P198" i="23" s="1"/>
  <c r="J198" i="23"/>
  <c r="M194" i="23"/>
  <c r="L190" i="23"/>
  <c r="P190" i="23" s="1"/>
  <c r="J190" i="23"/>
  <c r="Q187" i="23"/>
  <c r="M186" i="23"/>
  <c r="L182" i="23"/>
  <c r="J182" i="23"/>
  <c r="N182" i="23" s="1"/>
  <c r="Q179" i="23"/>
  <c r="K158" i="23"/>
  <c r="O158" i="23" s="1"/>
  <c r="J157" i="23"/>
  <c r="N157" i="23" s="1"/>
  <c r="L152" i="23"/>
  <c r="J152" i="23"/>
  <c r="K152" i="23"/>
  <c r="I152" i="23"/>
  <c r="L151" i="23"/>
  <c r="P151" i="23" s="1"/>
  <c r="J151" i="23"/>
  <c r="N151" i="23" s="1"/>
  <c r="L141" i="23"/>
  <c r="M141" i="23"/>
  <c r="J141" i="23"/>
  <c r="K141" i="23"/>
  <c r="I141" i="23"/>
  <c r="L184" i="23"/>
  <c r="I184" i="23"/>
  <c r="N184" i="23" s="1"/>
  <c r="L156" i="23"/>
  <c r="P156" i="23" s="1"/>
  <c r="J156" i="23"/>
  <c r="I156" i="23"/>
  <c r="L155" i="23"/>
  <c r="P155" i="23" s="1"/>
  <c r="I155" i="23"/>
  <c r="N155" i="23" s="1"/>
  <c r="L154" i="23"/>
  <c r="P154" i="23" s="1"/>
  <c r="J154" i="23"/>
  <c r="I154" i="23"/>
  <c r="L153" i="23"/>
  <c r="P153" i="23" s="1"/>
  <c r="M153" i="23"/>
  <c r="I153" i="23"/>
  <c r="N153" i="23" s="1"/>
  <c r="L132" i="23"/>
  <c r="J132" i="23"/>
  <c r="K132" i="23"/>
  <c r="M132" i="23"/>
  <c r="I132" i="23"/>
  <c r="L158" i="23"/>
  <c r="I158" i="23"/>
  <c r="N158" i="23" s="1"/>
  <c r="M158" i="23"/>
  <c r="L157" i="23"/>
  <c r="P157" i="23" s="1"/>
  <c r="M157" i="23"/>
  <c r="O139" i="23"/>
  <c r="L167" i="23"/>
  <c r="K167" i="23"/>
  <c r="J167" i="23"/>
  <c r="N167" i="23" s="1"/>
  <c r="L175" i="23"/>
  <c r="P175" i="23" s="1"/>
  <c r="L160" i="23"/>
  <c r="P160" i="23" s="1"/>
  <c r="J160" i="23"/>
  <c r="J150" i="23"/>
  <c r="L133" i="23"/>
  <c r="M133" i="23"/>
  <c r="N115" i="23"/>
  <c r="O109" i="23"/>
  <c r="P107" i="23"/>
  <c r="L135" i="23"/>
  <c r="I135" i="23"/>
  <c r="N135" i="23" s="1"/>
  <c r="O134" i="23"/>
  <c r="L120" i="23"/>
  <c r="J118" i="23"/>
  <c r="N118" i="23" s="1"/>
  <c r="M118" i="23"/>
  <c r="L148" i="23"/>
  <c r="J148" i="23"/>
  <c r="N148" i="23" s="1"/>
  <c r="L143" i="23"/>
  <c r="P143" i="23" s="1"/>
  <c r="I143" i="23"/>
  <c r="M139" i="23"/>
  <c r="L129" i="23"/>
  <c r="M129" i="23"/>
  <c r="L122" i="23"/>
  <c r="O117" i="23"/>
  <c r="J116" i="23"/>
  <c r="O116" i="23" s="1"/>
  <c r="I116" i="23"/>
  <c r="M116" i="23"/>
  <c r="Q116" i="23" s="1"/>
  <c r="K177" i="23"/>
  <c r="O177" i="23" s="1"/>
  <c r="L176" i="23"/>
  <c r="J176" i="23"/>
  <c r="N176" i="23" s="1"/>
  <c r="M175" i="23"/>
  <c r="J166" i="23"/>
  <c r="N166" i="23" s="1"/>
  <c r="K162" i="23"/>
  <c r="L161" i="23"/>
  <c r="P161" i="23" s="1"/>
  <c r="M161" i="23"/>
  <c r="M160" i="23"/>
  <c r="L159" i="23"/>
  <c r="P159" i="23" s="1"/>
  <c r="L140" i="23"/>
  <c r="J140" i="23"/>
  <c r="K140" i="23"/>
  <c r="K133" i="23"/>
  <c r="O133" i="23" s="1"/>
  <c r="L131" i="23"/>
  <c r="P131" i="23" s="1"/>
  <c r="I131" i="23"/>
  <c r="N131" i="23" s="1"/>
  <c r="L125" i="23"/>
  <c r="P125" i="23" s="1"/>
  <c r="J125" i="23"/>
  <c r="O125" i="23" s="1"/>
  <c r="M125" i="23"/>
  <c r="L124" i="23"/>
  <c r="J124" i="23"/>
  <c r="N124" i="23" s="1"/>
  <c r="K124" i="23"/>
  <c r="J112" i="23"/>
  <c r="I112" i="23"/>
  <c r="K112" i="23"/>
  <c r="L112" i="23"/>
  <c r="M112" i="23"/>
  <c r="P104" i="23"/>
  <c r="Q99" i="23"/>
  <c r="J122" i="23"/>
  <c r="N122" i="23" s="1"/>
  <c r="K122" i="23"/>
  <c r="M122" i="23"/>
  <c r="L139" i="23"/>
  <c r="P139" i="23" s="1"/>
  <c r="I139" i="23"/>
  <c r="N139" i="23" s="1"/>
  <c r="M135" i="23"/>
  <c r="K120" i="23"/>
  <c r="L118" i="23"/>
  <c r="O111" i="23"/>
  <c r="L110" i="23"/>
  <c r="K110" i="23"/>
  <c r="O110" i="23" s="1"/>
  <c r="M110" i="23"/>
  <c r="I175" i="23"/>
  <c r="N175" i="23" s="1"/>
  <c r="L164" i="23"/>
  <c r="P164" i="23" s="1"/>
  <c r="J164" i="23"/>
  <c r="K150" i="23"/>
  <c r="P150" i="23" s="1"/>
  <c r="L149" i="23"/>
  <c r="P149" i="23" s="1"/>
  <c r="M149" i="23"/>
  <c r="M148" i="23"/>
  <c r="L147" i="23"/>
  <c r="L145" i="23"/>
  <c r="P145" i="23" s="1"/>
  <c r="M145" i="23"/>
  <c r="L136" i="23"/>
  <c r="J136" i="23"/>
  <c r="K136" i="23"/>
  <c r="K135" i="23"/>
  <c r="O135" i="23" s="1"/>
  <c r="K129" i="23"/>
  <c r="L127" i="23"/>
  <c r="I127" i="23"/>
  <c r="J120" i="23"/>
  <c r="N120" i="23" s="1"/>
  <c r="K118" i="23"/>
  <c r="O92" i="23"/>
  <c r="K79" i="23"/>
  <c r="M79" i="23"/>
  <c r="L79" i="23"/>
  <c r="J79" i="23"/>
  <c r="N79" i="23" s="1"/>
  <c r="J103" i="23"/>
  <c r="O103" i="23" s="1"/>
  <c r="I103" i="23"/>
  <c r="L101" i="23"/>
  <c r="P101" i="23" s="1"/>
  <c r="J101" i="23"/>
  <c r="I101" i="23"/>
  <c r="J100" i="23"/>
  <c r="N100" i="23" s="1"/>
  <c r="K100" i="23"/>
  <c r="Q98" i="23"/>
  <c r="M94" i="23"/>
  <c r="L94" i="23"/>
  <c r="J94" i="23"/>
  <c r="K94" i="23"/>
  <c r="J91" i="23"/>
  <c r="M85" i="23"/>
  <c r="J85" i="23"/>
  <c r="N85" i="23" s="1"/>
  <c r="K85" i="23"/>
  <c r="L85" i="23"/>
  <c r="M83" i="23"/>
  <c r="K83" i="23"/>
  <c r="I83" i="23"/>
  <c r="J83" i="23"/>
  <c r="L83" i="23"/>
  <c r="K119" i="23"/>
  <c r="O119" i="23" s="1"/>
  <c r="J108" i="23"/>
  <c r="M108" i="23"/>
  <c r="L108" i="23"/>
  <c r="P108" i="23" s="1"/>
  <c r="L105" i="23"/>
  <c r="I105" i="23"/>
  <c r="N105" i="23" s="1"/>
  <c r="J104" i="23"/>
  <c r="O104" i="23" s="1"/>
  <c r="I104" i="23"/>
  <c r="M104" i="23"/>
  <c r="Q104" i="23" s="1"/>
  <c r="J102" i="23"/>
  <c r="N102" i="23" s="1"/>
  <c r="M102" i="23"/>
  <c r="Q102" i="23" s="1"/>
  <c r="J88" i="23"/>
  <c r="N88" i="23" s="1"/>
  <c r="L123" i="23"/>
  <c r="J114" i="23"/>
  <c r="N114" i="23" s="1"/>
  <c r="M114" i="23"/>
  <c r="Q114" i="23" s="1"/>
  <c r="M106" i="23"/>
  <c r="I106" i="23"/>
  <c r="L106" i="23"/>
  <c r="P106" i="23" s="1"/>
  <c r="P98" i="23"/>
  <c r="P93" i="23"/>
  <c r="M91" i="23"/>
  <c r="I91" i="23"/>
  <c r="K91" i="23"/>
  <c r="L91" i="23"/>
  <c r="O95" i="23"/>
  <c r="P95" i="23"/>
  <c r="M88" i="23"/>
  <c r="K88" i="23"/>
  <c r="L88" i="23"/>
  <c r="M86" i="23"/>
  <c r="L86" i="23"/>
  <c r="I86" i="23"/>
  <c r="J86" i="23"/>
  <c r="K86" i="23"/>
  <c r="L119" i="23"/>
  <c r="K99" i="23"/>
  <c r="I99" i="23"/>
  <c r="J99" i="23"/>
  <c r="P109" i="23"/>
  <c r="M93" i="23"/>
  <c r="Q93" i="23" s="1"/>
  <c r="J93" i="23"/>
  <c r="O93" i="23" s="1"/>
  <c r="I81" i="23"/>
  <c r="Q73" i="23"/>
  <c r="K67" i="23"/>
  <c r="L67" i="23"/>
  <c r="J67" i="23"/>
  <c r="I67" i="23"/>
  <c r="M67" i="23"/>
  <c r="M50" i="23"/>
  <c r="L50" i="23"/>
  <c r="I50" i="23"/>
  <c r="K50" i="23"/>
  <c r="J50" i="23"/>
  <c r="N96" i="23"/>
  <c r="M90" i="23"/>
  <c r="L90" i="23"/>
  <c r="P90" i="23" s="1"/>
  <c r="M87" i="23"/>
  <c r="Q87" i="23" s="1"/>
  <c r="J87" i="23"/>
  <c r="O87" i="23" s="1"/>
  <c r="M84" i="23"/>
  <c r="Q84" i="23" s="1"/>
  <c r="N55" i="23"/>
  <c r="M81" i="23"/>
  <c r="J81" i="23"/>
  <c r="L81" i="23"/>
  <c r="K66" i="23"/>
  <c r="I66" i="23"/>
  <c r="J66" i="23"/>
  <c r="L66" i="23"/>
  <c r="M66" i="23"/>
  <c r="L115" i="23"/>
  <c r="P115" i="23" s="1"/>
  <c r="L111" i="23"/>
  <c r="M109" i="23"/>
  <c r="Q109" i="23" s="1"/>
  <c r="M107" i="23"/>
  <c r="Q107" i="23" s="1"/>
  <c r="L96" i="23"/>
  <c r="P96" i="23" s="1"/>
  <c r="M92" i="23"/>
  <c r="M89" i="23"/>
  <c r="J89" i="23"/>
  <c r="O89" i="23" s="1"/>
  <c r="I89" i="23"/>
  <c r="O61" i="23"/>
  <c r="I107" i="23"/>
  <c r="N107" i="23" s="1"/>
  <c r="I93" i="23"/>
  <c r="I90" i="23"/>
  <c r="N90" i="23" s="1"/>
  <c r="I87" i="23"/>
  <c r="J84" i="23"/>
  <c r="K81" i="23"/>
  <c r="N75" i="23"/>
  <c r="I74" i="23"/>
  <c r="N74" i="23" s="1"/>
  <c r="L74" i="23"/>
  <c r="K74" i="23"/>
  <c r="O74" i="23" s="1"/>
  <c r="K71" i="23"/>
  <c r="L71" i="23"/>
  <c r="J71" i="23"/>
  <c r="N71" i="23" s="1"/>
  <c r="M71" i="23"/>
  <c r="K62" i="23"/>
  <c r="I62" i="23"/>
  <c r="J62" i="23"/>
  <c r="M62" i="23"/>
  <c r="Q62" i="23" s="1"/>
  <c r="K59" i="23"/>
  <c r="L59" i="23"/>
  <c r="Q59" i="23" s="1"/>
  <c r="J59" i="23"/>
  <c r="I59" i="23"/>
  <c r="M33" i="23"/>
  <c r="L33" i="23"/>
  <c r="J33" i="23"/>
  <c r="I33" i="23"/>
  <c r="K33" i="23"/>
  <c r="K72" i="23"/>
  <c r="M72" i="23"/>
  <c r="L72" i="23"/>
  <c r="I72" i="23"/>
  <c r="N65" i="23"/>
  <c r="O65" i="23"/>
  <c r="Q58" i="23"/>
  <c r="K51" i="23"/>
  <c r="M51" i="23"/>
  <c r="I51" i="23"/>
  <c r="L51" i="23"/>
  <c r="J51" i="23"/>
  <c r="N45" i="23"/>
  <c r="Q57" i="23"/>
  <c r="M44" i="23"/>
  <c r="L44" i="23"/>
  <c r="I44" i="23"/>
  <c r="J44" i="23"/>
  <c r="K44" i="23"/>
  <c r="M82" i="23"/>
  <c r="L82" i="23"/>
  <c r="M77" i="23"/>
  <c r="Q77" i="23" s="1"/>
  <c r="I77" i="23"/>
  <c r="N77" i="23" s="1"/>
  <c r="J72" i="23"/>
  <c r="Q61" i="23"/>
  <c r="M37" i="23"/>
  <c r="L37" i="23"/>
  <c r="K37" i="23"/>
  <c r="I37" i="23"/>
  <c r="J37" i="23"/>
  <c r="K75" i="23"/>
  <c r="O75" i="23" s="1"/>
  <c r="L53" i="23"/>
  <c r="Q53" i="23" s="1"/>
  <c r="I53" i="23"/>
  <c r="K53" i="23"/>
  <c r="J53" i="23"/>
  <c r="M28" i="23"/>
  <c r="L28" i="23"/>
  <c r="J28" i="23"/>
  <c r="N28" i="23" s="1"/>
  <c r="K28" i="23"/>
  <c r="M21" i="23"/>
  <c r="L21" i="23"/>
  <c r="K21" i="23"/>
  <c r="J21" i="23"/>
  <c r="N21" i="23" s="1"/>
  <c r="M80" i="23"/>
  <c r="Q80" i="23" s="1"/>
  <c r="I78" i="23"/>
  <c r="M75" i="23"/>
  <c r="K60" i="23"/>
  <c r="J60" i="23"/>
  <c r="N60" i="23" s="1"/>
  <c r="M60" i="23"/>
  <c r="Q60" i="23" s="1"/>
  <c r="K70" i="23"/>
  <c r="O70" i="23" s="1"/>
  <c r="I70" i="23"/>
  <c r="N70" i="23" s="1"/>
  <c r="K68" i="23"/>
  <c r="M68" i="23"/>
  <c r="I54" i="23"/>
  <c r="N54" i="23" s="1"/>
  <c r="M54" i="23"/>
  <c r="Q54" i="23" s="1"/>
  <c r="J36" i="23"/>
  <c r="O27" i="23"/>
  <c r="M45" i="23"/>
  <c r="L45" i="23"/>
  <c r="K45" i="23"/>
  <c r="O45" i="23" s="1"/>
  <c r="M41" i="23"/>
  <c r="L41" i="23"/>
  <c r="P41" i="23" s="1"/>
  <c r="J41" i="23"/>
  <c r="I41" i="23"/>
  <c r="M30" i="23"/>
  <c r="Q30" i="23" s="1"/>
  <c r="J30" i="23"/>
  <c r="N30" i="23" s="1"/>
  <c r="K30" i="23"/>
  <c r="N27" i="23"/>
  <c r="M22" i="23"/>
  <c r="J22" i="23"/>
  <c r="N22" i="23" s="1"/>
  <c r="K22" i="23"/>
  <c r="L22" i="23"/>
  <c r="P20" i="23"/>
  <c r="M36" i="23"/>
  <c r="L36" i="23"/>
  <c r="O18" i="23"/>
  <c r="P18" i="23"/>
  <c r="M76" i="23"/>
  <c r="Q76" i="23" s="1"/>
  <c r="K64" i="23"/>
  <c r="J64" i="23"/>
  <c r="M64" i="23"/>
  <c r="Q64" i="23" s="1"/>
  <c r="K63" i="23"/>
  <c r="L63" i="23"/>
  <c r="J63" i="23"/>
  <c r="N63" i="23" s="1"/>
  <c r="N57" i="23"/>
  <c r="M46" i="23"/>
  <c r="Q46" i="23" s="1"/>
  <c r="J46" i="23"/>
  <c r="N46" i="23" s="1"/>
  <c r="K46" i="23"/>
  <c r="N43" i="23"/>
  <c r="M38" i="23"/>
  <c r="Q38" i="23" s="1"/>
  <c r="J38" i="23"/>
  <c r="N38" i="23" s="1"/>
  <c r="K38" i="23"/>
  <c r="M29" i="23"/>
  <c r="L29" i="23"/>
  <c r="K29" i="23"/>
  <c r="O29" i="23" s="1"/>
  <c r="M25" i="23"/>
  <c r="L25" i="23"/>
  <c r="P25" i="23" s="1"/>
  <c r="J25" i="23"/>
  <c r="I25" i="23"/>
  <c r="M49" i="23"/>
  <c r="Q49" i="23" s="1"/>
  <c r="K49" i="23"/>
  <c r="O49" i="23" s="1"/>
  <c r="M42" i="23"/>
  <c r="Q42" i="23" s="1"/>
  <c r="J42" i="23"/>
  <c r="O42" i="23" s="1"/>
  <c r="M34" i="23"/>
  <c r="Q34" i="23" s="1"/>
  <c r="J34" i="23"/>
  <c r="M26" i="23"/>
  <c r="Q26" i="23" s="1"/>
  <c r="J26" i="23"/>
  <c r="K55" i="23"/>
  <c r="O55" i="23" s="1"/>
  <c r="M48" i="23"/>
  <c r="M40" i="23"/>
  <c r="Q40" i="23" s="1"/>
  <c r="M32" i="23"/>
  <c r="Q32" i="23" s="1"/>
  <c r="M24" i="23"/>
  <c r="Q24" i="23" s="1"/>
  <c r="M20" i="23"/>
  <c r="Q20" i="23" s="1"/>
  <c r="L55" i="23"/>
  <c r="M52" i="23"/>
  <c r="Q52" i="23" s="1"/>
  <c r="I49" i="23"/>
  <c r="N49" i="23" s="1"/>
  <c r="K48" i="23"/>
  <c r="O48" i="23" s="1"/>
  <c r="I42" i="23"/>
  <c r="K40" i="23"/>
  <c r="O40" i="23" s="1"/>
  <c r="I34" i="23"/>
  <c r="K32" i="23"/>
  <c r="O32" i="23" s="1"/>
  <c r="I26" i="23"/>
  <c r="K24" i="23"/>
  <c r="O24" i="23" s="1"/>
  <c r="Q18" i="23"/>
  <c r="L16" i="23"/>
  <c r="M47" i="23"/>
  <c r="Q47" i="23" s="1"/>
  <c r="M43" i="23"/>
  <c r="Q43" i="23" s="1"/>
  <c r="M39" i="23"/>
  <c r="Q39" i="23" s="1"/>
  <c r="M35" i="23"/>
  <c r="Q35" i="23" s="1"/>
  <c r="M31" i="23"/>
  <c r="M27" i="23"/>
  <c r="Q27" i="23" s="1"/>
  <c r="M23" i="23"/>
  <c r="Q23" i="23" s="1"/>
  <c r="M19" i="23"/>
  <c r="Q19" i="23" s="1"/>
  <c r="I16" i="23"/>
  <c r="N16" i="23" s="1"/>
  <c r="K16" i="23"/>
  <c r="O16" i="23" s="1"/>
  <c r="J17" i="23"/>
  <c r="AE17" i="24" l="1"/>
  <c r="AD15" i="24"/>
  <c r="AE18" i="24"/>
  <c r="AC16" i="24"/>
  <c r="P17" i="23"/>
  <c r="O138" i="23"/>
  <c r="P91" i="23"/>
  <c r="O145" i="23"/>
  <c r="O76" i="23"/>
  <c r="P89" i="23"/>
  <c r="N199" i="23"/>
  <c r="O193" i="23"/>
  <c r="Q89" i="23"/>
  <c r="N83" i="23"/>
  <c r="P174" i="23"/>
  <c r="N216" i="23"/>
  <c r="N183" i="23"/>
  <c r="O28" i="23"/>
  <c r="O129" i="23"/>
  <c r="N160" i="23"/>
  <c r="O31" i="23"/>
  <c r="AD18" i="24"/>
  <c r="AD16" i="24"/>
  <c r="AF17" i="24"/>
  <c r="P35" i="23"/>
  <c r="O97" i="23"/>
  <c r="N164" i="23"/>
  <c r="Q286" i="23"/>
  <c r="Q148" i="23"/>
  <c r="N165" i="23"/>
  <c r="O20" i="23"/>
  <c r="Q92" i="23"/>
  <c r="O118" i="23"/>
  <c r="N136" i="23"/>
  <c r="O283" i="23"/>
  <c r="O56" i="23"/>
  <c r="Q68" i="23"/>
  <c r="O69" i="23"/>
  <c r="P80" i="23"/>
  <c r="N173" i="23"/>
  <c r="O260" i="23"/>
  <c r="Q145" i="23"/>
  <c r="O140" i="23"/>
  <c r="O256" i="23"/>
  <c r="P121" i="23"/>
  <c r="N108" i="23"/>
  <c r="Q137" i="23"/>
  <c r="N130" i="23"/>
  <c r="N84" i="23"/>
  <c r="Q88" i="23"/>
  <c r="N143" i="23"/>
  <c r="P120" i="23"/>
  <c r="Q132" i="23"/>
  <c r="O66" i="23"/>
  <c r="N127" i="23"/>
  <c r="O237" i="23"/>
  <c r="O19" i="23"/>
  <c r="O112" i="23"/>
  <c r="Q125" i="23"/>
  <c r="N198" i="23"/>
  <c r="P281" i="23"/>
  <c r="P23" i="23"/>
  <c r="O205" i="23"/>
  <c r="N241" i="23"/>
  <c r="N279" i="23"/>
  <c r="N290" i="23"/>
  <c r="O245" i="23"/>
  <c r="Q249" i="23"/>
  <c r="N223" i="23"/>
  <c r="O253" i="23"/>
  <c r="P36" i="23"/>
  <c r="O217" i="23"/>
  <c r="J15" i="23"/>
  <c r="E302" i="23"/>
  <c r="K15" i="23"/>
  <c r="K302" i="23" s="1"/>
  <c r="F302" i="23"/>
  <c r="N207" i="23"/>
  <c r="O38" i="23"/>
  <c r="N225" i="23"/>
  <c r="P206" i="23"/>
  <c r="I15" i="23"/>
  <c r="I302" i="23" s="1"/>
  <c r="D302" i="23"/>
  <c r="L15" i="23"/>
  <c r="L302" i="23" s="1"/>
  <c r="G302" i="23"/>
  <c r="O128" i="23"/>
  <c r="N113" i="23"/>
  <c r="Q157" i="23"/>
  <c r="Q210" i="23"/>
  <c r="M15" i="23"/>
  <c r="H302" i="23"/>
  <c r="AC17" i="24"/>
  <c r="Q51" i="23"/>
  <c r="P152" i="23"/>
  <c r="N144" i="23"/>
  <c r="O200" i="23"/>
  <c r="O270" i="23"/>
  <c r="O172" i="23"/>
  <c r="O244" i="23"/>
  <c r="N240" i="23"/>
  <c r="O188" i="23"/>
  <c r="P293" i="23"/>
  <c r="N226" i="23"/>
  <c r="O231" i="23"/>
  <c r="N72" i="23"/>
  <c r="O120" i="23"/>
  <c r="P184" i="23"/>
  <c r="Q163" i="23"/>
  <c r="P32" i="23"/>
  <c r="P16" i="23"/>
  <c r="O44" i="23"/>
  <c r="P85" i="23"/>
  <c r="O136" i="23"/>
  <c r="Q149" i="23"/>
  <c r="Q144" i="23"/>
  <c r="P189" i="23"/>
  <c r="O236" i="23"/>
  <c r="O259" i="23"/>
  <c r="P297" i="23"/>
  <c r="Q199" i="23"/>
  <c r="N171" i="23"/>
  <c r="P56" i="23"/>
  <c r="P40" i="23"/>
  <c r="O132" i="23"/>
  <c r="O178" i="23"/>
  <c r="O274" i="23"/>
  <c r="N32" i="23"/>
  <c r="N205" i="23"/>
  <c r="N275" i="23"/>
  <c r="Q223" i="23"/>
  <c r="O90" i="23"/>
  <c r="N26" i="23"/>
  <c r="N252" i="23"/>
  <c r="N234" i="23"/>
  <c r="N242" i="23"/>
  <c r="N298" i="23"/>
  <c r="P272" i="23"/>
  <c r="Q263" i="23"/>
  <c r="P49" i="23"/>
  <c r="P158" i="23"/>
  <c r="O52" i="23"/>
  <c r="O255" i="23"/>
  <c r="N282" i="23"/>
  <c r="N235" i="23"/>
  <c r="P29" i="23"/>
  <c r="P178" i="23"/>
  <c r="P229" i="23"/>
  <c r="Q227" i="23"/>
  <c r="O126" i="23"/>
  <c r="O180" i="23"/>
  <c r="N237" i="23"/>
  <c r="O208" i="23"/>
  <c r="O130" i="23"/>
  <c r="P102" i="23"/>
  <c r="P205" i="23"/>
  <c r="Q183" i="23"/>
  <c r="O82" i="23"/>
  <c r="P73" i="23"/>
  <c r="P19" i="23"/>
  <c r="Q247" i="23"/>
  <c r="AC18" i="24"/>
  <c r="AF18" i="24"/>
  <c r="AE16" i="24"/>
  <c r="AD17" i="24"/>
  <c r="P84" i="23"/>
  <c r="Q294" i="23"/>
  <c r="P253" i="23"/>
  <c r="P255" i="23"/>
  <c r="Q25" i="23"/>
  <c r="P137" i="23"/>
  <c r="Q156" i="23"/>
  <c r="O192" i="23"/>
  <c r="N15" i="23"/>
  <c r="O33" i="23"/>
  <c r="Q66" i="23"/>
  <c r="N94" i="23"/>
  <c r="P147" i="23"/>
  <c r="N150" i="23"/>
  <c r="P167" i="23"/>
  <c r="Q158" i="23"/>
  <c r="O181" i="23"/>
  <c r="N180" i="23"/>
  <c r="O214" i="23"/>
  <c r="Q248" i="23"/>
  <c r="Q164" i="23"/>
  <c r="P201" i="23"/>
  <c r="N271" i="23"/>
  <c r="P75" i="23"/>
  <c r="N283" i="23"/>
  <c r="P64" i="23"/>
  <c r="P76" i="23"/>
  <c r="O197" i="23"/>
  <c r="P22" i="23"/>
  <c r="P66" i="23"/>
  <c r="O113" i="23"/>
  <c r="Q184" i="23"/>
  <c r="N189" i="23"/>
  <c r="O204" i="23"/>
  <c r="P300" i="23"/>
  <c r="Q262" i="23"/>
  <c r="O166" i="23"/>
  <c r="P199" i="23"/>
  <c r="P126" i="23"/>
  <c r="P55" i="23"/>
  <c r="Q16" i="23"/>
  <c r="P233" i="23"/>
  <c r="P289" i="23"/>
  <c r="O226" i="23"/>
  <c r="P221" i="23"/>
  <c r="O151" i="23"/>
  <c r="N195" i="23"/>
  <c r="Q225" i="23"/>
  <c r="O199" i="23"/>
  <c r="N193" i="23"/>
  <c r="O170" i="23"/>
  <c r="P103" i="23"/>
  <c r="N259" i="23"/>
  <c r="O127" i="23"/>
  <c r="O73" i="23"/>
  <c r="P250" i="23"/>
  <c r="N44" i="23"/>
  <c r="P71" i="23"/>
  <c r="O86" i="23"/>
  <c r="Q189" i="23"/>
  <c r="P237" i="23"/>
  <c r="Q216" i="23"/>
  <c r="Q283" i="23"/>
  <c r="O291" i="23"/>
  <c r="O78" i="23"/>
  <c r="P146" i="23"/>
  <c r="O39" i="23"/>
  <c r="P31" i="23"/>
  <c r="P166" i="23"/>
  <c r="O105" i="23"/>
  <c r="P52" i="23"/>
  <c r="O100" i="23"/>
  <c r="O141" i="23"/>
  <c r="P241" i="23"/>
  <c r="O121" i="23"/>
  <c r="Q134" i="23"/>
  <c r="Q243" i="23"/>
  <c r="Q147" i="23"/>
  <c r="N262" i="23"/>
  <c r="P286" i="23"/>
  <c r="N294" i="23"/>
  <c r="N111" i="23"/>
  <c r="P232" i="23"/>
  <c r="N67" i="23"/>
  <c r="O91" i="23"/>
  <c r="P127" i="23"/>
  <c r="O211" i="23"/>
  <c r="Q251" i="23"/>
  <c r="X16" i="23"/>
  <c r="N34" i="23"/>
  <c r="N140" i="23"/>
  <c r="P21" i="23"/>
  <c r="Q44" i="23"/>
  <c r="Q81" i="23"/>
  <c r="O99" i="23"/>
  <c r="P83" i="23"/>
  <c r="O102" i="23"/>
  <c r="N112" i="23"/>
  <c r="P170" i="23"/>
  <c r="P200" i="23"/>
  <c r="Q48" i="23"/>
  <c r="Q75" i="23"/>
  <c r="U16" i="23"/>
  <c r="O46" i="23"/>
  <c r="P63" i="23"/>
  <c r="N78" i="23"/>
  <c r="Q28" i="23"/>
  <c r="N37" i="23"/>
  <c r="Q82" i="23"/>
  <c r="O72" i="23"/>
  <c r="O62" i="23"/>
  <c r="N73" i="23"/>
  <c r="P119" i="23"/>
  <c r="N106" i="23"/>
  <c r="P105" i="23"/>
  <c r="P79" i="23"/>
  <c r="O124" i="23"/>
  <c r="Q129" i="23"/>
  <c r="N178" i="23"/>
  <c r="O160" i="23"/>
  <c r="P213" i="23"/>
  <c r="N210" i="23"/>
  <c r="N295" i="23"/>
  <c r="Q270" i="23"/>
  <c r="P285" i="23"/>
  <c r="P295" i="23"/>
  <c r="Q269" i="23"/>
  <c r="O294" i="23"/>
  <c r="Q293" i="23"/>
  <c r="N47" i="23"/>
  <c r="O47" i="23"/>
  <c r="P26" i="23"/>
  <c r="Q146" i="23"/>
  <c r="P130" i="23"/>
  <c r="P54" i="23"/>
  <c r="N129" i="23"/>
  <c r="P294" i="23"/>
  <c r="N68" i="23"/>
  <c r="N185" i="23"/>
  <c r="N212" i="23"/>
  <c r="N227" i="23"/>
  <c r="O240" i="23"/>
  <c r="N239" i="23"/>
  <c r="O271" i="23"/>
  <c r="O54" i="23"/>
  <c r="N64" i="23"/>
  <c r="O30" i="23"/>
  <c r="Q41" i="23"/>
  <c r="Q56" i="23"/>
  <c r="P37" i="23"/>
  <c r="N39" i="23"/>
  <c r="P51" i="23"/>
  <c r="O81" i="23"/>
  <c r="P67" i="23"/>
  <c r="N86" i="23"/>
  <c r="Q108" i="23"/>
  <c r="Q83" i="23"/>
  <c r="P110" i="23"/>
  <c r="O108" i="23"/>
  <c r="P112" i="23"/>
  <c r="N156" i="23"/>
  <c r="O152" i="23"/>
  <c r="Q186" i="23"/>
  <c r="P185" i="23"/>
  <c r="N128" i="23"/>
  <c r="P144" i="23"/>
  <c r="P194" i="23"/>
  <c r="Q171" i="23"/>
  <c r="Q205" i="23"/>
  <c r="O223" i="23"/>
  <c r="N276" i="23"/>
  <c r="N291" i="23"/>
  <c r="Q226" i="23"/>
  <c r="Q260" i="23"/>
  <c r="N228" i="23"/>
  <c r="O298" i="23"/>
  <c r="N222" i="23"/>
  <c r="O282" i="23"/>
  <c r="Q297" i="23"/>
  <c r="P114" i="23"/>
  <c r="Q166" i="23"/>
  <c r="O207" i="23"/>
  <c r="O275" i="23"/>
  <c r="N162" i="23"/>
  <c r="P203" i="23"/>
  <c r="N270" i="23"/>
  <c r="Q259" i="23"/>
  <c r="P259" i="23"/>
  <c r="N82" i="23"/>
  <c r="O53" i="23"/>
  <c r="O50" i="23"/>
  <c r="P182" i="23"/>
  <c r="P53" i="23"/>
  <c r="Q91" i="23"/>
  <c r="P94" i="23"/>
  <c r="O202" i="23"/>
  <c r="P177" i="23"/>
  <c r="Q281" i="23"/>
  <c r="N190" i="23"/>
  <c r="Q208" i="23"/>
  <c r="P220" i="23"/>
  <c r="N246" i="23"/>
  <c r="O293" i="23"/>
  <c r="P265" i="23"/>
  <c r="N286" i="23"/>
  <c r="N238" i="23"/>
  <c r="P257" i="23"/>
  <c r="N260" i="23"/>
  <c r="O212" i="23"/>
  <c r="P225" i="23"/>
  <c r="N229" i="23"/>
  <c r="O276" i="23"/>
  <c r="N149" i="23"/>
  <c r="Q121" i="23"/>
  <c r="N245" i="23"/>
  <c r="Q103" i="23"/>
  <c r="P192" i="23"/>
  <c r="Q31" i="23"/>
  <c r="O21" i="23"/>
  <c r="N125" i="23"/>
  <c r="Q29" i="23"/>
  <c r="Q50" i="23"/>
  <c r="P78" i="23"/>
  <c r="P193" i="23"/>
  <c r="Q17" i="23"/>
  <c r="Q45" i="23"/>
  <c r="T18" i="23"/>
  <c r="P82" i="23"/>
  <c r="P74" i="23"/>
  <c r="Q85" i="23"/>
  <c r="Q135" i="23"/>
  <c r="P122" i="23"/>
  <c r="P148" i="23"/>
  <c r="Q152" i="23"/>
  <c r="P132" i="23"/>
  <c r="Q128" i="23"/>
  <c r="P210" i="23"/>
  <c r="O241" i="23"/>
  <c r="O254" i="23"/>
  <c r="N230" i="23"/>
  <c r="O299" i="23"/>
  <c r="N221" i="23"/>
  <c r="P266" i="23"/>
  <c r="N231" i="23"/>
  <c r="N145" i="23"/>
  <c r="P219" i="23"/>
  <c r="P39" i="23"/>
  <c r="P183" i="23"/>
  <c r="P179" i="23"/>
  <c r="Q201" i="23"/>
  <c r="N56" i="23"/>
  <c r="O279" i="23"/>
  <c r="N110" i="23"/>
  <c r="T17" i="23"/>
  <c r="Q74" i="23"/>
  <c r="U15" i="23"/>
  <c r="X17" i="23"/>
  <c r="N41" i="23"/>
  <c r="P46" i="23"/>
  <c r="N89" i="23"/>
  <c r="O17" i="23"/>
  <c r="N17" i="23"/>
  <c r="T16" i="23"/>
  <c r="W15" i="23"/>
  <c r="AF15" i="23" s="1"/>
  <c r="W16" i="23"/>
  <c r="Q36" i="23"/>
  <c r="O60" i="23"/>
  <c r="P60" i="23"/>
  <c r="O37" i="23"/>
  <c r="P38" i="23"/>
  <c r="P70" i="23"/>
  <c r="Q72" i="23"/>
  <c r="O41" i="23"/>
  <c r="Q63" i="23"/>
  <c r="N81" i="23"/>
  <c r="N99" i="23"/>
  <c r="O84" i="23"/>
  <c r="O88" i="23"/>
  <c r="P136" i="23"/>
  <c r="O150" i="23"/>
  <c r="P140" i="23"/>
  <c r="Q175" i="23"/>
  <c r="Q105" i="23"/>
  <c r="Q140" i="23"/>
  <c r="Q153" i="23"/>
  <c r="Q174" i="23"/>
  <c r="P165" i="23"/>
  <c r="Q173" i="23"/>
  <c r="P188" i="23"/>
  <c r="Q188" i="23"/>
  <c r="Q143" i="23"/>
  <c r="O186" i="23"/>
  <c r="O194" i="23"/>
  <c r="Q154" i="23"/>
  <c r="P217" i="23"/>
  <c r="O206" i="23"/>
  <c r="N232" i="23"/>
  <c r="P216" i="23"/>
  <c r="Q178" i="23"/>
  <c r="P287" i="23"/>
  <c r="P226" i="23"/>
  <c r="P240" i="23"/>
  <c r="P261" i="23"/>
  <c r="P246" i="23"/>
  <c r="Q295" i="23"/>
  <c r="Q238" i="23"/>
  <c r="O257" i="23"/>
  <c r="Q240" i="23"/>
  <c r="Q274" i="23"/>
  <c r="Q229" i="23"/>
  <c r="Q233" i="23"/>
  <c r="O148" i="23"/>
  <c r="Q170" i="23"/>
  <c r="Q198" i="23"/>
  <c r="P244" i="23"/>
  <c r="Q221" i="23"/>
  <c r="P218" i="23"/>
  <c r="Q261" i="23"/>
  <c r="P224" i="23"/>
  <c r="P273" i="23"/>
  <c r="O286" i="23"/>
  <c r="P236" i="23"/>
  <c r="O232" i="23"/>
  <c r="Q172" i="23"/>
  <c r="Q190" i="23"/>
  <c r="Q185" i="23"/>
  <c r="O246" i="23"/>
  <c r="Q289" i="23"/>
  <c r="Q280" i="23"/>
  <c r="Q253" i="23"/>
  <c r="Q241" i="23"/>
  <c r="O242" i="23"/>
  <c r="Q21" i="23"/>
  <c r="P28" i="23"/>
  <c r="Q37" i="23"/>
  <c r="N51" i="23"/>
  <c r="N66" i="23"/>
  <c r="Q67" i="23"/>
  <c r="Q106" i="23"/>
  <c r="N91" i="23"/>
  <c r="P99" i="23"/>
  <c r="Q160" i="23"/>
  <c r="Q101" i="23"/>
  <c r="O114" i="23"/>
  <c r="N154" i="23"/>
  <c r="N141" i="23"/>
  <c r="P163" i="23"/>
  <c r="P196" i="23"/>
  <c r="Q196" i="23"/>
  <c r="N168" i="23"/>
  <c r="N181" i="23"/>
  <c r="P197" i="23"/>
  <c r="O154" i="23"/>
  <c r="O176" i="23"/>
  <c r="P204" i="23"/>
  <c r="P245" i="23"/>
  <c r="O190" i="23"/>
  <c r="O210" i="23"/>
  <c r="O182" i="23"/>
  <c r="O266" i="23"/>
  <c r="P299" i="23"/>
  <c r="N274" i="23"/>
  <c r="N264" i="23"/>
  <c r="P249" i="23"/>
  <c r="Q299" i="23"/>
  <c r="O229" i="23"/>
  <c r="Q266" i="23"/>
  <c r="Q244" i="23"/>
  <c r="P284" i="23"/>
  <c r="O238" i="23"/>
  <c r="P277" i="23"/>
  <c r="O252" i="23"/>
  <c r="T15" i="23"/>
  <c r="O64" i="23"/>
  <c r="N59" i="23"/>
  <c r="Q90" i="23"/>
  <c r="P176" i="23"/>
  <c r="Q176" i="23"/>
  <c r="W17" i="23"/>
  <c r="V15" i="23"/>
  <c r="X18" i="23"/>
  <c r="N25" i="23"/>
  <c r="U18" i="23"/>
  <c r="P45" i="23"/>
  <c r="P48" i="23"/>
  <c r="N42" i="23"/>
  <c r="P24" i="23"/>
  <c r="O22" i="23"/>
  <c r="Q55" i="23"/>
  <c r="P30" i="23"/>
  <c r="O25" i="23"/>
  <c r="P44" i="23"/>
  <c r="N33" i="23"/>
  <c r="P59" i="23"/>
  <c r="Q71" i="23"/>
  <c r="N50" i="23"/>
  <c r="N93" i="23"/>
  <c r="P62" i="23"/>
  <c r="O83" i="23"/>
  <c r="O94" i="23"/>
  <c r="N101" i="23"/>
  <c r="O101" i="23"/>
  <c r="P118" i="23"/>
  <c r="Q112" i="23"/>
  <c r="Q161" i="23"/>
  <c r="P129" i="23"/>
  <c r="Q133" i="23"/>
  <c r="Q131" i="23"/>
  <c r="O174" i="23"/>
  <c r="N132" i="23"/>
  <c r="Q141" i="23"/>
  <c r="N152" i="23"/>
  <c r="O144" i="23"/>
  <c r="O164" i="23"/>
  <c r="Q180" i="23"/>
  <c r="P180" i="23"/>
  <c r="Q115" i="23"/>
  <c r="Q168" i="23"/>
  <c r="Q155" i="23"/>
  <c r="Q151" i="23"/>
  <c r="O157" i="23"/>
  <c r="Q182" i="23"/>
  <c r="Q206" i="23"/>
  <c r="N214" i="23"/>
  <c r="N192" i="23"/>
  <c r="Q213" i="23"/>
  <c r="Q193" i="23"/>
  <c r="P212" i="23"/>
  <c r="Q202" i="23"/>
  <c r="N272" i="23"/>
  <c r="N269" i="23"/>
  <c r="P283" i="23"/>
  <c r="P214" i="23"/>
  <c r="O295" i="23"/>
  <c r="P228" i="23"/>
  <c r="N293" i="23"/>
  <c r="O222" i="23"/>
  <c r="Q212" i="23"/>
  <c r="Q234" i="23"/>
  <c r="Q242" i="23"/>
  <c r="N236" i="23"/>
  <c r="N244" i="23"/>
  <c r="Q237" i="23"/>
  <c r="Q245" i="23"/>
  <c r="Q292" i="23"/>
  <c r="Q264" i="23"/>
  <c r="P86" i="23"/>
  <c r="Q119" i="23"/>
  <c r="P124" i="23"/>
  <c r="Q139" i="23"/>
  <c r="P133" i="23"/>
  <c r="Q120" i="23"/>
  <c r="P141" i="23"/>
  <c r="O156" i="23"/>
  <c r="Q192" i="23"/>
  <c r="O216" i="23"/>
  <c r="Q200" i="23"/>
  <c r="Q285" i="23"/>
  <c r="P291" i="23"/>
  <c r="N297" i="23"/>
  <c r="Q252" i="23"/>
  <c r="Q291" i="23"/>
  <c r="Q217" i="23"/>
  <c r="O269" i="23"/>
  <c r="Q265" i="23"/>
  <c r="O264" i="23"/>
  <c r="N36" i="23"/>
  <c r="O36" i="23"/>
  <c r="P33" i="23"/>
  <c r="Q79" i="23"/>
  <c r="Q122" i="23"/>
  <c r="O162" i="23"/>
  <c r="P162" i="23"/>
  <c r="Q124" i="23"/>
  <c r="O165" i="23"/>
  <c r="Q136" i="23"/>
  <c r="N169" i="23"/>
  <c r="O169" i="23"/>
  <c r="N213" i="23"/>
  <c r="O198" i="23"/>
  <c r="P208" i="23"/>
  <c r="P202" i="23"/>
  <c r="O287" i="23"/>
  <c r="P254" i="23"/>
  <c r="O221" i="23"/>
  <c r="O228" i="23"/>
  <c r="P274" i="23"/>
  <c r="Q254" i="23"/>
  <c r="O289" i="23"/>
  <c r="Q246" i="23"/>
  <c r="P269" i="23"/>
  <c r="P270" i="23"/>
  <c r="Q300" i="23"/>
  <c r="P223" i="23"/>
  <c r="O59" i="23"/>
  <c r="V17" i="23"/>
  <c r="U17" i="23"/>
  <c r="O34" i="23"/>
  <c r="P72" i="23"/>
  <c r="P111" i="23"/>
  <c r="Q111" i="23"/>
  <c r="Q86" i="23"/>
  <c r="Q96" i="23"/>
  <c r="X15" i="23"/>
  <c r="V16" i="23"/>
  <c r="O63" i="23"/>
  <c r="Q22" i="23"/>
  <c r="O26" i="23"/>
  <c r="O68" i="23"/>
  <c r="P68" i="23"/>
  <c r="N53" i="23"/>
  <c r="O51" i="23"/>
  <c r="Q33" i="23"/>
  <c r="N62" i="23"/>
  <c r="O71" i="23"/>
  <c r="P81" i="23"/>
  <c r="N87" i="23"/>
  <c r="P50" i="23"/>
  <c r="O67" i="23"/>
  <c r="P88" i="23"/>
  <c r="P100" i="23"/>
  <c r="P123" i="23"/>
  <c r="Q123" i="23"/>
  <c r="N104" i="23"/>
  <c r="O85" i="23"/>
  <c r="Q94" i="23"/>
  <c r="N103" i="23"/>
  <c r="O79" i="23"/>
  <c r="Q110" i="23"/>
  <c r="O122" i="23"/>
  <c r="N116" i="23"/>
  <c r="Q118" i="23"/>
  <c r="P135" i="23"/>
  <c r="O167" i="23"/>
  <c r="Q127" i="23"/>
  <c r="Q194" i="23"/>
  <c r="Q167" i="23"/>
  <c r="P128" i="23"/>
  <c r="Q165" i="23"/>
  <c r="Q169" i="23"/>
  <c r="P181" i="23"/>
  <c r="O171" i="23"/>
  <c r="Q159" i="23"/>
  <c r="O225" i="23"/>
  <c r="O189" i="23"/>
  <c r="O213" i="23"/>
  <c r="N202" i="23"/>
  <c r="N289" i="23"/>
  <c r="O230" i="23"/>
  <c r="P260" i="23"/>
  <c r="O285" i="23"/>
  <c r="N248" i="23"/>
  <c r="O248" i="23"/>
  <c r="Q287" i="23"/>
  <c r="N256" i="23"/>
  <c r="N268" i="23"/>
  <c r="Q296" i="23"/>
  <c r="O297" i="23"/>
  <c r="P282" i="23"/>
  <c r="O272" i="23"/>
  <c r="P231" i="23"/>
  <c r="O234" i="23"/>
  <c r="Q279" i="23"/>
  <c r="W18" i="23" l="1"/>
  <c r="O15" i="23"/>
  <c r="V18" i="23"/>
  <c r="AE18" i="23" s="1"/>
  <c r="M302" i="23"/>
  <c r="J302" i="23"/>
  <c r="AE16" i="23"/>
  <c r="Q15" i="23"/>
  <c r="P15" i="23"/>
  <c r="AD16" i="23"/>
  <c r="AE15" i="23"/>
  <c r="AD18" i="23"/>
  <c r="AG17" i="23"/>
  <c r="AD15" i="23"/>
  <c r="AD17" i="23"/>
  <c r="AG15" i="23"/>
  <c r="AE17" i="23"/>
  <c r="AF16" i="23"/>
  <c r="AG16" i="23"/>
  <c r="AF17" i="23"/>
  <c r="AF18" i="23" l="1"/>
  <c r="AG18" i="23"/>
  <c r="AF56" i="21"/>
  <c r="AF57" i="21"/>
  <c r="AF58" i="21"/>
  <c r="AF55" i="21"/>
  <c r="AE56" i="21"/>
  <c r="AE57" i="21"/>
  <c r="AE58" i="21"/>
  <c r="AE55" i="21"/>
  <c r="AD56" i="21"/>
  <c r="AD57" i="21"/>
  <c r="AD58" i="21"/>
  <c r="AD55" i="21"/>
  <c r="AC56" i="21"/>
  <c r="AC57" i="21"/>
  <c r="AC58" i="21"/>
  <c r="AC55" i="21"/>
  <c r="AF56" i="22"/>
  <c r="AF57" i="22"/>
  <c r="AF58" i="22"/>
  <c r="AF55" i="22"/>
  <c r="AE56" i="22"/>
  <c r="AE57" i="22"/>
  <c r="AE58" i="22"/>
  <c r="AE55" i="22"/>
  <c r="AD56" i="22"/>
  <c r="AD57" i="22"/>
  <c r="AD58" i="22"/>
  <c r="AD55" i="22"/>
  <c r="AC56" i="22"/>
  <c r="AC57" i="22"/>
  <c r="AC58" i="22"/>
  <c r="AC55" i="22"/>
  <c r="J16" i="22"/>
  <c r="H16" i="22"/>
  <c r="I16" i="22"/>
  <c r="K16" i="22"/>
  <c r="K17" i="22"/>
  <c r="J18" i="22"/>
  <c r="J19" i="22"/>
  <c r="L19" i="22"/>
  <c r="H20" i="22"/>
  <c r="L20" i="22"/>
  <c r="L22" i="22"/>
  <c r="J23" i="22"/>
  <c r="L23" i="22"/>
  <c r="L26" i="22"/>
  <c r="H28" i="22"/>
  <c r="L28" i="22"/>
  <c r="L30" i="22"/>
  <c r="L39" i="22"/>
  <c r="J39" i="22"/>
  <c r="J42" i="22"/>
  <c r="H42" i="22"/>
  <c r="L42" i="22"/>
  <c r="L43" i="22"/>
  <c r="J43" i="22"/>
  <c r="J44" i="22"/>
  <c r="L45" i="22"/>
  <c r="H48" i="22"/>
  <c r="J48" i="22"/>
  <c r="L49" i="22"/>
  <c r="H50" i="22"/>
  <c r="J50" i="22"/>
  <c r="L50" i="22"/>
  <c r="L51" i="22"/>
  <c r="J51" i="22"/>
  <c r="L52" i="22"/>
  <c r="L53" i="22"/>
  <c r="J55" i="22"/>
  <c r="K55" i="22"/>
  <c r="L55" i="22"/>
  <c r="H57" i="22"/>
  <c r="J57" i="22"/>
  <c r="K57" i="22"/>
  <c r="H58" i="22"/>
  <c r="K60" i="22"/>
  <c r="H61" i="22"/>
  <c r="J61" i="22"/>
  <c r="K62" i="22"/>
  <c r="H64" i="22"/>
  <c r="K64" i="22"/>
  <c r="K65" i="22"/>
  <c r="L66" i="22"/>
  <c r="H67" i="22"/>
  <c r="K67" i="22"/>
  <c r="L67" i="22"/>
  <c r="H68" i="22"/>
  <c r="H69" i="22"/>
  <c r="H70" i="22"/>
  <c r="J70" i="22"/>
  <c r="H71" i="22"/>
  <c r="K71" i="22"/>
  <c r="H72" i="22"/>
  <c r="K73" i="22"/>
  <c r="H74" i="22"/>
  <c r="J74" i="22"/>
  <c r="K74" i="22"/>
  <c r="K75" i="22"/>
  <c r="H78" i="22"/>
  <c r="K78" i="22"/>
  <c r="H80" i="22"/>
  <c r="K80" i="22"/>
  <c r="L83" i="22"/>
  <c r="H83" i="22"/>
  <c r="H84" i="22"/>
  <c r="L84" i="22"/>
  <c r="J85" i="22"/>
  <c r="L85" i="22"/>
  <c r="L86" i="22"/>
  <c r="J87" i="22"/>
  <c r="L88" i="22"/>
  <c r="H88" i="22"/>
  <c r="L89" i="22"/>
  <c r="J89" i="22"/>
  <c r="J91" i="22"/>
  <c r="L91" i="22"/>
  <c r="H92" i="22"/>
  <c r="L92" i="22"/>
  <c r="J95" i="22"/>
  <c r="H98" i="22"/>
  <c r="L98" i="22"/>
  <c r="J99" i="22"/>
  <c r="K99" i="22"/>
  <c r="L99" i="22"/>
  <c r="K102" i="22"/>
  <c r="K103" i="22"/>
  <c r="L103" i="22"/>
  <c r="H104" i="22"/>
  <c r="K104" i="22"/>
  <c r="L104" i="22"/>
  <c r="K107" i="22"/>
  <c r="L107" i="22"/>
  <c r="H108" i="22"/>
  <c r="H109" i="22"/>
  <c r="H111" i="22"/>
  <c r="I111" i="22"/>
  <c r="L111" i="22"/>
  <c r="J112" i="22"/>
  <c r="L112" i="22"/>
  <c r="I113" i="22"/>
  <c r="L113" i="22"/>
  <c r="H114" i="22"/>
  <c r="I114" i="22"/>
  <c r="J114" i="22"/>
  <c r="K114" i="22"/>
  <c r="O114" i="22" s="1"/>
  <c r="L114" i="22"/>
  <c r="H115" i="22"/>
  <c r="H116" i="22"/>
  <c r="K117" i="22"/>
  <c r="H118" i="22"/>
  <c r="K118" i="22"/>
  <c r="L118" i="22"/>
  <c r="H119" i="22"/>
  <c r="K119" i="22"/>
  <c r="L119" i="22"/>
  <c r="J120" i="22"/>
  <c r="I120" i="22"/>
  <c r="L120" i="22"/>
  <c r="K120" i="22"/>
  <c r="H121" i="22"/>
  <c r="I121" i="22"/>
  <c r="J121" i="22"/>
  <c r="K121" i="22"/>
  <c r="L121" i="22"/>
  <c r="L122" i="22"/>
  <c r="J123" i="22"/>
  <c r="K123" i="22"/>
  <c r="L123" i="22"/>
  <c r="H124" i="22"/>
  <c r="I124" i="22"/>
  <c r="J124" i="22"/>
  <c r="K124" i="22"/>
  <c r="L124" i="22"/>
  <c r="H125" i="22"/>
  <c r="M125" i="22" s="1"/>
  <c r="I125" i="22"/>
  <c r="J125" i="22"/>
  <c r="N125" i="22" s="1"/>
  <c r="K125" i="22"/>
  <c r="L125" i="22"/>
  <c r="K126" i="22"/>
  <c r="H127" i="22"/>
  <c r="L127" i="22"/>
  <c r="L128" i="22"/>
  <c r="L129" i="22"/>
  <c r="L130" i="22"/>
  <c r="H131" i="22"/>
  <c r="I131" i="22"/>
  <c r="J131" i="22"/>
  <c r="K131" i="22"/>
  <c r="L131" i="22"/>
  <c r="P131" i="22" s="1"/>
  <c r="H132" i="22"/>
  <c r="I132" i="22"/>
  <c r="J132" i="22"/>
  <c r="K132" i="22"/>
  <c r="L132" i="22"/>
  <c r="L133" i="22"/>
  <c r="H133" i="22"/>
  <c r="I133" i="22"/>
  <c r="J133" i="22"/>
  <c r="K133" i="22"/>
  <c r="K134" i="22"/>
  <c r="H134" i="22"/>
  <c r="I134" i="22"/>
  <c r="J134" i="22"/>
  <c r="L134" i="22"/>
  <c r="K135" i="22"/>
  <c r="H135" i="22"/>
  <c r="I135" i="22"/>
  <c r="J135" i="22"/>
  <c r="L135" i="22"/>
  <c r="H136" i="22"/>
  <c r="I136" i="22"/>
  <c r="J136" i="22"/>
  <c r="K136" i="22"/>
  <c r="L136" i="22"/>
  <c r="K137" i="22"/>
  <c r="H137" i="22"/>
  <c r="I137" i="22"/>
  <c r="J137" i="22"/>
  <c r="H140" i="22"/>
  <c r="L141" i="22"/>
  <c r="H144" i="22"/>
  <c r="I144" i="22"/>
  <c r="J144" i="22"/>
  <c r="K144" i="22"/>
  <c r="L144" i="22"/>
  <c r="H145" i="22"/>
  <c r="I145" i="22"/>
  <c r="J145" i="22"/>
  <c r="K145" i="22"/>
  <c r="L145" i="22"/>
  <c r="H146" i="22"/>
  <c r="I146" i="22"/>
  <c r="J146" i="22"/>
  <c r="K146" i="22"/>
  <c r="L146" i="22"/>
  <c r="J147" i="22"/>
  <c r="H147" i="22"/>
  <c r="I147" i="22"/>
  <c r="K147" i="22"/>
  <c r="L147" i="22"/>
  <c r="I148" i="22"/>
  <c r="H148" i="22"/>
  <c r="J148" i="22"/>
  <c r="K148" i="22"/>
  <c r="L148" i="22"/>
  <c r="H150" i="22"/>
  <c r="I150" i="22"/>
  <c r="J150" i="22"/>
  <c r="O150" i="22" s="1"/>
  <c r="K150" i="22"/>
  <c r="L150" i="22"/>
  <c r="H152" i="22"/>
  <c r="L153" i="22"/>
  <c r="H154" i="22"/>
  <c r="I154" i="22"/>
  <c r="J154" i="22"/>
  <c r="K154" i="22"/>
  <c r="L154" i="22"/>
  <c r="K155" i="22"/>
  <c r="H155" i="22"/>
  <c r="M155" i="22" s="1"/>
  <c r="I155" i="22"/>
  <c r="J155" i="22"/>
  <c r="L155" i="22"/>
  <c r="J156" i="22"/>
  <c r="K156" i="22"/>
  <c r="H157" i="22"/>
  <c r="I157" i="22"/>
  <c r="J157" i="22"/>
  <c r="K157" i="22"/>
  <c r="I158" i="22"/>
  <c r="H158" i="22"/>
  <c r="J158" i="22"/>
  <c r="H159" i="22"/>
  <c r="J159" i="22"/>
  <c r="H160" i="22"/>
  <c r="I160" i="22"/>
  <c r="H163" i="22"/>
  <c r="I163" i="22"/>
  <c r="J163" i="22"/>
  <c r="K163" i="22"/>
  <c r="L163" i="22"/>
  <c r="H164" i="22"/>
  <c r="L164" i="22"/>
  <c r="L165" i="22"/>
  <c r="L167" i="22"/>
  <c r="L168" i="22"/>
  <c r="K168" i="22"/>
  <c r="H169" i="22"/>
  <c r="I169" i="22"/>
  <c r="J169" i="22"/>
  <c r="K169" i="22"/>
  <c r="L169" i="22"/>
  <c r="H170" i="22"/>
  <c r="I170" i="22"/>
  <c r="J170" i="22"/>
  <c r="K170" i="22"/>
  <c r="O170" i="22" s="1"/>
  <c r="L170" i="22"/>
  <c r="L171" i="22"/>
  <c r="H171" i="22"/>
  <c r="I171" i="22"/>
  <c r="J171" i="22"/>
  <c r="K171" i="22"/>
  <c r="I172" i="22"/>
  <c r="H173" i="22"/>
  <c r="H174" i="22"/>
  <c r="I174" i="22"/>
  <c r="H176" i="22"/>
  <c r="M176" i="22" s="1"/>
  <c r="I176" i="22"/>
  <c r="J176" i="22"/>
  <c r="K176" i="22"/>
  <c r="L176" i="22"/>
  <c r="L177" i="22"/>
  <c r="H177" i="22"/>
  <c r="I177" i="22"/>
  <c r="J177" i="22"/>
  <c r="K177" i="22"/>
  <c r="L178" i="22"/>
  <c r="H178" i="22"/>
  <c r="I178" i="22"/>
  <c r="J178" i="22"/>
  <c r="K178" i="22"/>
  <c r="H179" i="22"/>
  <c r="I179" i="22"/>
  <c r="J179" i="22"/>
  <c r="I180" i="22"/>
  <c r="K181" i="22"/>
  <c r="H182" i="22"/>
  <c r="I182" i="22"/>
  <c r="J182" i="22"/>
  <c r="K182" i="22"/>
  <c r="L182" i="22"/>
  <c r="H183" i="22"/>
  <c r="H184" i="22"/>
  <c r="L184" i="22"/>
  <c r="H185" i="22"/>
  <c r="L185" i="22"/>
  <c r="H186" i="22"/>
  <c r="H187" i="22"/>
  <c r="K188" i="22"/>
  <c r="L188" i="22"/>
  <c r="H189" i="22"/>
  <c r="I189" i="22"/>
  <c r="J189" i="22"/>
  <c r="K189" i="22"/>
  <c r="L189" i="22"/>
  <c r="J191" i="22"/>
  <c r="K191" i="22"/>
  <c r="L191" i="22"/>
  <c r="H192" i="22"/>
  <c r="I192" i="22"/>
  <c r="J192" i="22"/>
  <c r="K192" i="22"/>
  <c r="L192" i="22"/>
  <c r="H193" i="22"/>
  <c r="I193" i="22"/>
  <c r="J193" i="22"/>
  <c r="K193" i="22"/>
  <c r="L193" i="22"/>
  <c r="H194" i="22"/>
  <c r="J194" i="22"/>
  <c r="L194" i="22"/>
  <c r="L196" i="22"/>
  <c r="H196" i="22"/>
  <c r="I196" i="22"/>
  <c r="J196" i="22"/>
  <c r="K196" i="22"/>
  <c r="H197" i="22"/>
  <c r="K197" i="22"/>
  <c r="H199" i="22"/>
  <c r="K199" i="22"/>
  <c r="H200" i="22"/>
  <c r="K200" i="22"/>
  <c r="I201" i="22"/>
  <c r="L201" i="22"/>
  <c r="H202" i="22"/>
  <c r="J202" i="22"/>
  <c r="H203" i="22"/>
  <c r="J203" i="22"/>
  <c r="L204" i="22"/>
  <c r="H204" i="22"/>
  <c r="I204" i="22"/>
  <c r="J204" i="22"/>
  <c r="K204" i="22"/>
  <c r="L205" i="22"/>
  <c r="H205" i="22"/>
  <c r="I205" i="22"/>
  <c r="J205" i="22"/>
  <c r="K205" i="22"/>
  <c r="K206" i="22"/>
  <c r="I206" i="22"/>
  <c r="J206" i="22"/>
  <c r="L206" i="22"/>
  <c r="J207" i="22"/>
  <c r="H207" i="22"/>
  <c r="K207" i="22"/>
  <c r="O207" i="22" s="1"/>
  <c r="L207" i="22"/>
  <c r="H208" i="22"/>
  <c r="J208" i="22"/>
  <c r="K208" i="22"/>
  <c r="L208" i="22"/>
  <c r="H209" i="22"/>
  <c r="I209" i="22"/>
  <c r="J209" i="22"/>
  <c r="K209" i="22"/>
  <c r="O209" i="22" s="1"/>
  <c r="L209" i="22"/>
  <c r="L210" i="22"/>
  <c r="H210" i="22"/>
  <c r="I210" i="22"/>
  <c r="J210" i="22"/>
  <c r="K210" i="22"/>
  <c r="J211" i="22"/>
  <c r="I211" i="22"/>
  <c r="I212" i="22"/>
  <c r="L212" i="22"/>
  <c r="I213" i="22"/>
  <c r="L213" i="22"/>
  <c r="H214" i="22"/>
  <c r="I214" i="22"/>
  <c r="J214" i="22"/>
  <c r="K214" i="22"/>
  <c r="L214" i="22"/>
  <c r="P214" i="22" s="1"/>
  <c r="L215" i="22"/>
  <c r="J215" i="22"/>
  <c r="K216" i="22"/>
  <c r="J216" i="22"/>
  <c r="J217" i="22"/>
  <c r="K217" i="22"/>
  <c r="H219" i="22"/>
  <c r="K219" i="22"/>
  <c r="I220" i="22"/>
  <c r="L220" i="22"/>
  <c r="I221" i="22"/>
  <c r="L222" i="22"/>
  <c r="J222" i="22"/>
  <c r="I223" i="22"/>
  <c r="J224" i="22"/>
  <c r="L226" i="22"/>
  <c r="H226" i="22"/>
  <c r="I227" i="22"/>
  <c r="K227" i="22"/>
  <c r="L229" i="22"/>
  <c r="K229" i="22"/>
  <c r="L230" i="22"/>
  <c r="H230" i="22"/>
  <c r="I231" i="22"/>
  <c r="K231" i="22"/>
  <c r="L231" i="22"/>
  <c r="L232" i="22"/>
  <c r="H232" i="22"/>
  <c r="H234" i="22"/>
  <c r="L236" i="22"/>
  <c r="H236" i="22"/>
  <c r="K237" i="22"/>
  <c r="L238" i="22"/>
  <c r="I239" i="22"/>
  <c r="H240" i="22"/>
  <c r="I241" i="22"/>
  <c r="K241" i="22"/>
  <c r="L242" i="22"/>
  <c r="H242" i="22"/>
  <c r="K243" i="22"/>
  <c r="H244" i="22"/>
  <c r="L244" i="22"/>
  <c r="L245" i="22"/>
  <c r="K245" i="22"/>
  <c r="H246" i="22"/>
  <c r="L246" i="22"/>
  <c r="K247" i="22"/>
  <c r="I247" i="22"/>
  <c r="H248" i="22"/>
  <c r="L248" i="22"/>
  <c r="I249" i="22"/>
  <c r="L249" i="22"/>
  <c r="H250" i="22"/>
  <c r="I255" i="22"/>
  <c r="H256" i="22"/>
  <c r="K257" i="22"/>
  <c r="I257" i="22"/>
  <c r="I259" i="22"/>
  <c r="K259" i="22"/>
  <c r="H260" i="22"/>
  <c r="L260" i="22"/>
  <c r="K261" i="22"/>
  <c r="I261" i="22"/>
  <c r="L262" i="22"/>
  <c r="H262" i="22"/>
  <c r="L263" i="22"/>
  <c r="I263" i="22"/>
  <c r="H264" i="22"/>
  <c r="L264" i="22"/>
  <c r="K265" i="22"/>
  <c r="I271" i="22"/>
  <c r="H272" i="22"/>
  <c r="K273" i="22"/>
  <c r="I273" i="22"/>
  <c r="H276" i="22"/>
  <c r="L276" i="22"/>
  <c r="K277" i="22"/>
  <c r="I277" i="22"/>
  <c r="H278" i="22"/>
  <c r="K278" i="22"/>
  <c r="L278" i="22"/>
  <c r="K279" i="22"/>
  <c r="I279" i="22"/>
  <c r="H280" i="22"/>
  <c r="K280" i="22"/>
  <c r="L280" i="22"/>
  <c r="K281" i="22"/>
  <c r="I281" i="22"/>
  <c r="H282" i="22"/>
  <c r="L283" i="22"/>
  <c r="K284" i="22"/>
  <c r="H284" i="22"/>
  <c r="L284" i="22"/>
  <c r="H286" i="22"/>
  <c r="K286" i="22"/>
  <c r="L286" i="22"/>
  <c r="I287" i="22"/>
  <c r="K287" i="22"/>
  <c r="L287" i="22"/>
  <c r="K288" i="22"/>
  <c r="H288" i="22"/>
  <c r="L288" i="22"/>
  <c r="I289" i="22"/>
  <c r="K289" i="22"/>
  <c r="H290" i="22"/>
  <c r="K292" i="22"/>
  <c r="H292" i="22"/>
  <c r="H293" i="22"/>
  <c r="J293" i="22"/>
  <c r="I295" i="22"/>
  <c r="J295" i="22"/>
  <c r="K295" i="22"/>
  <c r="L295" i="22"/>
  <c r="K296" i="22"/>
  <c r="M144" i="22" l="1"/>
  <c r="O135" i="22"/>
  <c r="P120" i="22"/>
  <c r="O57" i="22"/>
  <c r="P280" i="22"/>
  <c r="O208" i="22"/>
  <c r="M205" i="22"/>
  <c r="P148" i="22"/>
  <c r="O182" i="22"/>
  <c r="P123" i="22"/>
  <c r="N121" i="22"/>
  <c r="P231" i="22"/>
  <c r="N210" i="22"/>
  <c r="M209" i="22"/>
  <c r="N176" i="22"/>
  <c r="N155" i="22"/>
  <c r="O145" i="22"/>
  <c r="N124" i="22"/>
  <c r="M192" i="22"/>
  <c r="N163" i="22"/>
  <c r="M163" i="22"/>
  <c r="O295" i="22"/>
  <c r="M204" i="22"/>
  <c r="N120" i="22"/>
  <c r="O189" i="22"/>
  <c r="M182" i="22"/>
  <c r="O176" i="22"/>
  <c r="O157" i="22"/>
  <c r="P206" i="22"/>
  <c r="N144" i="22"/>
  <c r="M121" i="22"/>
  <c r="O99" i="22"/>
  <c r="N211" i="22"/>
  <c r="N206" i="22"/>
  <c r="P104" i="22"/>
  <c r="J15" i="22"/>
  <c r="L15" i="22"/>
  <c r="O171" i="22"/>
  <c r="M145" i="22"/>
  <c r="N134" i="22"/>
  <c r="M178" i="22"/>
  <c r="M174" i="22"/>
  <c r="N171" i="22"/>
  <c r="P154" i="22"/>
  <c r="O217" i="22"/>
  <c r="M137" i="22"/>
  <c r="M136" i="22"/>
  <c r="M111" i="22"/>
  <c r="P177" i="22"/>
  <c r="M170" i="22"/>
  <c r="N148" i="22"/>
  <c r="O74" i="22"/>
  <c r="N179" i="22"/>
  <c r="M148" i="22"/>
  <c r="N145" i="22"/>
  <c r="O137" i="22"/>
  <c r="P55" i="22"/>
  <c r="O191" i="22"/>
  <c r="O156" i="22"/>
  <c r="P146" i="22"/>
  <c r="P136" i="22"/>
  <c r="P135" i="22"/>
  <c r="P132" i="22"/>
  <c r="N131" i="22"/>
  <c r="O121" i="22"/>
  <c r="M196" i="22"/>
  <c r="M179" i="22"/>
  <c r="N204" i="22"/>
  <c r="P168" i="22"/>
  <c r="N146" i="22"/>
  <c r="N136" i="22"/>
  <c r="P107" i="22"/>
  <c r="P278" i="22"/>
  <c r="N196" i="22"/>
  <c r="P193" i="22"/>
  <c r="O178" i="22"/>
  <c r="O169" i="22"/>
  <c r="M158" i="22"/>
  <c r="M146" i="22"/>
  <c r="M132" i="22"/>
  <c r="P229" i="22"/>
  <c r="L151" i="22"/>
  <c r="J151" i="22"/>
  <c r="K151" i="22"/>
  <c r="I151" i="22"/>
  <c r="H151" i="22"/>
  <c r="P245" i="22"/>
  <c r="I198" i="22"/>
  <c r="L198" i="22"/>
  <c r="H198" i="22"/>
  <c r="K198" i="22"/>
  <c r="J198" i="22"/>
  <c r="J218" i="22"/>
  <c r="I218" i="22"/>
  <c r="K218" i="22"/>
  <c r="I275" i="22"/>
  <c r="K275" i="22"/>
  <c r="L275" i="22"/>
  <c r="I296" i="22"/>
  <c r="H296" i="22"/>
  <c r="L296" i="22"/>
  <c r="P296" i="22" s="1"/>
  <c r="H274" i="22"/>
  <c r="L274" i="22"/>
  <c r="L268" i="22"/>
  <c r="H268" i="22"/>
  <c r="L221" i="22"/>
  <c r="J221" i="22"/>
  <c r="N221" i="22" s="1"/>
  <c r="K221" i="22"/>
  <c r="H221" i="22"/>
  <c r="M221" i="22" s="1"/>
  <c r="H228" i="22"/>
  <c r="L228" i="22"/>
  <c r="I224" i="22"/>
  <c r="N224" i="22" s="1"/>
  <c r="K224" i="22"/>
  <c r="O224" i="22" s="1"/>
  <c r="L224" i="22"/>
  <c r="H224" i="22"/>
  <c r="K267" i="22"/>
  <c r="I267" i="22"/>
  <c r="L267" i="22"/>
  <c r="L252" i="22"/>
  <c r="H252" i="22"/>
  <c r="K235" i="22"/>
  <c r="I235" i="22"/>
  <c r="L235" i="22"/>
  <c r="J223" i="22"/>
  <c r="N223" i="22" s="1"/>
  <c r="K223" i="22"/>
  <c r="L223" i="22"/>
  <c r="H223" i="22"/>
  <c r="M223" i="22" s="1"/>
  <c r="P205" i="22"/>
  <c r="I162" i="22"/>
  <c r="L162" i="22"/>
  <c r="K162" i="22"/>
  <c r="P162" i="22" s="1"/>
  <c r="H162" i="22"/>
  <c r="J162" i="22"/>
  <c r="I285" i="22"/>
  <c r="L285" i="22"/>
  <c r="K285" i="22"/>
  <c r="H266" i="22"/>
  <c r="L266" i="22"/>
  <c r="L258" i="22"/>
  <c r="H258" i="22"/>
  <c r="K251" i="22"/>
  <c r="I251" i="22"/>
  <c r="L251" i="22"/>
  <c r="P251" i="22" s="1"/>
  <c r="L218" i="22"/>
  <c r="H212" i="22"/>
  <c r="M212" i="22" s="1"/>
  <c r="J212" i="22"/>
  <c r="N212" i="22" s="1"/>
  <c r="K212" i="22"/>
  <c r="I233" i="22"/>
  <c r="L233" i="22"/>
  <c r="K225" i="22"/>
  <c r="I225" i="22"/>
  <c r="J220" i="22"/>
  <c r="N220" i="22" s="1"/>
  <c r="K220" i="22"/>
  <c r="H220" i="22"/>
  <c r="M220" i="22" s="1"/>
  <c r="H218" i="22"/>
  <c r="M218" i="22" s="1"/>
  <c r="H213" i="22"/>
  <c r="M213" i="22" s="1"/>
  <c r="J213" i="22"/>
  <c r="N213" i="22" s="1"/>
  <c r="K213" i="22"/>
  <c r="O210" i="22"/>
  <c r="P208" i="22"/>
  <c r="K195" i="22"/>
  <c r="L195" i="22"/>
  <c r="H195" i="22"/>
  <c r="I195" i="22"/>
  <c r="J195" i="22"/>
  <c r="N158" i="22"/>
  <c r="K190" i="22"/>
  <c r="L190" i="22"/>
  <c r="J161" i="22"/>
  <c r="L161" i="22"/>
  <c r="L149" i="22"/>
  <c r="K138" i="22"/>
  <c r="J138" i="22"/>
  <c r="L138" i="22"/>
  <c r="L93" i="22"/>
  <c r="J93" i="22"/>
  <c r="N295" i="22"/>
  <c r="L292" i="22"/>
  <c r="P292" i="22" s="1"/>
  <c r="L279" i="22"/>
  <c r="L277" i="22"/>
  <c r="P277" i="22" s="1"/>
  <c r="L247" i="22"/>
  <c r="P247" i="22" s="1"/>
  <c r="I245" i="22"/>
  <c r="I229" i="22"/>
  <c r="I222" i="22"/>
  <c r="J219" i="22"/>
  <c r="I217" i="22"/>
  <c r="N217" i="22" s="1"/>
  <c r="I216" i="22"/>
  <c r="N216" i="22" s="1"/>
  <c r="I215" i="22"/>
  <c r="N215" i="22" s="1"/>
  <c r="N214" i="22"/>
  <c r="L211" i="22"/>
  <c r="O206" i="22"/>
  <c r="L203" i="22"/>
  <c r="L202" i="22"/>
  <c r="K201" i="22"/>
  <c r="I200" i="22"/>
  <c r="M200" i="22" s="1"/>
  <c r="J199" i="22"/>
  <c r="O199" i="22" s="1"/>
  <c r="I197" i="22"/>
  <c r="M197" i="22" s="1"/>
  <c r="M189" i="22"/>
  <c r="J180" i="22"/>
  <c r="N180" i="22" s="1"/>
  <c r="K180" i="22"/>
  <c r="O180" i="22" s="1"/>
  <c r="L180" i="22"/>
  <c r="P180" i="22" s="1"/>
  <c r="N178" i="22"/>
  <c r="M177" i="22"/>
  <c r="J173" i="22"/>
  <c r="J172" i="22"/>
  <c r="N172" i="22" s="1"/>
  <c r="K172" i="22"/>
  <c r="L172" i="22"/>
  <c r="J166" i="22"/>
  <c r="H166" i="22"/>
  <c r="I166" i="22"/>
  <c r="K166" i="22"/>
  <c r="H156" i="22"/>
  <c r="L156" i="22"/>
  <c r="P156" i="22" s="1"/>
  <c r="O154" i="22"/>
  <c r="M150" i="22"/>
  <c r="N137" i="22"/>
  <c r="I130" i="22"/>
  <c r="M130" i="22" s="1"/>
  <c r="H130" i="22"/>
  <c r="J130" i="22"/>
  <c r="K130" i="22"/>
  <c r="H126" i="22"/>
  <c r="I126" i="22"/>
  <c r="J126" i="22"/>
  <c r="N126" i="22" s="1"/>
  <c r="J116" i="22"/>
  <c r="K116" i="22"/>
  <c r="I116" i="22"/>
  <c r="M116" i="22" s="1"/>
  <c r="L116" i="22"/>
  <c r="I102" i="22"/>
  <c r="H102" i="22"/>
  <c r="M102" i="22" s="1"/>
  <c r="J102" i="22"/>
  <c r="L63" i="22"/>
  <c r="J63" i="22"/>
  <c r="H24" i="22"/>
  <c r="L24" i="22"/>
  <c r="H175" i="22"/>
  <c r="I175" i="22"/>
  <c r="J175" i="22"/>
  <c r="N175" i="22" s="1"/>
  <c r="P171" i="22"/>
  <c r="L261" i="22"/>
  <c r="P261" i="22" s="1"/>
  <c r="H222" i="22"/>
  <c r="I219" i="22"/>
  <c r="H217" i="22"/>
  <c r="H216" i="22"/>
  <c r="H215" i="22"/>
  <c r="M214" i="22"/>
  <c r="K211" i="22"/>
  <c r="O211" i="22" s="1"/>
  <c r="K203" i="22"/>
  <c r="K202" i="22"/>
  <c r="O202" i="22" s="1"/>
  <c r="I199" i="22"/>
  <c r="M199" i="22" s="1"/>
  <c r="I194" i="22"/>
  <c r="M194" i="22" s="1"/>
  <c r="P189" i="22"/>
  <c r="L187" i="22"/>
  <c r="P187" i="22" s="1"/>
  <c r="I186" i="22"/>
  <c r="M186" i="22" s="1"/>
  <c r="J186" i="22"/>
  <c r="K186" i="22"/>
  <c r="J183" i="22"/>
  <c r="K183" i="22"/>
  <c r="L183" i="22"/>
  <c r="H181" i="22"/>
  <c r="I181" i="22"/>
  <c r="J181" i="22"/>
  <c r="I173" i="22"/>
  <c r="M173" i="22" s="1"/>
  <c r="P169" i="22"/>
  <c r="M160" i="22"/>
  <c r="L159" i="22"/>
  <c r="K159" i="22"/>
  <c r="N157" i="22"/>
  <c r="M157" i="22"/>
  <c r="M147" i="22"/>
  <c r="K143" i="22"/>
  <c r="H143" i="22"/>
  <c r="I143" i="22"/>
  <c r="J143" i="22"/>
  <c r="L143" i="22"/>
  <c r="H141" i="22"/>
  <c r="I141" i="22"/>
  <c r="J141" i="22"/>
  <c r="K141" i="22"/>
  <c r="H139" i="22"/>
  <c r="I139" i="22"/>
  <c r="J139" i="22"/>
  <c r="K139" i="22"/>
  <c r="L139" i="22"/>
  <c r="N132" i="22"/>
  <c r="O124" i="22"/>
  <c r="I292" i="22"/>
  <c r="M292" i="22" s="1"/>
  <c r="P286" i="22"/>
  <c r="K263" i="22"/>
  <c r="P263" i="22" s="1"/>
  <c r="L227" i="22"/>
  <c r="P227" i="22" s="1"/>
  <c r="O216" i="22"/>
  <c r="H211" i="22"/>
  <c r="M211" i="22" s="1"/>
  <c r="M210" i="22"/>
  <c r="N205" i="22"/>
  <c r="I203" i="22"/>
  <c r="N203" i="22" s="1"/>
  <c r="H201" i="22"/>
  <c r="M201" i="22" s="1"/>
  <c r="J201" i="22"/>
  <c r="N201" i="22" s="1"/>
  <c r="J200" i="22"/>
  <c r="O200" i="22" s="1"/>
  <c r="L200" i="22"/>
  <c r="P200" i="22" s="1"/>
  <c r="J197" i="22"/>
  <c r="O197" i="22" s="1"/>
  <c r="L197" i="22"/>
  <c r="P197" i="22" s="1"/>
  <c r="O192" i="22"/>
  <c r="J190" i="22"/>
  <c r="N189" i="22"/>
  <c r="I184" i="22"/>
  <c r="M184" i="22" s="1"/>
  <c r="J184" i="22"/>
  <c r="K184" i="22"/>
  <c r="N170" i="22"/>
  <c r="I167" i="22"/>
  <c r="H167" i="22"/>
  <c r="J167" i="22"/>
  <c r="K167" i="22"/>
  <c r="I164" i="22"/>
  <c r="M164" i="22" s="1"/>
  <c r="J164" i="22"/>
  <c r="K164" i="22"/>
  <c r="K161" i="22"/>
  <c r="O161" i="22" s="1"/>
  <c r="J160" i="22"/>
  <c r="N160" i="22" s="1"/>
  <c r="K160" i="22"/>
  <c r="L160" i="22"/>
  <c r="L157" i="22"/>
  <c r="P157" i="22" s="1"/>
  <c r="K149" i="22"/>
  <c r="N133" i="22"/>
  <c r="L115" i="22"/>
  <c r="I115" i="22"/>
  <c r="M115" i="22" s="1"/>
  <c r="J115" i="22"/>
  <c r="K115" i="22"/>
  <c r="L65" i="22"/>
  <c r="P65" i="22" s="1"/>
  <c r="J65" i="22"/>
  <c r="O65" i="22" s="1"/>
  <c r="P207" i="22"/>
  <c r="I202" i="22"/>
  <c r="M202" i="22" s="1"/>
  <c r="O196" i="22"/>
  <c r="I190" i="22"/>
  <c r="I187" i="22"/>
  <c r="M187" i="22" s="1"/>
  <c r="J187" i="22"/>
  <c r="K187" i="22"/>
  <c r="L175" i="22"/>
  <c r="K173" i="22"/>
  <c r="P173" i="22" s="1"/>
  <c r="L173" i="22"/>
  <c r="I161" i="22"/>
  <c r="J152" i="22"/>
  <c r="I152" i="22"/>
  <c r="M152" i="22" s="1"/>
  <c r="K152" i="22"/>
  <c r="L152" i="22"/>
  <c r="J149" i="22"/>
  <c r="P145" i="22"/>
  <c r="I138" i="22"/>
  <c r="J129" i="22"/>
  <c r="H129" i="22"/>
  <c r="I129" i="22"/>
  <c r="K129" i="22"/>
  <c r="P129" i="22" s="1"/>
  <c r="J35" i="22"/>
  <c r="L35" i="22"/>
  <c r="I265" i="22"/>
  <c r="L265" i="22"/>
  <c r="P265" i="22" s="1"/>
  <c r="M219" i="22"/>
  <c r="H190" i="22"/>
  <c r="K175" i="22"/>
  <c r="M171" i="22"/>
  <c r="H168" i="22"/>
  <c r="I168" i="22"/>
  <c r="J168" i="22"/>
  <c r="O168" i="22" s="1"/>
  <c r="K165" i="22"/>
  <c r="H165" i="22"/>
  <c r="I165" i="22"/>
  <c r="J165" i="22"/>
  <c r="H161" i="22"/>
  <c r="I149" i="22"/>
  <c r="L142" i="22"/>
  <c r="H142" i="22"/>
  <c r="I142" i="22"/>
  <c r="J142" i="22"/>
  <c r="K142" i="22"/>
  <c r="I140" i="22"/>
  <c r="M140" i="22" s="1"/>
  <c r="J140" i="22"/>
  <c r="K140" i="22"/>
  <c r="L140" i="22"/>
  <c r="H138" i="22"/>
  <c r="H90" i="22"/>
  <c r="J54" i="22"/>
  <c r="L54" i="22"/>
  <c r="H54" i="22"/>
  <c r="H40" i="22"/>
  <c r="L40" i="22"/>
  <c r="I243" i="22"/>
  <c r="L243" i="22"/>
  <c r="P243" i="22" s="1"/>
  <c r="P287" i="22"/>
  <c r="L259" i="22"/>
  <c r="P259" i="22" s="1"/>
  <c r="K222" i="22"/>
  <c r="P222" i="22" s="1"/>
  <c r="L219" i="22"/>
  <c r="P219" i="22" s="1"/>
  <c r="L217" i="22"/>
  <c r="P217" i="22" s="1"/>
  <c r="L216" i="22"/>
  <c r="P216" i="22" s="1"/>
  <c r="K215" i="22"/>
  <c r="P210" i="22"/>
  <c r="I208" i="22"/>
  <c r="M208" i="22" s="1"/>
  <c r="I207" i="22"/>
  <c r="M207" i="22" s="1"/>
  <c r="H206" i="22"/>
  <c r="M206" i="22" s="1"/>
  <c r="P204" i="22"/>
  <c r="L199" i="22"/>
  <c r="P199" i="22" s="1"/>
  <c r="K194" i="22"/>
  <c r="O194" i="22" s="1"/>
  <c r="H191" i="22"/>
  <c r="I191" i="22"/>
  <c r="N191" i="22" s="1"/>
  <c r="H188" i="22"/>
  <c r="I188" i="22"/>
  <c r="J188" i="22"/>
  <c r="L186" i="22"/>
  <c r="I185" i="22"/>
  <c r="M185" i="22" s="1"/>
  <c r="J185" i="22"/>
  <c r="K185" i="22"/>
  <c r="I183" i="22"/>
  <c r="M183" i="22" s="1"/>
  <c r="N182" i="22"/>
  <c r="L181" i="22"/>
  <c r="P181" i="22" s="1"/>
  <c r="H180" i="22"/>
  <c r="M180" i="22" s="1"/>
  <c r="K179" i="22"/>
  <c r="O179" i="22" s="1"/>
  <c r="L179" i="22"/>
  <c r="N177" i="22"/>
  <c r="J174" i="22"/>
  <c r="N174" i="22" s="1"/>
  <c r="K174" i="22"/>
  <c r="L174" i="22"/>
  <c r="H172" i="22"/>
  <c r="M172" i="22" s="1"/>
  <c r="L166" i="22"/>
  <c r="I159" i="22"/>
  <c r="M159" i="22" s="1"/>
  <c r="K158" i="22"/>
  <c r="O158" i="22" s="1"/>
  <c r="L158" i="22"/>
  <c r="I156" i="22"/>
  <c r="H153" i="22"/>
  <c r="I153" i="22"/>
  <c r="J153" i="22"/>
  <c r="K153" i="22"/>
  <c r="P153" i="22" s="1"/>
  <c r="N150" i="22"/>
  <c r="H149" i="22"/>
  <c r="P147" i="22"/>
  <c r="P144" i="22"/>
  <c r="O136" i="22"/>
  <c r="L126" i="22"/>
  <c r="P126" i="22" s="1"/>
  <c r="P118" i="22"/>
  <c r="I117" i="22"/>
  <c r="J117" i="22"/>
  <c r="L117" i="22"/>
  <c r="P117" i="22" s="1"/>
  <c r="H117" i="22"/>
  <c r="P125" i="22"/>
  <c r="M16" i="22"/>
  <c r="J82" i="22"/>
  <c r="H82" i="22"/>
  <c r="K82" i="22"/>
  <c r="L82" i="22"/>
  <c r="M135" i="22"/>
  <c r="M134" i="22"/>
  <c r="M133" i="22"/>
  <c r="M131" i="22"/>
  <c r="K128" i="22"/>
  <c r="P128" i="22" s="1"/>
  <c r="K127" i="22"/>
  <c r="K122" i="22"/>
  <c r="J111" i="22"/>
  <c r="N111" i="22" s="1"/>
  <c r="K111" i="22"/>
  <c r="P111" i="22" s="1"/>
  <c r="H107" i="22"/>
  <c r="J107" i="22"/>
  <c r="O107" i="22" s="1"/>
  <c r="I58" i="22"/>
  <c r="J58" i="22"/>
  <c r="K58" i="22"/>
  <c r="L58" i="22"/>
  <c r="O163" i="22"/>
  <c r="M154" i="22"/>
  <c r="N147" i="22"/>
  <c r="J128" i="22"/>
  <c r="J127" i="22"/>
  <c r="M124" i="22"/>
  <c r="J122" i="22"/>
  <c r="I118" i="22"/>
  <c r="M118" i="22" s="1"/>
  <c r="J118" i="22"/>
  <c r="O118" i="22" s="1"/>
  <c r="N114" i="22"/>
  <c r="K113" i="22"/>
  <c r="H112" i="22"/>
  <c r="I112" i="22"/>
  <c r="N112" i="22" s="1"/>
  <c r="K112" i="22"/>
  <c r="P112" i="22" s="1"/>
  <c r="J110" i="22"/>
  <c r="H106" i="22"/>
  <c r="J103" i="22"/>
  <c r="O103" i="22" s="1"/>
  <c r="K70" i="22"/>
  <c r="O70" i="22" s="1"/>
  <c r="L70" i="22"/>
  <c r="H32" i="22"/>
  <c r="L32" i="22"/>
  <c r="O155" i="22"/>
  <c r="L137" i="22"/>
  <c r="P137" i="22" s="1"/>
  <c r="O134" i="22"/>
  <c r="P133" i="22"/>
  <c r="I128" i="22"/>
  <c r="I127" i="22"/>
  <c r="M127" i="22" s="1"/>
  <c r="I122" i="22"/>
  <c r="H103" i="22"/>
  <c r="H128" i="22"/>
  <c r="H123" i="22"/>
  <c r="I123" i="22"/>
  <c r="N123" i="22" s="1"/>
  <c r="H122" i="22"/>
  <c r="H120" i="22"/>
  <c r="M120" i="22" s="1"/>
  <c r="I119" i="22"/>
  <c r="M119" i="22" s="1"/>
  <c r="J119" i="22"/>
  <c r="M114" i="22"/>
  <c r="H113" i="22"/>
  <c r="M113" i="22" s="1"/>
  <c r="J113" i="22"/>
  <c r="N113" i="22" s="1"/>
  <c r="K83" i="22"/>
  <c r="P83" i="22" s="1"/>
  <c r="H77" i="22"/>
  <c r="J77" i="22"/>
  <c r="K77" i="22"/>
  <c r="H36" i="22"/>
  <c r="L36" i="22"/>
  <c r="P99" i="22"/>
  <c r="N16" i="22"/>
  <c r="J49" i="22"/>
  <c r="L16" i="22"/>
  <c r="P16" i="22" s="1"/>
  <c r="P284" i="22"/>
  <c r="P295" i="22"/>
  <c r="P235" i="22"/>
  <c r="M296" i="22"/>
  <c r="P288" i="22"/>
  <c r="P279" i="22"/>
  <c r="J240" i="22"/>
  <c r="I240" i="22"/>
  <c r="M240" i="22" s="1"/>
  <c r="K240" i="22"/>
  <c r="J239" i="22"/>
  <c r="N239" i="22" s="1"/>
  <c r="H239" i="22"/>
  <c r="J270" i="22"/>
  <c r="I270" i="22"/>
  <c r="K270" i="22"/>
  <c r="J269" i="22"/>
  <c r="H269" i="22"/>
  <c r="J274" i="22"/>
  <c r="I274" i="22"/>
  <c r="K274" i="22"/>
  <c r="J273" i="22"/>
  <c r="N273" i="22" s="1"/>
  <c r="H273" i="22"/>
  <c r="M273" i="22" s="1"/>
  <c r="J258" i="22"/>
  <c r="I258" i="22"/>
  <c r="K258" i="22"/>
  <c r="J257" i="22"/>
  <c r="N257" i="22" s="1"/>
  <c r="H257" i="22"/>
  <c r="M257" i="22" s="1"/>
  <c r="J242" i="22"/>
  <c r="I242" i="22"/>
  <c r="M242" i="22" s="1"/>
  <c r="K242" i="22"/>
  <c r="J241" i="22"/>
  <c r="N241" i="22" s="1"/>
  <c r="H241" i="22"/>
  <c r="M241" i="22" s="1"/>
  <c r="J226" i="22"/>
  <c r="I226" i="22"/>
  <c r="M226" i="22" s="1"/>
  <c r="K226" i="22"/>
  <c r="P226" i="22" s="1"/>
  <c r="J225" i="22"/>
  <c r="N225" i="22" s="1"/>
  <c r="H225" i="22"/>
  <c r="M225" i="22" s="1"/>
  <c r="J254" i="22"/>
  <c r="I254" i="22"/>
  <c r="K254" i="22"/>
  <c r="J281" i="22"/>
  <c r="N281" i="22" s="1"/>
  <c r="H281" i="22"/>
  <c r="M281" i="22" s="1"/>
  <c r="J228" i="22"/>
  <c r="I228" i="22"/>
  <c r="K228" i="22"/>
  <c r="J227" i="22"/>
  <c r="N227" i="22" s="1"/>
  <c r="H227" i="22"/>
  <c r="M227" i="22" s="1"/>
  <c r="H291" i="22"/>
  <c r="J290" i="22"/>
  <c r="I290" i="22"/>
  <c r="M290" i="22" s="1"/>
  <c r="I293" i="22"/>
  <c r="M293" i="22" s="1"/>
  <c r="L293" i="22"/>
  <c r="J280" i="22"/>
  <c r="I280" i="22"/>
  <c r="M280" i="22" s="1"/>
  <c r="L250" i="22"/>
  <c r="K249" i="22"/>
  <c r="J246" i="22"/>
  <c r="I246" i="22"/>
  <c r="M246" i="22" s="1"/>
  <c r="K246" i="22"/>
  <c r="J245" i="22"/>
  <c r="N245" i="22" s="1"/>
  <c r="H245" i="22"/>
  <c r="J229" i="22"/>
  <c r="N229" i="22" s="1"/>
  <c r="H229" i="22"/>
  <c r="M229" i="22" s="1"/>
  <c r="P224" i="22"/>
  <c r="K294" i="22"/>
  <c r="J253" i="22"/>
  <c r="H253" i="22"/>
  <c r="J282" i="22"/>
  <c r="I282" i="22"/>
  <c r="M282" i="22" s="1"/>
  <c r="J289" i="22"/>
  <c r="N289" i="22" s="1"/>
  <c r="H289" i="22"/>
  <c r="M289" i="22" s="1"/>
  <c r="J276" i="22"/>
  <c r="I276" i="22"/>
  <c r="M276" i="22" s="1"/>
  <c r="K276" i="22"/>
  <c r="P276" i="22" s="1"/>
  <c r="J259" i="22"/>
  <c r="N259" i="22" s="1"/>
  <c r="H259" i="22"/>
  <c r="M259" i="22" s="1"/>
  <c r="J243" i="22"/>
  <c r="N243" i="22" s="1"/>
  <c r="H243" i="22"/>
  <c r="M243" i="22" s="1"/>
  <c r="J279" i="22"/>
  <c r="N279" i="22" s="1"/>
  <c r="H279" i="22"/>
  <c r="M279" i="22" s="1"/>
  <c r="J278" i="22"/>
  <c r="I278" i="22"/>
  <c r="M278" i="22" s="1"/>
  <c r="J277" i="22"/>
  <c r="N277" i="22" s="1"/>
  <c r="H277" i="22"/>
  <c r="M277" i="22" s="1"/>
  <c r="J262" i="22"/>
  <c r="I262" i="22"/>
  <c r="M262" i="22" s="1"/>
  <c r="K262" i="22"/>
  <c r="J261" i="22"/>
  <c r="N261" i="22" s="1"/>
  <c r="H261" i="22"/>
  <c r="M261" i="22" s="1"/>
  <c r="L234" i="22"/>
  <c r="K233" i="22"/>
  <c r="J230" i="22"/>
  <c r="I230" i="22"/>
  <c r="M230" i="22" s="1"/>
  <c r="K230" i="22"/>
  <c r="H295" i="22"/>
  <c r="M295" i="22" s="1"/>
  <c r="J294" i="22"/>
  <c r="K291" i="22"/>
  <c r="J286" i="22"/>
  <c r="I286" i="22"/>
  <c r="M286" i="22" s="1"/>
  <c r="L269" i="22"/>
  <c r="J264" i="22"/>
  <c r="I264" i="22"/>
  <c r="M264" i="22" s="1"/>
  <c r="K264" i="22"/>
  <c r="P264" i="22" s="1"/>
  <c r="J263" i="22"/>
  <c r="N263" i="22" s="1"/>
  <c r="H263" i="22"/>
  <c r="M263" i="22" s="1"/>
  <c r="L253" i="22"/>
  <c r="J248" i="22"/>
  <c r="I248" i="22"/>
  <c r="M248" i="22" s="1"/>
  <c r="K248" i="22"/>
  <c r="J247" i="22"/>
  <c r="N247" i="22" s="1"/>
  <c r="H247" i="22"/>
  <c r="M247" i="22" s="1"/>
  <c r="L237" i="22"/>
  <c r="P237" i="22" s="1"/>
  <c r="J232" i="22"/>
  <c r="I232" i="22"/>
  <c r="M232" i="22" s="1"/>
  <c r="K232" i="22"/>
  <c r="J231" i="22"/>
  <c r="N231" i="22" s="1"/>
  <c r="H231" i="22"/>
  <c r="M231" i="22" s="1"/>
  <c r="J256" i="22"/>
  <c r="I256" i="22"/>
  <c r="M256" i="22" s="1"/>
  <c r="K256" i="22"/>
  <c r="J255" i="22"/>
  <c r="N255" i="22" s="1"/>
  <c r="H255" i="22"/>
  <c r="M255" i="22" s="1"/>
  <c r="I294" i="22"/>
  <c r="J291" i="22"/>
  <c r="L290" i="22"/>
  <c r="J285" i="22"/>
  <c r="N285" i="22" s="1"/>
  <c r="H285" i="22"/>
  <c r="M285" i="22" s="1"/>
  <c r="J265" i="22"/>
  <c r="H265" i="22"/>
  <c r="L255" i="22"/>
  <c r="J250" i="22"/>
  <c r="I250" i="22"/>
  <c r="M250" i="22" s="1"/>
  <c r="K250" i="22"/>
  <c r="J249" i="22"/>
  <c r="N249" i="22" s="1"/>
  <c r="H249" i="22"/>
  <c r="M249" i="22" s="1"/>
  <c r="L239" i="22"/>
  <c r="J283" i="22"/>
  <c r="H283" i="22"/>
  <c r="M239" i="22"/>
  <c r="J238" i="22"/>
  <c r="I238" i="22"/>
  <c r="K238" i="22"/>
  <c r="J237" i="22"/>
  <c r="O237" i="22" s="1"/>
  <c r="H237" i="22"/>
  <c r="P232" i="22"/>
  <c r="J272" i="22"/>
  <c r="I272" i="22"/>
  <c r="M272" i="22" s="1"/>
  <c r="K272" i="22"/>
  <c r="J271" i="22"/>
  <c r="N271" i="22" s="1"/>
  <c r="H271" i="22"/>
  <c r="M271" i="22" s="1"/>
  <c r="J288" i="22"/>
  <c r="I288" i="22"/>
  <c r="M288" i="22" s="1"/>
  <c r="J275" i="22"/>
  <c r="N275" i="22" s="1"/>
  <c r="H275" i="22"/>
  <c r="M275" i="22" s="1"/>
  <c r="J260" i="22"/>
  <c r="I260" i="22"/>
  <c r="M260" i="22" s="1"/>
  <c r="K260" i="22"/>
  <c r="M245" i="22"/>
  <c r="J244" i="22"/>
  <c r="I244" i="22"/>
  <c r="M244" i="22" s="1"/>
  <c r="K244" i="22"/>
  <c r="P244" i="22" s="1"/>
  <c r="L294" i="22"/>
  <c r="P294" i="22" s="1"/>
  <c r="L291" i="22"/>
  <c r="P291" i="22" s="1"/>
  <c r="J287" i="22"/>
  <c r="N287" i="22" s="1"/>
  <c r="H287" i="22"/>
  <c r="M287" i="22" s="1"/>
  <c r="K283" i="22"/>
  <c r="P283" i="22" s="1"/>
  <c r="L282" i="22"/>
  <c r="L271" i="22"/>
  <c r="L270" i="22"/>
  <c r="K269" i="22"/>
  <c r="J266" i="22"/>
  <c r="I266" i="22"/>
  <c r="M266" i="22" s="1"/>
  <c r="K266" i="22"/>
  <c r="L254" i="22"/>
  <c r="P254" i="22" s="1"/>
  <c r="K253" i="22"/>
  <c r="O253" i="22" s="1"/>
  <c r="J234" i="22"/>
  <c r="I234" i="22"/>
  <c r="M234" i="22" s="1"/>
  <c r="K234" i="22"/>
  <c r="J233" i="22"/>
  <c r="N233" i="22" s="1"/>
  <c r="H233" i="22"/>
  <c r="M233" i="22" s="1"/>
  <c r="H294" i="22"/>
  <c r="K293" i="22"/>
  <c r="O293" i="22" s="1"/>
  <c r="I291" i="22"/>
  <c r="K290" i="22"/>
  <c r="O290" i="22" s="1"/>
  <c r="L289" i="22"/>
  <c r="P289" i="22" s="1"/>
  <c r="J284" i="22"/>
  <c r="O284" i="22" s="1"/>
  <c r="I284" i="22"/>
  <c r="M284" i="22" s="1"/>
  <c r="I283" i="22"/>
  <c r="M283" i="22" s="1"/>
  <c r="K282" i="22"/>
  <c r="O282" i="22" s="1"/>
  <c r="L281" i="22"/>
  <c r="P281" i="22" s="1"/>
  <c r="L273" i="22"/>
  <c r="P273" i="22" s="1"/>
  <c r="L272" i="22"/>
  <c r="K271" i="22"/>
  <c r="H270" i="22"/>
  <c r="I269" i="22"/>
  <c r="J268" i="22"/>
  <c r="I268" i="22"/>
  <c r="K268" i="22"/>
  <c r="J267" i="22"/>
  <c r="H267" i="22"/>
  <c r="L257" i="22"/>
  <c r="P257" i="22" s="1"/>
  <c r="L256" i="22"/>
  <c r="P256" i="22" s="1"/>
  <c r="K255" i="22"/>
  <c r="H254" i="22"/>
  <c r="I253" i="22"/>
  <c r="J252" i="22"/>
  <c r="I252" i="22"/>
  <c r="M252" i="22" s="1"/>
  <c r="K252" i="22"/>
  <c r="J251" i="22"/>
  <c r="N251" i="22" s="1"/>
  <c r="H251" i="22"/>
  <c r="M251" i="22" s="1"/>
  <c r="L241" i="22"/>
  <c r="P241" i="22" s="1"/>
  <c r="L240" i="22"/>
  <c r="P240" i="22" s="1"/>
  <c r="K239" i="22"/>
  <c r="H238" i="22"/>
  <c r="I237" i="22"/>
  <c r="J236" i="22"/>
  <c r="I236" i="22"/>
  <c r="M236" i="22" s="1"/>
  <c r="K236" i="22"/>
  <c r="J235" i="22"/>
  <c r="N235" i="22" s="1"/>
  <c r="H235" i="22"/>
  <c r="M235" i="22" s="1"/>
  <c r="L225" i="22"/>
  <c r="J296" i="22"/>
  <c r="J292" i="22"/>
  <c r="O214" i="22"/>
  <c r="O205" i="22"/>
  <c r="P188" i="22"/>
  <c r="M193" i="22"/>
  <c r="N193" i="22"/>
  <c r="O215" i="22"/>
  <c r="P209" i="22"/>
  <c r="O222" i="22"/>
  <c r="O221" i="22"/>
  <c r="N209" i="22"/>
  <c r="O204" i="22"/>
  <c r="P215" i="22"/>
  <c r="P211" i="22"/>
  <c r="O203" i="22"/>
  <c r="P196" i="22"/>
  <c r="P201" i="22"/>
  <c r="N192" i="22"/>
  <c r="P178" i="22"/>
  <c r="P176" i="22"/>
  <c r="O172" i="22"/>
  <c r="P167" i="22"/>
  <c r="I101" i="22"/>
  <c r="J101" i="22"/>
  <c r="L101" i="22"/>
  <c r="H101" i="22"/>
  <c r="K101" i="22"/>
  <c r="O181" i="22"/>
  <c r="O177" i="22"/>
  <c r="N151" i="22"/>
  <c r="O151" i="22"/>
  <c r="O175" i="22"/>
  <c r="P170" i="22"/>
  <c r="O160" i="22"/>
  <c r="O198" i="22"/>
  <c r="O193" i="22"/>
  <c r="P192" i="22"/>
  <c r="P182" i="22"/>
  <c r="P191" i="22"/>
  <c r="P185" i="22"/>
  <c r="M169" i="22"/>
  <c r="I100" i="22"/>
  <c r="J100" i="22"/>
  <c r="K100" i="22"/>
  <c r="H100" i="22"/>
  <c r="L100" i="22"/>
  <c r="O131" i="22"/>
  <c r="I97" i="22"/>
  <c r="K97" i="22"/>
  <c r="H97" i="22"/>
  <c r="J97" i="22"/>
  <c r="L97" i="22"/>
  <c r="P163" i="22"/>
  <c r="P150" i="22"/>
  <c r="O132" i="22"/>
  <c r="P119" i="22"/>
  <c r="O112" i="22"/>
  <c r="I96" i="22"/>
  <c r="K96" i="22"/>
  <c r="J96" i="22"/>
  <c r="H96" i="22"/>
  <c r="L96" i="22"/>
  <c r="O147" i="22"/>
  <c r="N135" i="22"/>
  <c r="N154" i="22"/>
  <c r="P142" i="22"/>
  <c r="P139" i="22"/>
  <c r="O125" i="22"/>
  <c r="P124" i="22"/>
  <c r="P121" i="22"/>
  <c r="P114" i="22"/>
  <c r="P103" i="22"/>
  <c r="N169" i="22"/>
  <c r="O159" i="22"/>
  <c r="N156" i="22"/>
  <c r="O144" i="22"/>
  <c r="P134" i="22"/>
  <c r="P155" i="22"/>
  <c r="O149" i="22"/>
  <c r="O148" i="22"/>
  <c r="O146" i="22"/>
  <c r="O133" i="22"/>
  <c r="O123" i="22"/>
  <c r="O120" i="22"/>
  <c r="I81" i="22"/>
  <c r="L81" i="22"/>
  <c r="J81" i="22"/>
  <c r="H81" i="22"/>
  <c r="K81" i="22"/>
  <c r="I59" i="22"/>
  <c r="H59" i="22"/>
  <c r="K59" i="22"/>
  <c r="L59" i="22"/>
  <c r="K46" i="22"/>
  <c r="I46" i="22"/>
  <c r="J46" i="22"/>
  <c r="N46" i="22" s="1"/>
  <c r="H46" i="22"/>
  <c r="L46" i="22"/>
  <c r="H110" i="22"/>
  <c r="K106" i="22"/>
  <c r="I104" i="22"/>
  <c r="M104" i="22" s="1"/>
  <c r="J104" i="22"/>
  <c r="I99" i="22"/>
  <c r="H99" i="22"/>
  <c r="I98" i="22"/>
  <c r="M98" i="22" s="1"/>
  <c r="K98" i="22"/>
  <c r="P98" i="22" s="1"/>
  <c r="J98" i="22"/>
  <c r="L87" i="22"/>
  <c r="H86" i="22"/>
  <c r="I78" i="22"/>
  <c r="M78" i="22" s="1"/>
  <c r="J78" i="22"/>
  <c r="O78" i="22" s="1"/>
  <c r="L78" i="22"/>
  <c r="P78" i="22" s="1"/>
  <c r="I71" i="22"/>
  <c r="M71" i="22" s="1"/>
  <c r="J71" i="22"/>
  <c r="O71" i="22" s="1"/>
  <c r="L71" i="22"/>
  <c r="P71" i="22" s="1"/>
  <c r="M58" i="22"/>
  <c r="K109" i="22"/>
  <c r="I107" i="22"/>
  <c r="M107" i="22" s="1"/>
  <c r="J106" i="22"/>
  <c r="L90" i="22"/>
  <c r="I85" i="22"/>
  <c r="N85" i="22" s="1"/>
  <c r="K85" i="22"/>
  <c r="O85" i="22" s="1"/>
  <c r="H85" i="22"/>
  <c r="I84" i="22"/>
  <c r="M84" i="22" s="1"/>
  <c r="K84" i="22"/>
  <c r="P84" i="22" s="1"/>
  <c r="J84" i="22"/>
  <c r="I75" i="22"/>
  <c r="J75" i="22"/>
  <c r="O75" i="22" s="1"/>
  <c r="H75" i="22"/>
  <c r="L75" i="22"/>
  <c r="P75" i="22" s="1"/>
  <c r="I110" i="22"/>
  <c r="L110" i="22"/>
  <c r="I87" i="22"/>
  <c r="K87" i="22"/>
  <c r="O87" i="22" s="1"/>
  <c r="H87" i="22"/>
  <c r="I86" i="22"/>
  <c r="K86" i="22"/>
  <c r="J86" i="22"/>
  <c r="I79" i="22"/>
  <c r="J79" i="22"/>
  <c r="H79" i="22"/>
  <c r="K79" i="22"/>
  <c r="L79" i="22"/>
  <c r="I72" i="22"/>
  <c r="M72" i="22" s="1"/>
  <c r="J72" i="22"/>
  <c r="L72" i="22"/>
  <c r="K72" i="22"/>
  <c r="L108" i="22"/>
  <c r="K105" i="22"/>
  <c r="I103" i="22"/>
  <c r="M103" i="22" s="1"/>
  <c r="L94" i="22"/>
  <c r="I89" i="22"/>
  <c r="K89" i="22"/>
  <c r="O89" i="22" s="1"/>
  <c r="H89" i="22"/>
  <c r="I88" i="22"/>
  <c r="M88" i="22" s="1"/>
  <c r="K88" i="22"/>
  <c r="P88" i="22" s="1"/>
  <c r="J88" i="22"/>
  <c r="I68" i="22"/>
  <c r="M68" i="22" s="1"/>
  <c r="J68" i="22"/>
  <c r="L68" i="22"/>
  <c r="K68" i="22"/>
  <c r="K38" i="22"/>
  <c r="I38" i="22"/>
  <c r="J38" i="22"/>
  <c r="H38" i="22"/>
  <c r="L38" i="22"/>
  <c r="I109" i="22"/>
  <c r="M109" i="22" s="1"/>
  <c r="J109" i="22"/>
  <c r="L109" i="22"/>
  <c r="K108" i="22"/>
  <c r="I106" i="22"/>
  <c r="M106" i="22" s="1"/>
  <c r="L106" i="22"/>
  <c r="H105" i="22"/>
  <c r="L95" i="22"/>
  <c r="H94" i="22"/>
  <c r="I91" i="22"/>
  <c r="N91" i="22" s="1"/>
  <c r="K91" i="22"/>
  <c r="O91" i="22" s="1"/>
  <c r="H91" i="22"/>
  <c r="I90" i="22"/>
  <c r="M90" i="22" s="1"/>
  <c r="K90" i="22"/>
  <c r="J90" i="22"/>
  <c r="I76" i="22"/>
  <c r="J76" i="22"/>
  <c r="L76" i="22"/>
  <c r="H76" i="22"/>
  <c r="K76" i="22"/>
  <c r="K33" i="22"/>
  <c r="H33" i="22"/>
  <c r="I33" i="22"/>
  <c r="J33" i="22"/>
  <c r="L33" i="22"/>
  <c r="O111" i="22"/>
  <c r="I93" i="22"/>
  <c r="K93" i="22"/>
  <c r="P93" i="22" s="1"/>
  <c r="H93" i="22"/>
  <c r="I92" i="22"/>
  <c r="M92" i="22" s="1"/>
  <c r="K92" i="22"/>
  <c r="P92" i="22" s="1"/>
  <c r="J92" i="22"/>
  <c r="I73" i="22"/>
  <c r="L73" i="22"/>
  <c r="P73" i="22" s="1"/>
  <c r="H73" i="22"/>
  <c r="J73" i="22"/>
  <c r="O73" i="22" s="1"/>
  <c r="I69" i="22"/>
  <c r="M69" i="22" s="1"/>
  <c r="L69" i="22"/>
  <c r="J69" i="22"/>
  <c r="K69" i="22"/>
  <c r="I60" i="22"/>
  <c r="J60" i="22"/>
  <c r="L60" i="22"/>
  <c r="P60" i="22" s="1"/>
  <c r="H60" i="22"/>
  <c r="I56" i="22"/>
  <c r="L56" i="22"/>
  <c r="J56" i="22"/>
  <c r="H56" i="22"/>
  <c r="K56" i="22"/>
  <c r="K110" i="22"/>
  <c r="I108" i="22"/>
  <c r="M108" i="22" s="1"/>
  <c r="J108" i="22"/>
  <c r="I105" i="22"/>
  <c r="J105" i="22"/>
  <c r="L105" i="22"/>
  <c r="I95" i="22"/>
  <c r="N95" i="22" s="1"/>
  <c r="K95" i="22"/>
  <c r="O95" i="22" s="1"/>
  <c r="H95" i="22"/>
  <c r="I94" i="22"/>
  <c r="K94" i="22"/>
  <c r="J94" i="22"/>
  <c r="P67" i="22"/>
  <c r="H66" i="22"/>
  <c r="J66" i="22"/>
  <c r="I66" i="22"/>
  <c r="K66" i="22"/>
  <c r="J59" i="22"/>
  <c r="I61" i="22"/>
  <c r="M61" i="22" s="1"/>
  <c r="K61" i="22"/>
  <c r="O61" i="22" s="1"/>
  <c r="K52" i="22"/>
  <c r="I52" i="22"/>
  <c r="H52" i="22"/>
  <c r="J52" i="22"/>
  <c r="I74" i="22"/>
  <c r="M74" i="22" s="1"/>
  <c r="I62" i="22"/>
  <c r="J62" i="22"/>
  <c r="L62" i="22"/>
  <c r="P62" i="22" s="1"/>
  <c r="H62" i="22"/>
  <c r="K47" i="22"/>
  <c r="H47" i="22"/>
  <c r="I47" i="22"/>
  <c r="L47" i="22"/>
  <c r="J47" i="22"/>
  <c r="K44" i="22"/>
  <c r="O44" i="22" s="1"/>
  <c r="I44" i="22"/>
  <c r="H44" i="22"/>
  <c r="L44" i="22"/>
  <c r="K27" i="22"/>
  <c r="H27" i="22"/>
  <c r="I27" i="22"/>
  <c r="J27" i="22"/>
  <c r="N27" i="22" s="1"/>
  <c r="L27" i="22"/>
  <c r="I83" i="22"/>
  <c r="M83" i="22" s="1"/>
  <c r="J83" i="22"/>
  <c r="O83" i="22" s="1"/>
  <c r="I80" i="22"/>
  <c r="M80" i="22" s="1"/>
  <c r="J80" i="22"/>
  <c r="L80" i="22"/>
  <c r="P80" i="22" s="1"/>
  <c r="I77" i="22"/>
  <c r="L77" i="22"/>
  <c r="I67" i="22"/>
  <c r="M67" i="22" s="1"/>
  <c r="J67" i="22"/>
  <c r="I63" i="22"/>
  <c r="H63" i="22"/>
  <c r="K63" i="22"/>
  <c r="P63" i="22" s="1"/>
  <c r="I70" i="22"/>
  <c r="M70" i="22" s="1"/>
  <c r="I65" i="22"/>
  <c r="H65" i="22"/>
  <c r="K31" i="22"/>
  <c r="H31" i="22"/>
  <c r="I31" i="22"/>
  <c r="M31" i="22" s="1"/>
  <c r="J31" i="22"/>
  <c r="L31" i="22"/>
  <c r="L102" i="22"/>
  <c r="P102" i="22" s="1"/>
  <c r="I82" i="22"/>
  <c r="L74" i="22"/>
  <c r="P74" i="22" s="1"/>
  <c r="L61" i="22"/>
  <c r="K34" i="22"/>
  <c r="I34" i="22"/>
  <c r="J34" i="22"/>
  <c r="H34" i="22"/>
  <c r="L34" i="22"/>
  <c r="K29" i="22"/>
  <c r="H29" i="22"/>
  <c r="I29" i="22"/>
  <c r="J29" i="22"/>
  <c r="L29" i="22"/>
  <c r="K53" i="22"/>
  <c r="P53" i="22" s="1"/>
  <c r="H53" i="22"/>
  <c r="I53" i="22"/>
  <c r="J53" i="22"/>
  <c r="K48" i="22"/>
  <c r="O48" i="22" s="1"/>
  <c r="I48" i="22"/>
  <c r="M48" i="22" s="1"/>
  <c r="L48" i="22"/>
  <c r="K30" i="22"/>
  <c r="I30" i="22"/>
  <c r="J30" i="22"/>
  <c r="N30" i="22" s="1"/>
  <c r="H30" i="22"/>
  <c r="K25" i="22"/>
  <c r="H25" i="22"/>
  <c r="I25" i="22"/>
  <c r="J25" i="22"/>
  <c r="L25" i="22"/>
  <c r="K23" i="22"/>
  <c r="O23" i="22" s="1"/>
  <c r="H23" i="22"/>
  <c r="I23" i="22"/>
  <c r="I57" i="22"/>
  <c r="M57" i="22" s="1"/>
  <c r="L57" i="22"/>
  <c r="P57" i="22" s="1"/>
  <c r="K37" i="22"/>
  <c r="H37" i="22"/>
  <c r="I37" i="22"/>
  <c r="J37" i="22"/>
  <c r="L37" i="22"/>
  <c r="K35" i="22"/>
  <c r="O35" i="22" s="1"/>
  <c r="H35" i="22"/>
  <c r="I35" i="22"/>
  <c r="O55" i="22"/>
  <c r="K45" i="22"/>
  <c r="H45" i="22"/>
  <c r="I45" i="22"/>
  <c r="M45" i="22" s="1"/>
  <c r="J45" i="22"/>
  <c r="K22" i="22"/>
  <c r="P22" i="22" s="1"/>
  <c r="I22" i="22"/>
  <c r="J22" i="22"/>
  <c r="H22" i="22"/>
  <c r="I64" i="22"/>
  <c r="M64" i="22" s="1"/>
  <c r="J64" i="22"/>
  <c r="N64" i="22" s="1"/>
  <c r="L64" i="22"/>
  <c r="P64" i="22" s="1"/>
  <c r="K49" i="22"/>
  <c r="O49" i="22" s="1"/>
  <c r="H49" i="22"/>
  <c r="I49" i="22"/>
  <c r="K41" i="22"/>
  <c r="H41" i="22"/>
  <c r="I41" i="22"/>
  <c r="J41" i="22"/>
  <c r="L41" i="22"/>
  <c r="K39" i="22"/>
  <c r="O39" i="22" s="1"/>
  <c r="H39" i="22"/>
  <c r="I39" i="22"/>
  <c r="N39" i="22" s="1"/>
  <c r="K26" i="22"/>
  <c r="I26" i="22"/>
  <c r="J26" i="22"/>
  <c r="H26" i="22"/>
  <c r="K21" i="22"/>
  <c r="H21" i="22"/>
  <c r="I21" i="22"/>
  <c r="M21" i="22" s="1"/>
  <c r="J21" i="22"/>
  <c r="L21" i="22"/>
  <c r="K19" i="22"/>
  <c r="O19" i="22" s="1"/>
  <c r="H19" i="22"/>
  <c r="I19" i="22"/>
  <c r="K51" i="22"/>
  <c r="O51" i="22" s="1"/>
  <c r="H51" i="22"/>
  <c r="I51" i="22"/>
  <c r="K50" i="22"/>
  <c r="I50" i="22"/>
  <c r="M50" i="22" s="1"/>
  <c r="L18" i="22"/>
  <c r="H18" i="22"/>
  <c r="I18" i="22"/>
  <c r="N18" i="22" s="1"/>
  <c r="K18" i="22"/>
  <c r="O18" i="22" s="1"/>
  <c r="I17" i="22"/>
  <c r="H17" i="22"/>
  <c r="J17" i="22"/>
  <c r="O17" i="22" s="1"/>
  <c r="L17" i="22"/>
  <c r="P17" i="22" s="1"/>
  <c r="K40" i="22"/>
  <c r="I40" i="22"/>
  <c r="J40" i="22"/>
  <c r="N40" i="22" s="1"/>
  <c r="K36" i="22"/>
  <c r="I36" i="22"/>
  <c r="J36" i="22"/>
  <c r="K32" i="22"/>
  <c r="I32" i="22"/>
  <c r="M32" i="22" s="1"/>
  <c r="J32" i="22"/>
  <c r="N32" i="22" s="1"/>
  <c r="K28" i="22"/>
  <c r="I28" i="22"/>
  <c r="M28" i="22" s="1"/>
  <c r="J28" i="22"/>
  <c r="K24" i="22"/>
  <c r="I24" i="22"/>
  <c r="M24" i="22" s="1"/>
  <c r="J24" i="22"/>
  <c r="N24" i="22" s="1"/>
  <c r="K20" i="22"/>
  <c r="I20" i="22"/>
  <c r="M20" i="22" s="1"/>
  <c r="J20" i="22"/>
  <c r="O16" i="22"/>
  <c r="H55" i="22"/>
  <c r="I55" i="22"/>
  <c r="M55" i="22" s="1"/>
  <c r="K54" i="22"/>
  <c r="I54" i="22"/>
  <c r="M54" i="22" s="1"/>
  <c r="K43" i="22"/>
  <c r="H43" i="22"/>
  <c r="I43" i="22"/>
  <c r="N43" i="22" s="1"/>
  <c r="K42" i="22"/>
  <c r="O42" i="22" s="1"/>
  <c r="I42" i="22"/>
  <c r="M42" i="22" s="1"/>
  <c r="J16" i="21"/>
  <c r="H16" i="21"/>
  <c r="I16" i="21"/>
  <c r="K16" i="21"/>
  <c r="L16" i="21"/>
  <c r="I19" i="21"/>
  <c r="H19" i="21"/>
  <c r="H20" i="21"/>
  <c r="J20" i="21"/>
  <c r="L20" i="21"/>
  <c r="I21" i="21"/>
  <c r="H21" i="21"/>
  <c r="H22" i="21"/>
  <c r="L22" i="21"/>
  <c r="H23" i="21"/>
  <c r="H24" i="21"/>
  <c r="J24" i="21"/>
  <c r="H26" i="21"/>
  <c r="I27" i="21"/>
  <c r="H27" i="21"/>
  <c r="H28" i="21"/>
  <c r="J28" i="21"/>
  <c r="L28" i="21"/>
  <c r="I29" i="21"/>
  <c r="H29" i="21"/>
  <c r="J30" i="21"/>
  <c r="L30" i="21"/>
  <c r="H31" i="21"/>
  <c r="J32" i="21"/>
  <c r="I33" i="21"/>
  <c r="H33" i="21"/>
  <c r="L34" i="21"/>
  <c r="J34" i="21"/>
  <c r="H37" i="21"/>
  <c r="J38" i="21"/>
  <c r="I39" i="21"/>
  <c r="H39" i="21"/>
  <c r="J40" i="21"/>
  <c r="H41" i="21"/>
  <c r="H43" i="21"/>
  <c r="J44" i="21"/>
  <c r="L45" i="21"/>
  <c r="H45" i="21"/>
  <c r="I45" i="21"/>
  <c r="J46" i="21"/>
  <c r="H47" i="21"/>
  <c r="L47" i="21"/>
  <c r="J48" i="21"/>
  <c r="I49" i="21"/>
  <c r="H49" i="21"/>
  <c r="L50" i="21"/>
  <c r="J50" i="21"/>
  <c r="H53" i="21"/>
  <c r="J54" i="21"/>
  <c r="H55" i="21"/>
  <c r="I55" i="21"/>
  <c r="H56" i="21"/>
  <c r="K57" i="21"/>
  <c r="L57" i="21"/>
  <c r="J59" i="21"/>
  <c r="H60" i="21"/>
  <c r="K60" i="21"/>
  <c r="L60" i="21"/>
  <c r="L61" i="21"/>
  <c r="H62" i="21"/>
  <c r="I62" i="21"/>
  <c r="J62" i="21"/>
  <c r="H63" i="21"/>
  <c r="K63" i="21"/>
  <c r="L63" i="21"/>
  <c r="I64" i="21"/>
  <c r="H66" i="21"/>
  <c r="J66" i="21"/>
  <c r="H68" i="21"/>
  <c r="H69" i="21"/>
  <c r="H70" i="21"/>
  <c r="H72" i="21"/>
  <c r="J72" i="21"/>
  <c r="H74" i="21"/>
  <c r="H75" i="21"/>
  <c r="H76" i="21"/>
  <c r="J76" i="21"/>
  <c r="H77" i="21"/>
  <c r="H78" i="21"/>
  <c r="J78" i="21"/>
  <c r="H79" i="21"/>
  <c r="H80" i="21"/>
  <c r="H81" i="21"/>
  <c r="H82" i="21"/>
  <c r="J82" i="21"/>
  <c r="H84" i="21"/>
  <c r="H85" i="21"/>
  <c r="H86" i="21"/>
  <c r="K88" i="21"/>
  <c r="L88" i="21"/>
  <c r="K89" i="21"/>
  <c r="H89" i="21"/>
  <c r="K90" i="21"/>
  <c r="H90" i="21"/>
  <c r="I90" i="21"/>
  <c r="J90" i="21"/>
  <c r="K91" i="21"/>
  <c r="H91" i="21"/>
  <c r="I91" i="21"/>
  <c r="J91" i="21"/>
  <c r="L91" i="21"/>
  <c r="K92" i="21"/>
  <c r="L92" i="21"/>
  <c r="K93" i="21"/>
  <c r="H93" i="21"/>
  <c r="K94" i="21"/>
  <c r="H94" i="21"/>
  <c r="I94" i="21"/>
  <c r="J94" i="21"/>
  <c r="K95" i="21"/>
  <c r="H95" i="21"/>
  <c r="I95" i="21"/>
  <c r="J95" i="21"/>
  <c r="L95" i="21"/>
  <c r="L96" i="21"/>
  <c r="K97" i="21"/>
  <c r="H97" i="21"/>
  <c r="L97" i="21"/>
  <c r="K98" i="21"/>
  <c r="K99" i="21"/>
  <c r="L99" i="21"/>
  <c r="L100" i="21"/>
  <c r="K101" i="21"/>
  <c r="H101" i="21"/>
  <c r="L101" i="21"/>
  <c r="K102" i="21"/>
  <c r="I102" i="21"/>
  <c r="J102" i="21"/>
  <c r="N102" i="21" s="1"/>
  <c r="K103" i="21"/>
  <c r="L103" i="21"/>
  <c r="L104" i="21"/>
  <c r="K105" i="21"/>
  <c r="H105" i="21"/>
  <c r="L105" i="21"/>
  <c r="K106" i="21"/>
  <c r="I106" i="21"/>
  <c r="J106" i="21"/>
  <c r="N106" i="21" s="1"/>
  <c r="K107" i="21"/>
  <c r="H107" i="21"/>
  <c r="I107" i="21"/>
  <c r="J107" i="21"/>
  <c r="L107" i="21"/>
  <c r="K110" i="21"/>
  <c r="I110" i="21"/>
  <c r="J110" i="21"/>
  <c r="K111" i="21"/>
  <c r="I111" i="21"/>
  <c r="J111" i="21"/>
  <c r="I112" i="21"/>
  <c r="H113" i="21"/>
  <c r="K114" i="21"/>
  <c r="K115" i="21"/>
  <c r="I116" i="21"/>
  <c r="N188" i="22" l="1"/>
  <c r="N197" i="22"/>
  <c r="P272" i="22"/>
  <c r="P77" i="22"/>
  <c r="M25" i="22"/>
  <c r="O52" i="22"/>
  <c r="P270" i="22"/>
  <c r="O115" i="22"/>
  <c r="O186" i="22"/>
  <c r="O113" i="22"/>
  <c r="N58" i="22"/>
  <c r="O153" i="22"/>
  <c r="P140" i="22"/>
  <c r="N129" i="22"/>
  <c r="O213" i="22"/>
  <c r="M62" i="21"/>
  <c r="M62" i="22"/>
  <c r="P37" i="22"/>
  <c r="M60" i="22"/>
  <c r="O33" i="22"/>
  <c r="O167" i="22"/>
  <c r="O130" i="22"/>
  <c r="O173" i="22"/>
  <c r="P218" i="22"/>
  <c r="M75" i="22"/>
  <c r="P100" i="22"/>
  <c r="N119" i="22"/>
  <c r="M156" i="22"/>
  <c r="M203" i="22"/>
  <c r="M274" i="22"/>
  <c r="N97" i="22"/>
  <c r="P82" i="22"/>
  <c r="N117" i="22"/>
  <c r="O185" i="22"/>
  <c r="O142" i="22"/>
  <c r="N164" i="22"/>
  <c r="N184" i="22"/>
  <c r="O139" i="22"/>
  <c r="P183" i="22"/>
  <c r="O195" i="22"/>
  <c r="P275" i="22"/>
  <c r="C299" i="22"/>
  <c r="P179" i="22"/>
  <c r="F299" i="22"/>
  <c r="M161" i="22"/>
  <c r="P282" i="22"/>
  <c r="N256" i="22"/>
  <c r="O141" i="22"/>
  <c r="N186" i="22"/>
  <c r="M224" i="22"/>
  <c r="O86" i="22"/>
  <c r="P101" i="22"/>
  <c r="P174" i="22"/>
  <c r="N140" i="22"/>
  <c r="O76" i="22"/>
  <c r="N92" i="22"/>
  <c r="O262" i="22"/>
  <c r="M44" i="22"/>
  <c r="M105" i="22"/>
  <c r="M73" i="22"/>
  <c r="P56" i="22"/>
  <c r="K15" i="22"/>
  <c r="P15" i="22" s="1"/>
  <c r="G299" i="22"/>
  <c r="N21" i="22"/>
  <c r="M41" i="22"/>
  <c r="N45" i="22"/>
  <c r="O81" i="22"/>
  <c r="M253" i="22"/>
  <c r="P152" i="22"/>
  <c r="O187" i="22"/>
  <c r="N47" i="22"/>
  <c r="P96" i="22"/>
  <c r="I15" i="22"/>
  <c r="M15" i="22" s="1"/>
  <c r="E299" i="22"/>
  <c r="H15" i="22"/>
  <c r="D299" i="22"/>
  <c r="P194" i="22"/>
  <c r="O250" i="22"/>
  <c r="P70" i="22"/>
  <c r="P58" i="22"/>
  <c r="M165" i="22"/>
  <c r="M129" i="22"/>
  <c r="P190" i="22"/>
  <c r="O212" i="22"/>
  <c r="O107" i="21"/>
  <c r="M94" i="21"/>
  <c r="M90" i="21"/>
  <c r="O106" i="21"/>
  <c r="M19" i="21"/>
  <c r="J15" i="21"/>
  <c r="O110" i="21"/>
  <c r="O102" i="21"/>
  <c r="N91" i="21"/>
  <c r="P101" i="21"/>
  <c r="M91" i="21"/>
  <c r="P16" i="21"/>
  <c r="P60" i="21"/>
  <c r="O24" i="22"/>
  <c r="O40" i="22"/>
  <c r="O26" i="22"/>
  <c r="O30" i="22"/>
  <c r="P95" i="22"/>
  <c r="P38" i="22"/>
  <c r="M89" i="22"/>
  <c r="M87" i="22"/>
  <c r="O236" i="22"/>
  <c r="O268" i="22"/>
  <c r="N266" i="22"/>
  <c r="N272" i="22"/>
  <c r="O246" i="22"/>
  <c r="O227" i="22"/>
  <c r="O165" i="22"/>
  <c r="M190" i="22"/>
  <c r="M181" i="22"/>
  <c r="N102" i="22"/>
  <c r="M166" i="22"/>
  <c r="O201" i="22"/>
  <c r="O32" i="22"/>
  <c r="N20" i="22"/>
  <c r="N28" i="22"/>
  <c r="N36" i="22"/>
  <c r="N42" i="22"/>
  <c r="M27" i="22"/>
  <c r="M217" i="22"/>
  <c r="N80" i="22"/>
  <c r="N62" i="22"/>
  <c r="M149" i="22"/>
  <c r="N194" i="22"/>
  <c r="N218" i="22"/>
  <c r="N122" i="22"/>
  <c r="N159" i="22"/>
  <c r="M143" i="22"/>
  <c r="O183" i="22"/>
  <c r="N93" i="22"/>
  <c r="O223" i="22"/>
  <c r="N29" i="22"/>
  <c r="M34" i="22"/>
  <c r="P19" i="22"/>
  <c r="M47" i="22"/>
  <c r="M81" i="22"/>
  <c r="O96" i="22"/>
  <c r="M237" i="22"/>
  <c r="P158" i="22"/>
  <c r="P267" i="22"/>
  <c r="P212" i="22"/>
  <c r="O64" i="22"/>
  <c r="M59" i="22"/>
  <c r="N127" i="22"/>
  <c r="O119" i="22"/>
  <c r="O143" i="22"/>
  <c r="P138" i="22"/>
  <c r="O190" i="22"/>
  <c r="M99" i="22"/>
  <c r="M43" i="22"/>
  <c r="O37" i="22"/>
  <c r="N52" i="22"/>
  <c r="N74" i="22"/>
  <c r="N109" i="22"/>
  <c r="P49" i="22"/>
  <c r="P255" i="22"/>
  <c r="N291" i="22"/>
  <c r="P36" i="22"/>
  <c r="O58" i="22"/>
  <c r="O82" i="22"/>
  <c r="N185" i="22"/>
  <c r="O164" i="22"/>
  <c r="O184" i="22"/>
  <c r="N141" i="22"/>
  <c r="N181" i="22"/>
  <c r="O116" i="22"/>
  <c r="N138" i="22"/>
  <c r="O166" i="22"/>
  <c r="M215" i="22"/>
  <c r="N162" i="22"/>
  <c r="P151" i="22"/>
  <c r="P95" i="21"/>
  <c r="M49" i="21"/>
  <c r="P103" i="21"/>
  <c r="M21" i="21"/>
  <c r="P97" i="21"/>
  <c r="P91" i="21"/>
  <c r="M29" i="21"/>
  <c r="O16" i="21"/>
  <c r="O111" i="21"/>
  <c r="M107" i="21"/>
  <c r="P105" i="21"/>
  <c r="M33" i="21"/>
  <c r="P63" i="21"/>
  <c r="P202" i="22"/>
  <c r="O138" i="22"/>
  <c r="M36" i="22"/>
  <c r="P18" i="22"/>
  <c r="M19" i="22"/>
  <c r="O41" i="22"/>
  <c r="N37" i="22"/>
  <c r="M23" i="22"/>
  <c r="M82" i="22"/>
  <c r="O31" i="22"/>
  <c r="P35" i="22"/>
  <c r="M38" i="22"/>
  <c r="P72" i="22"/>
  <c r="M79" i="22"/>
  <c r="N98" i="22"/>
  <c r="O126" i="22"/>
  <c r="O101" i="22"/>
  <c r="O239" i="22"/>
  <c r="N252" i="22"/>
  <c r="N267" i="22"/>
  <c r="O271" i="22"/>
  <c r="O266" i="22"/>
  <c r="O283" i="22"/>
  <c r="P233" i="22"/>
  <c r="P274" i="22"/>
  <c r="O285" i="22"/>
  <c r="M123" i="22"/>
  <c r="M138" i="22"/>
  <c r="O102" i="22"/>
  <c r="M126" i="22"/>
  <c r="P203" i="22"/>
  <c r="P141" i="22"/>
  <c r="P213" i="22"/>
  <c r="O188" i="22"/>
  <c r="N208" i="22"/>
  <c r="O174" i="22"/>
  <c r="M112" i="22"/>
  <c r="N152" i="22"/>
  <c r="P90" i="22"/>
  <c r="N87" i="22"/>
  <c r="M267" i="22"/>
  <c r="O127" i="22"/>
  <c r="M191" i="22"/>
  <c r="M49" i="22"/>
  <c r="N22" i="22"/>
  <c r="M37" i="22"/>
  <c r="P29" i="22"/>
  <c r="N34" i="22"/>
  <c r="O63" i="22"/>
  <c r="M77" i="22"/>
  <c r="O110" i="22"/>
  <c r="M33" i="22"/>
  <c r="P76" i="22"/>
  <c r="O108" i="22"/>
  <c r="N88" i="22"/>
  <c r="N72" i="22"/>
  <c r="M110" i="22"/>
  <c r="P59" i="22"/>
  <c r="P166" i="22"/>
  <c r="O234" i="22"/>
  <c r="N294" i="22"/>
  <c r="N246" i="22"/>
  <c r="O258" i="22"/>
  <c r="O77" i="22"/>
  <c r="M128" i="22"/>
  <c r="N118" i="22"/>
  <c r="N153" i="22"/>
  <c r="P186" i="22"/>
  <c r="N142" i="22"/>
  <c r="N165" i="22"/>
  <c r="N115" i="22"/>
  <c r="P160" i="22"/>
  <c r="N167" i="22"/>
  <c r="M141" i="22"/>
  <c r="P130" i="22"/>
  <c r="P116" i="22"/>
  <c r="P172" i="22"/>
  <c r="N219" i="22"/>
  <c r="P149" i="22"/>
  <c r="N195" i="22"/>
  <c r="O220" i="22"/>
  <c r="P220" i="22"/>
  <c r="N198" i="22"/>
  <c r="M151" i="22"/>
  <c r="P195" i="22"/>
  <c r="N286" i="22"/>
  <c r="N280" i="22"/>
  <c r="N128" i="22"/>
  <c r="M168" i="22"/>
  <c r="O219" i="22"/>
  <c r="N183" i="22"/>
  <c r="P225" i="22"/>
  <c r="M269" i="22"/>
  <c r="N230" i="22"/>
  <c r="M139" i="22"/>
  <c r="M96" i="22"/>
  <c r="O128" i="22"/>
  <c r="M238" i="22"/>
  <c r="M258" i="22"/>
  <c r="O117" i="22"/>
  <c r="N149" i="22"/>
  <c r="M222" i="22"/>
  <c r="O93" i="22"/>
  <c r="M76" i="22"/>
  <c r="N48" i="22"/>
  <c r="M86" i="22"/>
  <c r="P81" i="22"/>
  <c r="P113" i="22"/>
  <c r="O152" i="22"/>
  <c r="O162" i="22"/>
  <c r="P85" i="22"/>
  <c r="N292" i="22"/>
  <c r="M268" i="22"/>
  <c r="N288" i="22"/>
  <c r="M265" i="22"/>
  <c r="N276" i="22"/>
  <c r="O249" i="22"/>
  <c r="O228" i="22"/>
  <c r="O287" i="22"/>
  <c r="M153" i="22"/>
  <c r="M142" i="22"/>
  <c r="O129" i="22"/>
  <c r="P115" i="22"/>
  <c r="M167" i="22"/>
  <c r="N207" i="22"/>
  <c r="P143" i="22"/>
  <c r="M216" i="22"/>
  <c r="N130" i="22"/>
  <c r="P161" i="22"/>
  <c r="M195" i="22"/>
  <c r="N222" i="22"/>
  <c r="P285" i="22"/>
  <c r="M198" i="22"/>
  <c r="P165" i="22"/>
  <c r="N278" i="22"/>
  <c r="O122" i="22"/>
  <c r="P122" i="22"/>
  <c r="N200" i="22"/>
  <c r="P184" i="22"/>
  <c r="P26" i="22"/>
  <c r="O56" i="22"/>
  <c r="M100" i="22"/>
  <c r="N190" i="22"/>
  <c r="O218" i="22"/>
  <c r="P175" i="22"/>
  <c r="M40" i="22"/>
  <c r="P25" i="22"/>
  <c r="M30" i="22"/>
  <c r="N53" i="22"/>
  <c r="O34" i="22"/>
  <c r="M65" i="22"/>
  <c r="M63" i="22"/>
  <c r="O66" i="22"/>
  <c r="N94" i="22"/>
  <c r="N105" i="22"/>
  <c r="O69" i="22"/>
  <c r="N90" i="22"/>
  <c r="O68" i="22"/>
  <c r="O79" i="22"/>
  <c r="N166" i="22"/>
  <c r="N236" i="22"/>
  <c r="O255" i="22"/>
  <c r="N268" i="22"/>
  <c r="O269" i="22"/>
  <c r="P253" i="22"/>
  <c r="P269" i="22"/>
  <c r="O230" i="22"/>
  <c r="M228" i="22"/>
  <c r="M254" i="22"/>
  <c r="N242" i="22"/>
  <c r="M122" i="22"/>
  <c r="M117" i="22"/>
  <c r="M188" i="22"/>
  <c r="O140" i="22"/>
  <c r="N168" i="22"/>
  <c r="N187" i="22"/>
  <c r="P127" i="22"/>
  <c r="N139" i="22"/>
  <c r="N143" i="22"/>
  <c r="P159" i="22"/>
  <c r="M175" i="22"/>
  <c r="N116" i="22"/>
  <c r="P164" i="22"/>
  <c r="N173" i="22"/>
  <c r="N199" i="22"/>
  <c r="N161" i="22"/>
  <c r="N202" i="22"/>
  <c r="M162" i="22"/>
  <c r="P223" i="22"/>
  <c r="P221" i="22"/>
  <c r="P198" i="22"/>
  <c r="P230" i="22"/>
  <c r="O54" i="22"/>
  <c r="P54" i="22"/>
  <c r="O36" i="22"/>
  <c r="O45" i="22"/>
  <c r="O27" i="22"/>
  <c r="O62" i="22"/>
  <c r="N65" i="22"/>
  <c r="O50" i="22"/>
  <c r="P50" i="22"/>
  <c r="O105" i="22"/>
  <c r="M51" i="22"/>
  <c r="N26" i="22"/>
  <c r="P41" i="22"/>
  <c r="O25" i="22"/>
  <c r="P34" i="22"/>
  <c r="N57" i="22"/>
  <c r="P31" i="22"/>
  <c r="N23" i="22"/>
  <c r="P44" i="22"/>
  <c r="M52" i="22"/>
  <c r="N59" i="22"/>
  <c r="M95" i="22"/>
  <c r="P32" i="22"/>
  <c r="N70" i="22"/>
  <c r="P33" i="22"/>
  <c r="P68" i="22"/>
  <c r="P108" i="22"/>
  <c r="N77" i="22"/>
  <c r="N86" i="22"/>
  <c r="N75" i="22"/>
  <c r="N61" i="22"/>
  <c r="N78" i="22"/>
  <c r="P40" i="22"/>
  <c r="O59" i="22"/>
  <c r="P86" i="22"/>
  <c r="N99" i="22"/>
  <c r="N96" i="22"/>
  <c r="O97" i="22"/>
  <c r="O100" i="22"/>
  <c r="N101" i="22"/>
  <c r="N296" i="22"/>
  <c r="O296" i="22"/>
  <c r="M291" i="22"/>
  <c r="N234" i="22"/>
  <c r="O272" i="22"/>
  <c r="N250" i="22"/>
  <c r="O256" i="22"/>
  <c r="N262" i="22"/>
  <c r="N253" i="22"/>
  <c r="O251" i="22"/>
  <c r="P228" i="22"/>
  <c r="O280" i="22"/>
  <c r="O247" i="22"/>
  <c r="P249" i="22"/>
  <c r="O20" i="22"/>
  <c r="P45" i="22"/>
  <c r="N19" i="22"/>
  <c r="N49" i="22"/>
  <c r="P47" i="22"/>
  <c r="P48" i="22"/>
  <c r="O29" i="22"/>
  <c r="P39" i="22"/>
  <c r="P52" i="22"/>
  <c r="O90" i="22"/>
  <c r="M18" i="22"/>
  <c r="P21" i="22"/>
  <c r="M26" i="22"/>
  <c r="N41" i="22"/>
  <c r="O22" i="22"/>
  <c r="M35" i="22"/>
  <c r="P24" i="22"/>
  <c r="P61" i="22"/>
  <c r="N31" i="22"/>
  <c r="P27" i="22"/>
  <c r="P105" i="22"/>
  <c r="N60" i="22"/>
  <c r="N73" i="22"/>
  <c r="N33" i="22"/>
  <c r="P106" i="22"/>
  <c r="N38" i="22"/>
  <c r="N68" i="22"/>
  <c r="N35" i="22"/>
  <c r="P79" i="22"/>
  <c r="P110" i="22"/>
  <c r="M85" i="22"/>
  <c r="N63" i="22"/>
  <c r="P46" i="22"/>
  <c r="N81" i="22"/>
  <c r="N110" i="22"/>
  <c r="P66" i="22"/>
  <c r="N103" i="22"/>
  <c r="M97" i="22"/>
  <c r="N100" i="22"/>
  <c r="M101" i="22"/>
  <c r="N55" i="22"/>
  <c r="O260" i="22"/>
  <c r="O238" i="22"/>
  <c r="O286" i="22"/>
  <c r="O232" i="22"/>
  <c r="O248" i="22"/>
  <c r="O264" i="22"/>
  <c r="O291" i="22"/>
  <c r="O233" i="22"/>
  <c r="O274" i="22"/>
  <c r="O270" i="22"/>
  <c r="O240" i="22"/>
  <c r="O277" i="22"/>
  <c r="O263" i="22"/>
  <c r="P236" i="22"/>
  <c r="P262" i="22"/>
  <c r="O257" i="22"/>
  <c r="P239" i="22"/>
  <c r="P290" i="22"/>
  <c r="P234" i="22"/>
  <c r="M270" i="22"/>
  <c r="O279" i="22"/>
  <c r="P258" i="22"/>
  <c r="O241" i="22"/>
  <c r="O229" i="22"/>
  <c r="P260" i="22"/>
  <c r="T15" i="22"/>
  <c r="S16" i="22"/>
  <c r="U15" i="22"/>
  <c r="V15" i="22"/>
  <c r="U16" i="22"/>
  <c r="T17" i="22"/>
  <c r="W16" i="22"/>
  <c r="V17" i="22"/>
  <c r="U18" i="22"/>
  <c r="S15" i="22"/>
  <c r="S17" i="22"/>
  <c r="V16" i="22"/>
  <c r="W17" i="22"/>
  <c r="S18" i="22"/>
  <c r="T18" i="22"/>
  <c r="T16" i="22"/>
  <c r="V18" i="22"/>
  <c r="W18" i="22"/>
  <c r="U17" i="22"/>
  <c r="W15" i="22"/>
  <c r="O47" i="22"/>
  <c r="P23" i="22"/>
  <c r="P51" i="22"/>
  <c r="O94" i="22"/>
  <c r="N106" i="22"/>
  <c r="N104" i="22"/>
  <c r="P89" i="22"/>
  <c r="N107" i="22"/>
  <c r="O252" i="22"/>
  <c r="N260" i="22"/>
  <c r="N238" i="22"/>
  <c r="N232" i="22"/>
  <c r="N248" i="22"/>
  <c r="N264" i="22"/>
  <c r="O276" i="22"/>
  <c r="O294" i="22"/>
  <c r="P250" i="22"/>
  <c r="N290" i="22"/>
  <c r="O242" i="22"/>
  <c r="N274" i="22"/>
  <c r="N270" i="22"/>
  <c r="N240" i="22"/>
  <c r="O281" i="22"/>
  <c r="O261" i="22"/>
  <c r="P246" i="22"/>
  <c r="P238" i="22"/>
  <c r="O288" i="22"/>
  <c r="O43" i="22"/>
  <c r="P43" i="22"/>
  <c r="M66" i="22"/>
  <c r="O72" i="22"/>
  <c r="P20" i="22"/>
  <c r="N84" i="22"/>
  <c r="N17" i="22"/>
  <c r="N54" i="22"/>
  <c r="M39" i="22"/>
  <c r="N51" i="22"/>
  <c r="N25" i="22"/>
  <c r="M53" i="22"/>
  <c r="M29" i="22"/>
  <c r="N67" i="22"/>
  <c r="N83" i="22"/>
  <c r="N44" i="22"/>
  <c r="N66" i="22"/>
  <c r="M94" i="22"/>
  <c r="N108" i="22"/>
  <c r="N56" i="22"/>
  <c r="N69" i="22"/>
  <c r="M93" i="22"/>
  <c r="N76" i="22"/>
  <c r="M91" i="22"/>
  <c r="P109" i="22"/>
  <c r="O38" i="22"/>
  <c r="N82" i="22"/>
  <c r="P94" i="22"/>
  <c r="N79" i="22"/>
  <c r="P30" i="22"/>
  <c r="O84" i="22"/>
  <c r="N71" i="22"/>
  <c r="P87" i="22"/>
  <c r="M46" i="22"/>
  <c r="O67" i="22"/>
  <c r="P91" i="22"/>
  <c r="P97" i="22"/>
  <c r="O60" i="22"/>
  <c r="O104" i="22"/>
  <c r="N284" i="22"/>
  <c r="P271" i="22"/>
  <c r="O244" i="22"/>
  <c r="P266" i="22"/>
  <c r="M294" i="22"/>
  <c r="N282" i="22"/>
  <c r="N228" i="22"/>
  <c r="O254" i="22"/>
  <c r="O226" i="22"/>
  <c r="N258" i="22"/>
  <c r="O275" i="22"/>
  <c r="O259" i="22"/>
  <c r="N293" i="22"/>
  <c r="O267" i="22"/>
  <c r="N50" i="22"/>
  <c r="N265" i="22"/>
  <c r="O265" i="22"/>
  <c r="P69" i="22"/>
  <c r="O88" i="22"/>
  <c r="O109" i="22"/>
  <c r="O98" i="22"/>
  <c r="O106" i="22"/>
  <c r="O46" i="22"/>
  <c r="P42" i="22"/>
  <c r="N244" i="22"/>
  <c r="P248" i="22"/>
  <c r="N254" i="22"/>
  <c r="N226" i="22"/>
  <c r="O243" i="22"/>
  <c r="O292" i="22"/>
  <c r="P268" i="22"/>
  <c r="P252" i="22"/>
  <c r="O289" i="22"/>
  <c r="O235" i="22"/>
  <c r="P242" i="22"/>
  <c r="O28" i="22"/>
  <c r="M17" i="22"/>
  <c r="O21" i="22"/>
  <c r="M56" i="22"/>
  <c r="M22" i="22"/>
  <c r="O53" i="22"/>
  <c r="O92" i="22"/>
  <c r="P28" i="22"/>
  <c r="O80" i="22"/>
  <c r="N89" i="22"/>
  <c r="N237" i="22"/>
  <c r="N283" i="22"/>
  <c r="P293" i="22"/>
  <c r="N269" i="22"/>
  <c r="O225" i="22"/>
  <c r="O278" i="22"/>
  <c r="O231" i="22"/>
  <c r="O273" i="22"/>
  <c r="O245" i="22"/>
  <c r="L115" i="21"/>
  <c r="P115" i="21" s="1"/>
  <c r="J114" i="21"/>
  <c r="O114" i="21" s="1"/>
  <c r="L116" i="21"/>
  <c r="I115" i="21"/>
  <c r="H114" i="21"/>
  <c r="O94" i="21"/>
  <c r="O90" i="21"/>
  <c r="J80" i="21"/>
  <c r="K61" i="21"/>
  <c r="P61" i="21" s="1"/>
  <c r="I59" i="21"/>
  <c r="N59" i="21" s="1"/>
  <c r="L43" i="21"/>
  <c r="L26" i="21"/>
  <c r="K18" i="21"/>
  <c r="H115" i="21"/>
  <c r="L111" i="21"/>
  <c r="P111" i="21" s="1"/>
  <c r="L93" i="21"/>
  <c r="P93" i="21" s="1"/>
  <c r="L89" i="21"/>
  <c r="P89" i="21" s="1"/>
  <c r="J86" i="21"/>
  <c r="H83" i="21"/>
  <c r="J70" i="21"/>
  <c r="H67" i="21"/>
  <c r="H61" i="21"/>
  <c r="H59" i="21"/>
  <c r="L56" i="21"/>
  <c r="I43" i="21"/>
  <c r="M43" i="21" s="1"/>
  <c r="L40" i="21"/>
  <c r="L31" i="21"/>
  <c r="J26" i="21"/>
  <c r="I23" i="21"/>
  <c r="M23" i="21" s="1"/>
  <c r="J18" i="21"/>
  <c r="N94" i="21"/>
  <c r="N90" i="21"/>
  <c r="H73" i="21"/>
  <c r="N62" i="21"/>
  <c r="M45" i="21"/>
  <c r="I18" i="21"/>
  <c r="P107" i="21"/>
  <c r="J57" i="21"/>
  <c r="O57" i="21" s="1"/>
  <c r="M39" i="21"/>
  <c r="P99" i="21"/>
  <c r="H111" i="21"/>
  <c r="M111" i="21" s="1"/>
  <c r="H110" i="21"/>
  <c r="M110" i="21" s="1"/>
  <c r="J103" i="21"/>
  <c r="J99" i="21"/>
  <c r="J98" i="21"/>
  <c r="M95" i="21"/>
  <c r="L112" i="21"/>
  <c r="H106" i="21"/>
  <c r="M106" i="21" s="1"/>
  <c r="I103" i="21"/>
  <c r="H102" i="21"/>
  <c r="M102" i="21" s="1"/>
  <c r="I99" i="21"/>
  <c r="I98" i="21"/>
  <c r="J63" i="21"/>
  <c r="J60" i="21"/>
  <c r="O60" i="21" s="1"/>
  <c r="L59" i="21"/>
  <c r="I57" i="21"/>
  <c r="L46" i="21"/>
  <c r="L44" i="21"/>
  <c r="L41" i="21"/>
  <c r="L24" i="21"/>
  <c r="J22" i="21"/>
  <c r="H99" i="21"/>
  <c r="H98" i="21"/>
  <c r="P92" i="21"/>
  <c r="P88" i="21"/>
  <c r="J84" i="21"/>
  <c r="J68" i="21"/>
  <c r="I63" i="21"/>
  <c r="M63" i="21" s="1"/>
  <c r="I60" i="21"/>
  <c r="M60" i="21" s="1"/>
  <c r="K59" i="21"/>
  <c r="O59" i="21" s="1"/>
  <c r="H57" i="21"/>
  <c r="I41" i="21"/>
  <c r="M41" i="21" s="1"/>
  <c r="L29" i="21"/>
  <c r="N16" i="21"/>
  <c r="H103" i="21"/>
  <c r="J115" i="21"/>
  <c r="N115" i="21" s="1"/>
  <c r="I114" i="21"/>
  <c r="H87" i="21"/>
  <c r="J74" i="21"/>
  <c r="H71" i="21"/>
  <c r="J64" i="21"/>
  <c r="N64" i="21" s="1"/>
  <c r="L49" i="21"/>
  <c r="M27" i="21"/>
  <c r="K109" i="21"/>
  <c r="I109" i="21"/>
  <c r="J109" i="21"/>
  <c r="K108" i="21"/>
  <c r="H108" i="21"/>
  <c r="J108" i="21"/>
  <c r="N111" i="21"/>
  <c r="K104" i="21"/>
  <c r="P104" i="21" s="1"/>
  <c r="H104" i="21"/>
  <c r="I104" i="21"/>
  <c r="J104" i="21"/>
  <c r="K112" i="21"/>
  <c r="P112" i="21" s="1"/>
  <c r="H112" i="21"/>
  <c r="M112" i="21" s="1"/>
  <c r="J112" i="21"/>
  <c r="N112" i="21" s="1"/>
  <c r="M55" i="21"/>
  <c r="K113" i="21"/>
  <c r="I113" i="21"/>
  <c r="M113" i="21" s="1"/>
  <c r="J113" i="21"/>
  <c r="N110" i="21"/>
  <c r="K116" i="21"/>
  <c r="H116" i="21"/>
  <c r="M116" i="21" s="1"/>
  <c r="J116" i="21"/>
  <c r="N116" i="21" s="1"/>
  <c r="O103" i="21"/>
  <c r="O95" i="21"/>
  <c r="K96" i="21"/>
  <c r="I96" i="21"/>
  <c r="H96" i="21"/>
  <c r="J96" i="21"/>
  <c r="L109" i="21"/>
  <c r="H109" i="21"/>
  <c r="L108" i="21"/>
  <c r="K100" i="21"/>
  <c r="H100" i="21"/>
  <c r="I100" i="21"/>
  <c r="J100" i="21"/>
  <c r="I65" i="21"/>
  <c r="J65" i="21"/>
  <c r="H65" i="21"/>
  <c r="K65" i="21"/>
  <c r="L65" i="21"/>
  <c r="L113" i="21"/>
  <c r="I108" i="21"/>
  <c r="N107" i="21"/>
  <c r="N95" i="21"/>
  <c r="O91" i="21"/>
  <c r="I58" i="21"/>
  <c r="J58" i="21"/>
  <c r="K58" i="21"/>
  <c r="K51" i="21"/>
  <c r="J51" i="21"/>
  <c r="H51" i="21"/>
  <c r="I51" i="21"/>
  <c r="L51" i="21"/>
  <c r="K42" i="21"/>
  <c r="H42" i="21"/>
  <c r="I42" i="21"/>
  <c r="J92" i="21"/>
  <c r="O92" i="21" s="1"/>
  <c r="J88" i="21"/>
  <c r="K62" i="21"/>
  <c r="O62" i="21" s="1"/>
  <c r="L62" i="21"/>
  <c r="I61" i="21"/>
  <c r="M61" i="21" s="1"/>
  <c r="J61" i="21"/>
  <c r="K53" i="21"/>
  <c r="J53" i="21"/>
  <c r="I53" i="21"/>
  <c r="M53" i="21" s="1"/>
  <c r="L53" i="21"/>
  <c r="K35" i="21"/>
  <c r="J35" i="21"/>
  <c r="H35" i="21"/>
  <c r="I35" i="21"/>
  <c r="L35" i="21"/>
  <c r="K25" i="21"/>
  <c r="J25" i="21"/>
  <c r="L25" i="21"/>
  <c r="H25" i="21"/>
  <c r="I25" i="21"/>
  <c r="I17" i="21"/>
  <c r="H17" i="21"/>
  <c r="J17" i="21"/>
  <c r="K17" i="21"/>
  <c r="L17" i="21"/>
  <c r="K85" i="21"/>
  <c r="L85" i="21"/>
  <c r="K79" i="21"/>
  <c r="L79" i="21"/>
  <c r="K75" i="21"/>
  <c r="L75" i="21"/>
  <c r="K71" i="21"/>
  <c r="L71" i="21"/>
  <c r="K69" i="21"/>
  <c r="L69" i="21"/>
  <c r="H64" i="21"/>
  <c r="M64" i="21" s="1"/>
  <c r="J105" i="21"/>
  <c r="O105" i="21" s="1"/>
  <c r="J97" i="21"/>
  <c r="O97" i="21" s="1"/>
  <c r="I80" i="21"/>
  <c r="M80" i="21" s="1"/>
  <c r="I78" i="21"/>
  <c r="M78" i="21" s="1"/>
  <c r="I76" i="21"/>
  <c r="M76" i="21" s="1"/>
  <c r="I74" i="21"/>
  <c r="M74" i="21" s="1"/>
  <c r="I72" i="21"/>
  <c r="M72" i="21" s="1"/>
  <c r="I70" i="21"/>
  <c r="M70" i="21" s="1"/>
  <c r="I68" i="21"/>
  <c r="M68" i="21" s="1"/>
  <c r="I66" i="21"/>
  <c r="M66" i="21" s="1"/>
  <c r="K39" i="21"/>
  <c r="J39" i="21"/>
  <c r="N39" i="21" s="1"/>
  <c r="L39" i="21"/>
  <c r="K27" i="21"/>
  <c r="J27" i="21"/>
  <c r="N27" i="21" s="1"/>
  <c r="L27" i="21"/>
  <c r="I92" i="21"/>
  <c r="I88" i="21"/>
  <c r="K87" i="21"/>
  <c r="L87" i="21"/>
  <c r="K83" i="21"/>
  <c r="L83" i="21"/>
  <c r="K81" i="21"/>
  <c r="L81" i="21"/>
  <c r="K77" i="21"/>
  <c r="L77" i="21"/>
  <c r="K73" i="21"/>
  <c r="L73" i="21"/>
  <c r="K67" i="21"/>
  <c r="L67" i="21"/>
  <c r="K55" i="21"/>
  <c r="J55" i="21"/>
  <c r="N55" i="21" s="1"/>
  <c r="L55" i="21"/>
  <c r="K37" i="21"/>
  <c r="J37" i="21"/>
  <c r="I37" i="21"/>
  <c r="M37" i="21" s="1"/>
  <c r="L37" i="21"/>
  <c r="J101" i="21"/>
  <c r="J93" i="21"/>
  <c r="O93" i="21" s="1"/>
  <c r="H92" i="21"/>
  <c r="J89" i="21"/>
  <c r="H88" i="21"/>
  <c r="I86" i="21"/>
  <c r="M86" i="21" s="1"/>
  <c r="I84" i="21"/>
  <c r="M84" i="21" s="1"/>
  <c r="I82" i="21"/>
  <c r="M82" i="21" s="1"/>
  <c r="L114" i="21"/>
  <c r="P114" i="21" s="1"/>
  <c r="L110" i="21"/>
  <c r="P110" i="21" s="1"/>
  <c r="L106" i="21"/>
  <c r="P106" i="21" s="1"/>
  <c r="I105" i="21"/>
  <c r="M105" i="21" s="1"/>
  <c r="L102" i="21"/>
  <c r="P102" i="21" s="1"/>
  <c r="I101" i="21"/>
  <c r="M101" i="21" s="1"/>
  <c r="L98" i="21"/>
  <c r="P98" i="21" s="1"/>
  <c r="I97" i="21"/>
  <c r="M97" i="21" s="1"/>
  <c r="L94" i="21"/>
  <c r="P94" i="21" s="1"/>
  <c r="I93" i="21"/>
  <c r="M93" i="21" s="1"/>
  <c r="L90" i="21"/>
  <c r="P90" i="21" s="1"/>
  <c r="I89" i="21"/>
  <c r="M89" i="21" s="1"/>
  <c r="P57" i="21"/>
  <c r="K52" i="21"/>
  <c r="H52" i="21"/>
  <c r="I52" i="21"/>
  <c r="J52" i="21"/>
  <c r="L52" i="21"/>
  <c r="K41" i="21"/>
  <c r="J41" i="21"/>
  <c r="N41" i="21" s="1"/>
  <c r="K21" i="21"/>
  <c r="J21" i="21"/>
  <c r="N21" i="21" s="1"/>
  <c r="L21" i="21"/>
  <c r="L58" i="21"/>
  <c r="K54" i="21"/>
  <c r="O54" i="21" s="1"/>
  <c r="H54" i="21"/>
  <c r="I54" i="21"/>
  <c r="L54" i="21"/>
  <c r="K36" i="21"/>
  <c r="H36" i="21"/>
  <c r="I36" i="21"/>
  <c r="J36" i="21"/>
  <c r="L36" i="21"/>
  <c r="J87" i="21"/>
  <c r="K86" i="21"/>
  <c r="O86" i="21" s="1"/>
  <c r="L86" i="21"/>
  <c r="J85" i="21"/>
  <c r="K84" i="21"/>
  <c r="O84" i="21" s="1"/>
  <c r="L84" i="21"/>
  <c r="J83" i="21"/>
  <c r="K82" i="21"/>
  <c r="O82" i="21" s="1"/>
  <c r="L82" i="21"/>
  <c r="J81" i="21"/>
  <c r="K80" i="21"/>
  <c r="O80" i="21" s="1"/>
  <c r="L80" i="21"/>
  <c r="J79" i="21"/>
  <c r="K78" i="21"/>
  <c r="O78" i="21" s="1"/>
  <c r="L78" i="21"/>
  <c r="J77" i="21"/>
  <c r="K76" i="21"/>
  <c r="O76" i="21" s="1"/>
  <c r="L76" i="21"/>
  <c r="J75" i="21"/>
  <c r="K74" i="21"/>
  <c r="L74" i="21"/>
  <c r="J73" i="21"/>
  <c r="K72" i="21"/>
  <c r="O72" i="21" s="1"/>
  <c r="L72" i="21"/>
  <c r="J71" i="21"/>
  <c r="K70" i="21"/>
  <c r="O70" i="21" s="1"/>
  <c r="L70" i="21"/>
  <c r="J69" i="21"/>
  <c r="K68" i="21"/>
  <c r="O68" i="21" s="1"/>
  <c r="L68" i="21"/>
  <c r="J67" i="21"/>
  <c r="K66" i="21"/>
  <c r="O66" i="21" s="1"/>
  <c r="L66" i="21"/>
  <c r="L64" i="21"/>
  <c r="H58" i="21"/>
  <c r="L42" i="21"/>
  <c r="K38" i="21"/>
  <c r="O38" i="21" s="1"/>
  <c r="H38" i="21"/>
  <c r="I38" i="21"/>
  <c r="L38" i="21"/>
  <c r="I87" i="21"/>
  <c r="M87" i="21" s="1"/>
  <c r="I85" i="21"/>
  <c r="M85" i="21" s="1"/>
  <c r="I83" i="21"/>
  <c r="M83" i="21" s="1"/>
  <c r="I81" i="21"/>
  <c r="M81" i="21" s="1"/>
  <c r="I79" i="21"/>
  <c r="M79" i="21" s="1"/>
  <c r="I77" i="21"/>
  <c r="M77" i="21" s="1"/>
  <c r="I75" i="21"/>
  <c r="M75" i="21" s="1"/>
  <c r="I73" i="21"/>
  <c r="M73" i="21" s="1"/>
  <c r="I71" i="21"/>
  <c r="M71" i="21" s="1"/>
  <c r="I69" i="21"/>
  <c r="M69" i="21" s="1"/>
  <c r="I67" i="21"/>
  <c r="K64" i="21"/>
  <c r="O64" i="21" s="1"/>
  <c r="J42" i="21"/>
  <c r="N42" i="21" s="1"/>
  <c r="K40" i="21"/>
  <c r="O40" i="21" s="1"/>
  <c r="H40" i="21"/>
  <c r="I40" i="21"/>
  <c r="K56" i="21"/>
  <c r="L48" i="21"/>
  <c r="I47" i="21"/>
  <c r="M47" i="21" s="1"/>
  <c r="K44" i="21"/>
  <c r="O44" i="21" s="1"/>
  <c r="H44" i="21"/>
  <c r="I44" i="21"/>
  <c r="N44" i="21" s="1"/>
  <c r="K43" i="21"/>
  <c r="J43" i="21"/>
  <c r="N43" i="21" s="1"/>
  <c r="L33" i="21"/>
  <c r="L32" i="21"/>
  <c r="I31" i="21"/>
  <c r="M31" i="21" s="1"/>
  <c r="K46" i="21"/>
  <c r="O46" i="21" s="1"/>
  <c r="H46" i="21"/>
  <c r="I46" i="21"/>
  <c r="N46" i="21" s="1"/>
  <c r="K45" i="21"/>
  <c r="J45" i="21"/>
  <c r="N45" i="21" s="1"/>
  <c r="K30" i="21"/>
  <c r="O30" i="21" s="1"/>
  <c r="H30" i="21"/>
  <c r="I30" i="21"/>
  <c r="K29" i="21"/>
  <c r="J29" i="21"/>
  <c r="N29" i="21" s="1"/>
  <c r="K23" i="21"/>
  <c r="J23" i="21"/>
  <c r="L23" i="21"/>
  <c r="I56" i="21"/>
  <c r="M56" i="21" s="1"/>
  <c r="J56" i="21"/>
  <c r="K48" i="21"/>
  <c r="O48" i="21" s="1"/>
  <c r="H48" i="21"/>
  <c r="I48" i="21"/>
  <c r="K47" i="21"/>
  <c r="J47" i="21"/>
  <c r="K32" i="21"/>
  <c r="O32" i="21" s="1"/>
  <c r="H32" i="21"/>
  <c r="I32" i="21"/>
  <c r="K31" i="21"/>
  <c r="J31" i="21"/>
  <c r="K50" i="21"/>
  <c r="O50" i="21" s="1"/>
  <c r="H50" i="21"/>
  <c r="I50" i="21"/>
  <c r="K49" i="21"/>
  <c r="P49" i="21" s="1"/>
  <c r="J49" i="21"/>
  <c r="N49" i="21" s="1"/>
  <c r="K34" i="21"/>
  <c r="H34" i="21"/>
  <c r="I34" i="21"/>
  <c r="K33" i="21"/>
  <c r="J33" i="21"/>
  <c r="N33" i="21" s="1"/>
  <c r="K19" i="21"/>
  <c r="J19" i="21"/>
  <c r="N19" i="21" s="1"/>
  <c r="L19" i="21"/>
  <c r="I28" i="21"/>
  <c r="M28" i="21" s="1"/>
  <c r="I26" i="21"/>
  <c r="M26" i="21" s="1"/>
  <c r="I24" i="21"/>
  <c r="M24" i="21" s="1"/>
  <c r="I22" i="21"/>
  <c r="M22" i="21" s="1"/>
  <c r="I20" i="21"/>
  <c r="M20" i="21" s="1"/>
  <c r="L18" i="21"/>
  <c r="P18" i="21" s="1"/>
  <c r="H18" i="21"/>
  <c r="M18" i="21" s="1"/>
  <c r="K28" i="21"/>
  <c r="O28" i="21" s="1"/>
  <c r="K26" i="21"/>
  <c r="O26" i="21" s="1"/>
  <c r="K24" i="21"/>
  <c r="K22" i="21"/>
  <c r="O22" i="21" s="1"/>
  <c r="K20" i="21"/>
  <c r="M16" i="21"/>
  <c r="K299" i="22" l="1"/>
  <c r="I299" i="22"/>
  <c r="H299" i="22"/>
  <c r="O15" i="22"/>
  <c r="L299" i="22"/>
  <c r="N15" i="22"/>
  <c r="J299" i="22"/>
  <c r="N47" i="21"/>
  <c r="O74" i="21"/>
  <c r="N114" i="21"/>
  <c r="O43" i="21"/>
  <c r="P23" i="21"/>
  <c r="O17" i="21"/>
  <c r="N31" i="21"/>
  <c r="M48" i="21"/>
  <c r="M34" i="21"/>
  <c r="P68" i="21"/>
  <c r="P84" i="21"/>
  <c r="M36" i="21"/>
  <c r="O41" i="21"/>
  <c r="M35" i="21"/>
  <c r="M114" i="21"/>
  <c r="K15" i="21"/>
  <c r="K119" i="21" s="1"/>
  <c r="G119" i="21"/>
  <c r="P80" i="21"/>
  <c r="N52" i="21"/>
  <c r="O87" i="21"/>
  <c r="N109" i="21"/>
  <c r="I15" i="21"/>
  <c r="J119" i="21" s="1"/>
  <c r="E119" i="21"/>
  <c r="L15" i="21"/>
  <c r="P15" i="21" s="1"/>
  <c r="N99" i="21"/>
  <c r="F119" i="21"/>
  <c r="H15" i="21"/>
  <c r="I119" i="21" s="1"/>
  <c r="D119" i="21"/>
  <c r="C119" i="21"/>
  <c r="AC15" i="22"/>
  <c r="AC16" i="22"/>
  <c r="AC18" i="22"/>
  <c r="AF16" i="22"/>
  <c r="AE18" i="22"/>
  <c r="P33" i="21"/>
  <c r="O45" i="21"/>
  <c r="P73" i="21"/>
  <c r="P39" i="21"/>
  <c r="M104" i="21"/>
  <c r="M30" i="21"/>
  <c r="M40" i="21"/>
  <c r="O58" i="21"/>
  <c r="M59" i="21"/>
  <c r="O99" i="21"/>
  <c r="P51" i="21"/>
  <c r="M32" i="21"/>
  <c r="M51" i="21"/>
  <c r="P59" i="21"/>
  <c r="P67" i="21"/>
  <c r="P83" i="21"/>
  <c r="P79" i="21"/>
  <c r="O100" i="21"/>
  <c r="AF17" i="22"/>
  <c r="AD16" i="22"/>
  <c r="AD17" i="22"/>
  <c r="AF15" i="22"/>
  <c r="AD18" i="22"/>
  <c r="AC17" i="22"/>
  <c r="AE16" i="22"/>
  <c r="AE15" i="22"/>
  <c r="AD15" i="22"/>
  <c r="AF18" i="22"/>
  <c r="AE17" i="22"/>
  <c r="M67" i="21"/>
  <c r="N37" i="21"/>
  <c r="P87" i="21"/>
  <c r="P69" i="21"/>
  <c r="P85" i="21"/>
  <c r="M25" i="21"/>
  <c r="P108" i="21"/>
  <c r="N82" i="21"/>
  <c r="N63" i="21"/>
  <c r="O63" i="21"/>
  <c r="O18" i="21"/>
  <c r="N69" i="21"/>
  <c r="N85" i="21"/>
  <c r="N89" i="21"/>
  <c r="O109" i="21"/>
  <c r="M115" i="21"/>
  <c r="N20" i="21"/>
  <c r="N23" i="21"/>
  <c r="O37" i="21"/>
  <c r="O73" i="21"/>
  <c r="M50" i="21"/>
  <c r="P32" i="21"/>
  <c r="N28" i="21"/>
  <c r="P70" i="21"/>
  <c r="N75" i="21"/>
  <c r="P86" i="21"/>
  <c r="O36" i="21"/>
  <c r="M52" i="21"/>
  <c r="P55" i="21"/>
  <c r="M88" i="21"/>
  <c r="P25" i="21"/>
  <c r="N60" i="21"/>
  <c r="M98" i="21"/>
  <c r="N57" i="21"/>
  <c r="P54" i="21"/>
  <c r="O77" i="21"/>
  <c r="O42" i="21"/>
  <c r="N108" i="21"/>
  <c r="M99" i="21"/>
  <c r="N98" i="21"/>
  <c r="O115" i="21"/>
  <c r="P19" i="21"/>
  <c r="P64" i="21"/>
  <c r="N56" i="21"/>
  <c r="M38" i="21"/>
  <c r="P66" i="21"/>
  <c r="P82" i="21"/>
  <c r="M54" i="21"/>
  <c r="N101" i="21"/>
  <c r="P81" i="21"/>
  <c r="P27" i="21"/>
  <c r="P75" i="21"/>
  <c r="N17" i="21"/>
  <c r="P53" i="21"/>
  <c r="P62" i="21"/>
  <c r="N58" i="21"/>
  <c r="P113" i="21"/>
  <c r="M100" i="21"/>
  <c r="N72" i="21"/>
  <c r="O96" i="21"/>
  <c r="N113" i="21"/>
  <c r="P48" i="21"/>
  <c r="P72" i="21"/>
  <c r="O55" i="21"/>
  <c r="P65" i="21"/>
  <c r="N104" i="21"/>
  <c r="M57" i="21"/>
  <c r="M103" i="21"/>
  <c r="N103" i="21"/>
  <c r="N18" i="21"/>
  <c r="O98" i="21"/>
  <c r="O20" i="21"/>
  <c r="P20" i="21"/>
  <c r="N87" i="21"/>
  <c r="N30" i="21"/>
  <c r="N32" i="21"/>
  <c r="P43" i="21"/>
  <c r="O89" i="21"/>
  <c r="N54" i="21"/>
  <c r="P50" i="21"/>
  <c r="N68" i="21"/>
  <c r="N80" i="21"/>
  <c r="T15" i="21"/>
  <c r="S16" i="21"/>
  <c r="U15" i="21"/>
  <c r="V15" i="21"/>
  <c r="U16" i="21"/>
  <c r="W16" i="21"/>
  <c r="V17" i="21"/>
  <c r="U18" i="21"/>
  <c r="V18" i="21"/>
  <c r="S15" i="21"/>
  <c r="W18" i="21"/>
  <c r="W15" i="21"/>
  <c r="AF15" i="21" s="1"/>
  <c r="T16" i="21"/>
  <c r="V16" i="21"/>
  <c r="S17" i="21"/>
  <c r="T17" i="21"/>
  <c r="U17" i="21"/>
  <c r="W17" i="21"/>
  <c r="T18" i="21"/>
  <c r="S18" i="21"/>
  <c r="O85" i="21"/>
  <c r="O23" i="21"/>
  <c r="N73" i="21"/>
  <c r="P36" i="21"/>
  <c r="P44" i="21"/>
  <c r="O24" i="21"/>
  <c r="P24" i="21"/>
  <c r="O19" i="21"/>
  <c r="O34" i="21"/>
  <c r="P34" i="21"/>
  <c r="N34" i="21"/>
  <c r="N50" i="21"/>
  <c r="N24" i="21"/>
  <c r="P42" i="21"/>
  <c r="P74" i="21"/>
  <c r="N79" i="21"/>
  <c r="N36" i="21"/>
  <c r="P45" i="21"/>
  <c r="P21" i="21"/>
  <c r="P52" i="21"/>
  <c r="O67" i="21"/>
  <c r="O83" i="21"/>
  <c r="O27" i="21"/>
  <c r="O79" i="21"/>
  <c r="M17" i="21"/>
  <c r="P35" i="21"/>
  <c r="N48" i="21"/>
  <c r="O51" i="21"/>
  <c r="O65" i="21"/>
  <c r="N96" i="21"/>
  <c r="N66" i="21"/>
  <c r="N84" i="21"/>
  <c r="N78" i="21"/>
  <c r="P100" i="21"/>
  <c r="O69" i="21"/>
  <c r="M96" i="21"/>
  <c r="O49" i="21"/>
  <c r="O31" i="21"/>
  <c r="O47" i="21"/>
  <c r="O29" i="21"/>
  <c r="M46" i="21"/>
  <c r="P38" i="21"/>
  <c r="P76" i="21"/>
  <c r="N81" i="21"/>
  <c r="O21" i="21"/>
  <c r="N93" i="21"/>
  <c r="P77" i="21"/>
  <c r="P71" i="21"/>
  <c r="P17" i="21"/>
  <c r="N35" i="21"/>
  <c r="N53" i="21"/>
  <c r="N88" i="21"/>
  <c r="M58" i="21"/>
  <c r="M108" i="21"/>
  <c r="N65" i="21"/>
  <c r="O113" i="21"/>
  <c r="O33" i="21"/>
  <c r="P26" i="21"/>
  <c r="O71" i="21"/>
  <c r="N25" i="21"/>
  <c r="N92" i="21"/>
  <c r="M65" i="21"/>
  <c r="O116" i="21"/>
  <c r="P30" i="21"/>
  <c r="O108" i="21"/>
  <c r="N71" i="21"/>
  <c r="M92" i="21"/>
  <c r="O56" i="21"/>
  <c r="N77" i="21"/>
  <c r="N26" i="21"/>
  <c r="N38" i="21"/>
  <c r="O52" i="21"/>
  <c r="P37" i="21"/>
  <c r="N97" i="21"/>
  <c r="O35" i="21"/>
  <c r="O53" i="21"/>
  <c r="N22" i="21"/>
  <c r="N76" i="21"/>
  <c r="N74" i="21"/>
  <c r="O101" i="21"/>
  <c r="N70" i="21"/>
  <c r="P47" i="21"/>
  <c r="O112" i="21"/>
  <c r="O104" i="21"/>
  <c r="P116" i="21"/>
  <c r="O39" i="21"/>
  <c r="M44" i="21"/>
  <c r="P22" i="21"/>
  <c r="N67" i="21"/>
  <c r="P78" i="21"/>
  <c r="N83" i="21"/>
  <c r="P28" i="21"/>
  <c r="P40" i="21"/>
  <c r="P58" i="21"/>
  <c r="P56" i="21"/>
  <c r="O81" i="21"/>
  <c r="N105" i="21"/>
  <c r="O75" i="21"/>
  <c r="O25" i="21"/>
  <c r="P41" i="21"/>
  <c r="N61" i="21"/>
  <c r="O61" i="21"/>
  <c r="M42" i="21"/>
  <c r="N51" i="21"/>
  <c r="O88" i="21"/>
  <c r="P29" i="21"/>
  <c r="N100" i="21"/>
  <c r="P46" i="21"/>
  <c r="P109" i="21"/>
  <c r="N86" i="21"/>
  <c r="N40" i="21"/>
  <c r="P31" i="21"/>
  <c r="M109" i="21"/>
  <c r="P96" i="21"/>
  <c r="H119" i="21" l="1"/>
  <c r="N15" i="21"/>
  <c r="AC16" i="21"/>
  <c r="O15" i="21"/>
  <c r="L119" i="21"/>
  <c r="M15" i="21"/>
  <c r="AF17" i="21"/>
  <c r="AE18" i="21"/>
  <c r="AC18" i="21"/>
  <c r="AF18" i="21"/>
  <c r="AD15" i="21"/>
  <c r="AC17" i="21"/>
  <c r="AD16" i="21"/>
  <c r="AE15" i="21"/>
  <c r="AD17" i="21"/>
  <c r="AC15" i="21"/>
  <c r="AD18" i="21"/>
  <c r="AE17" i="21"/>
  <c r="AE16" i="21"/>
  <c r="AF16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4F6700-FE4C-4ED3-A350-5D634308D78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8F79EFE-A8CA-4CE0-A618-629CBCC5F403}" name="WorksheetConnection_Financial_model_summary.xlsx!EMEB" type="102" refreshedVersion="7" minRefreshableVersion="5">
    <extLst>
      <ext xmlns:x15="http://schemas.microsoft.com/office/spreadsheetml/2010/11/main" uri="{DE250136-89BD-433C-8126-D09CA5730AF9}">
        <x15:connection id="EMEB" autoDelete="1">
          <x15:rangePr sourceName="_xlcn.WorksheetConnection_Financial_model_summary.xlsxEMEB"/>
        </x15:connection>
      </ext>
    </extLst>
  </connection>
  <connection id="3" xr16:uid="{47BD53BD-CE3C-4F8B-AB74-4071D6C64B50}" name="WorksheetConnection_Financial_model_summary.xlsx!MIDE" type="102" refreshedVersion="7" minRefreshableVersion="5">
    <extLst>
      <ext xmlns:x15="http://schemas.microsoft.com/office/spreadsheetml/2010/11/main" uri="{DE250136-89BD-433C-8126-D09CA5730AF9}">
        <x15:connection id="MIDE">
          <x15:rangePr sourceName="_xlcn.WorksheetConnection_Financial_model_summary.xlsxMIDE"/>
        </x15:connection>
      </ext>
    </extLst>
  </connection>
  <connection id="4" xr16:uid="{71A6B36D-6DB6-41AB-8ED3-B58F3B607D6B}" name="WorksheetConnection_Financial_model_summary.xlsx!SWAE" type="102" refreshedVersion="7" minRefreshableVersion="5">
    <extLst>
      <ext xmlns:x15="http://schemas.microsoft.com/office/spreadsheetml/2010/11/main" uri="{DE250136-89BD-433C-8126-D09CA5730AF9}">
        <x15:connection id="SWAE">
          <x15:rangePr sourceName="_xlcn.WorksheetConnection_Financial_model_summary.xlsxSWAE"/>
        </x15:connection>
      </ext>
    </extLst>
  </connection>
  <connection id="5" xr16:uid="{A9D78DC1-9823-4254-AE61-EC00A9CE0A7F}" name="WorksheetConnection_Financial_model_summary.xlsx!SWEB" type="102" refreshedVersion="7" minRefreshableVersion="5">
    <extLst>
      <ext xmlns:x15="http://schemas.microsoft.com/office/spreadsheetml/2010/11/main" uri="{DE250136-89BD-433C-8126-D09CA5730AF9}">
        <x15:connection id="SWEB">
          <x15:rangePr sourceName="_xlcn.WorksheetConnection_Financial_model_summary.xlsxSWEB"/>
        </x15:connection>
      </ext>
    </extLst>
  </connection>
</connections>
</file>

<file path=xl/sharedStrings.xml><?xml version="1.0" encoding="utf-8"?>
<sst xmlns="http://schemas.openxmlformats.org/spreadsheetml/2006/main" count="1416" uniqueCount="927">
  <si>
    <t>Attached with this workbook are three other workbooks containing the energy charges of big customers in London, specifically on the "Annex 2 EHV Charges"</t>
  </si>
  <si>
    <t>Compared to the 2021/22 charges, the 2022/23, 2023/24 and 2024/25 fixed charges are majorly based on the residual bands of the big customers</t>
  </si>
  <si>
    <t>Copy the customer names and Residual charging bands from the 2023 charges workbook into column A and B and confirmed they are accurate</t>
  </si>
  <si>
    <t>Using either VLOOKUP,INDEX/MATCH, or XLOOKUP,  extract the import fixed charges for the year 2021, 2022, 2023 and 2024 and calculate the annual fixed charges (£)</t>
  </si>
  <si>
    <r>
      <t xml:space="preserve">The import fixed charge is in pence per day, and  a financial year runs from </t>
    </r>
    <r>
      <rPr>
        <b/>
        <sz val="16"/>
        <color rgb="FF7030A0"/>
        <rFont val="Calibri"/>
        <family val="2"/>
        <scheme val="minor"/>
      </rPr>
      <t>1st April to 31st March</t>
    </r>
    <r>
      <rPr>
        <b/>
        <sz val="16"/>
        <color theme="1"/>
        <rFont val="Calibri"/>
        <family val="2"/>
        <scheme val="minor"/>
      </rPr>
      <t xml:space="preserve"> e.g. </t>
    </r>
    <r>
      <rPr>
        <b/>
        <sz val="16"/>
        <color rgb="FFFF0000"/>
        <rFont val="Calibri"/>
        <family val="2"/>
        <scheme val="minor"/>
      </rPr>
      <t>year 2022 is from 01-04-2022 to 31-03-2023</t>
    </r>
  </si>
  <si>
    <t>Row A12 to M12 is for reference purpose only. Use row A14 to M14 for your header in order to create the pivot table correctly.</t>
  </si>
  <si>
    <t>Calculate the Year-on-Year (YoY) percentage for each year from column K to M and column Z to AC</t>
  </si>
  <si>
    <t>Based on your knowledge of monetarty calculations, fill-in the remaining part of the cells based on the instructions. GOOD LUCK</t>
  </si>
  <si>
    <t>DNO Area</t>
  </si>
  <si>
    <t>Part A</t>
  </si>
  <si>
    <t>Implement the aggregate calculation using SUMIF/SUMIFs</t>
  </si>
  <si>
    <t>Name</t>
  </si>
  <si>
    <t>Residual Charging Band</t>
  </si>
  <si>
    <t>2022 Import
fixed charge (p/day)</t>
  </si>
  <si>
    <t>2023 Import
fixed charge (p/day)</t>
  </si>
  <si>
    <t>2024 Import
fixed charge (p/day)</t>
  </si>
  <si>
    <t xml:space="preserve">2021 Annual Import
fixed charge (£) </t>
  </si>
  <si>
    <t xml:space="preserve">2022 Annual Import
fixed charge (£) </t>
  </si>
  <si>
    <t>2023 Annual Import
fixed charge  (£)</t>
  </si>
  <si>
    <t>2024 Annual Import
fixed charge  (£)</t>
  </si>
  <si>
    <t>2022 Import
fixed charge Changes (%)</t>
  </si>
  <si>
    <t>2023 Import
fixed charge Changes (%)</t>
  </si>
  <si>
    <t>2024 Import
fixed charge Changes (%)</t>
  </si>
  <si>
    <t>Aggregate  Amount of Fixed Charges based on Residual Charging Bands</t>
  </si>
  <si>
    <t>Percentage change in Charges based on TCR Changes and banding</t>
  </si>
  <si>
    <t>RCB</t>
  </si>
  <si>
    <t>2021_IFC</t>
  </si>
  <si>
    <t>2022_IFC</t>
  </si>
  <si>
    <t>2023_IFC</t>
  </si>
  <si>
    <t>2024_IFC</t>
  </si>
  <si>
    <t>2021_AFC</t>
  </si>
  <si>
    <t>2022_AFC</t>
  </si>
  <si>
    <t>2023_AFC</t>
  </si>
  <si>
    <t>2024_AFC</t>
  </si>
  <si>
    <t>Band</t>
  </si>
  <si>
    <t xml:space="preserve">2021 Import
fixed charge (£) </t>
  </si>
  <si>
    <t xml:space="preserve">2022 Import
fixed charge (£) </t>
  </si>
  <si>
    <t>2023 Import
fixed charge  (£)</t>
  </si>
  <si>
    <t>2024 Import
fixed charge  (£)</t>
  </si>
  <si>
    <t>Use the most appropriate chart to present your results</t>
  </si>
  <si>
    <t>Part B</t>
  </si>
  <si>
    <t>Implement the (PART A) aggregate calculation ONLY using Pivot Table</t>
  </si>
  <si>
    <t>Use what you think is the second most appropriate chart to present your results</t>
  </si>
  <si>
    <t>Row Labels</t>
  </si>
  <si>
    <t>Grand Total</t>
  </si>
  <si>
    <t>2020 Import
fixed charge (p/day)</t>
  </si>
  <si>
    <t xml:space="preserve">2020 Annual Import
fixed charge (£) </t>
  </si>
  <si>
    <t>2021 Import
fixed charge Changes (%)</t>
  </si>
  <si>
    <t>2020_IFC</t>
  </si>
  <si>
    <t>2020_AFC</t>
  </si>
  <si>
    <t xml:space="preserve">2020 Import
fixed charge (£) </t>
  </si>
  <si>
    <t>Sum of 2020_AFC</t>
  </si>
  <si>
    <t>Sum of 2021_AFC</t>
  </si>
  <si>
    <t>Sum of 2022_AFC</t>
  </si>
  <si>
    <t>Sum of 2023_AFC</t>
  </si>
  <si>
    <t>Sum of 2024_AFC</t>
  </si>
  <si>
    <t xml:space="preserve"> </t>
  </si>
  <si>
    <t>EMEB</t>
  </si>
  <si>
    <t>MIDE</t>
  </si>
  <si>
    <t>SWEB</t>
  </si>
  <si>
    <t>SWAE</t>
  </si>
  <si>
    <t>Regions</t>
  </si>
  <si>
    <t>Annual Import Fixed Charge (£)</t>
  </si>
  <si>
    <t>Import Fixed Charge (pence)</t>
  </si>
  <si>
    <t>2020</t>
  </si>
  <si>
    <t>2021</t>
  </si>
  <si>
    <t>2022</t>
  </si>
  <si>
    <t>2023</t>
  </si>
  <si>
    <t>2024</t>
  </si>
  <si>
    <t>Western Power Distribution (East Midlands) plc</t>
  </si>
  <si>
    <t>Jaguar Land Rover Gaydon</t>
  </si>
  <si>
    <t>Lyon Road Gas Gen</t>
  </si>
  <si>
    <t>Asher Lane 33kV STOR</t>
  </si>
  <si>
    <t>Spondon Peaking STOR</t>
  </si>
  <si>
    <t xml:space="preserve">Rhodia STOR </t>
  </si>
  <si>
    <t>Jaguar Land Rover Whitley</t>
  </si>
  <si>
    <t>Yew Tree Farm PV</t>
  </si>
  <si>
    <t>Cobb Farm Egmanton PV</t>
  </si>
  <si>
    <t>Kelmarsh Wind Farm</t>
  </si>
  <si>
    <t xml:space="preserve">Pebble Hall Farm AD </t>
  </si>
  <si>
    <t>Copley Farm PV Claypole</t>
  </si>
  <si>
    <t>Greatmoor EFW Calvert</t>
  </si>
  <si>
    <t>Lodge Farm (Calow) PV</t>
  </si>
  <si>
    <t>Arkwright Solar PV</t>
  </si>
  <si>
    <t>Langar PV Imports</t>
  </si>
  <si>
    <t>Averill Farm PV</t>
  </si>
  <si>
    <t>Marchington Solar PV</t>
  </si>
  <si>
    <t>West End Fm Treswell PV</t>
  </si>
  <si>
    <t>Fields Farm Southam PV</t>
  </si>
  <si>
    <t>Canopus Farm PV</t>
  </si>
  <si>
    <t>Lindridge Farm PV</t>
  </si>
  <si>
    <t>Thornborough Grnds PV</t>
  </si>
  <si>
    <t>Wymeswold Narrow Lane PV</t>
  </si>
  <si>
    <t>Manor Farm Horton PV</t>
  </si>
  <si>
    <t>Handley Park Farm PV</t>
  </si>
  <si>
    <t>Shelton Lodge PV</t>
  </si>
  <si>
    <t>Brafield on the Green PV</t>
  </si>
  <si>
    <t>Sywell PV</t>
  </si>
  <si>
    <t>Holtwood Farm PV</t>
  </si>
  <si>
    <t>Drakelow Farm PV</t>
  </si>
  <si>
    <t>Stragglethorpe Rd PV</t>
  </si>
  <si>
    <t>Oxcroft Solar Farm PV</t>
  </si>
  <si>
    <t>Derby Waste Sinfin EFW</t>
  </si>
  <si>
    <t>Littlewood Farm PV</t>
  </si>
  <si>
    <t>Twin Yards Farm PV</t>
  </si>
  <si>
    <t>Tower Hayes Farm PV</t>
  </si>
  <si>
    <t>The Breck Solar PV</t>
  </si>
  <si>
    <t>Barnby Moor Retford PV</t>
  </si>
  <si>
    <t>Lincoln Farm PV</t>
  </si>
  <si>
    <t>Drakelow Renewable BIO</t>
  </si>
  <si>
    <t>Mill Fm Gt Ponton PV</t>
  </si>
  <si>
    <t>Deepdale Solar Fm PV</t>
  </si>
  <si>
    <t>Burton Wolds South WF</t>
  </si>
  <si>
    <t>Gawcott Flds PV Commercial</t>
  </si>
  <si>
    <t>Gawcott Flds PV Community</t>
  </si>
  <si>
    <t>John Brookes Sawmill BIO</t>
  </si>
  <si>
    <t>Hawton Wind Farm WF</t>
  </si>
  <si>
    <t>Blackbridge Farm BIO</t>
  </si>
  <si>
    <t>Garnham Close STOR</t>
  </si>
  <si>
    <t>RAF Cranwell High G</t>
  </si>
  <si>
    <t>Hermitage Lane STOR</t>
  </si>
  <si>
    <t>Fosse Way Radford Sem PV</t>
  </si>
  <si>
    <t>Meadow Fm Thorpe Lang PV</t>
  </si>
  <si>
    <t>Olney Hyde Farm PV</t>
  </si>
  <si>
    <t>Dayfields Farm PV</t>
  </si>
  <si>
    <t>Bolsovermoor Quarry PV</t>
  </si>
  <si>
    <t>Bilsthorpe PV</t>
  </si>
  <si>
    <t>Carlton Forest STOR</t>
  </si>
  <si>
    <t>Sutton Bonnington PV</t>
  </si>
  <si>
    <t>Alfreton Diesel Power</t>
  </si>
  <si>
    <t>Green Lane Marchington PV</t>
  </si>
  <si>
    <t>Baddesley Park PV</t>
  </si>
  <si>
    <t>Taylor Lane 33kV STOR</t>
  </si>
  <si>
    <t>Hill Farm ESS</t>
  </si>
  <si>
    <t>Leverton ESS</t>
  </si>
  <si>
    <t>Nottingham Rd STOR</t>
  </si>
  <si>
    <t>Breach Farm ESS</t>
  </si>
  <si>
    <t>Boston Biomass Gen AD</t>
  </si>
  <si>
    <t>Twin Oaks Diesel STOR</t>
  </si>
  <si>
    <t>Colwick Private Rd STOR</t>
  </si>
  <si>
    <t>Mill Fm Caythorpe ESS</t>
  </si>
  <si>
    <t>Prestop Park Farm PV</t>
  </si>
  <si>
    <t>Smith Hall Farm Solar</t>
  </si>
  <si>
    <t>Park Farm Solar Ashby</t>
  </si>
  <si>
    <t>Aston House Solar Farm</t>
  </si>
  <si>
    <t>Elms Farm Solar Farm</t>
  </si>
  <si>
    <t>Morton Solar Farm</t>
  </si>
  <si>
    <t>Glebe Farm Podington PV</t>
  </si>
  <si>
    <t>Rolleston Park Solar</t>
  </si>
  <si>
    <t>Nowhere Farm PV</t>
  </si>
  <si>
    <t>Chelveston Renewable PV</t>
  </si>
  <si>
    <t>Horsemoor Drove Solar</t>
  </si>
  <si>
    <t>Decoy Farm Crowland PV</t>
  </si>
  <si>
    <t>Decoy Farm Crowland AD</t>
  </si>
  <si>
    <t>Network Rail Bytham</t>
  </si>
  <si>
    <t>Network Rail Grantham</t>
  </si>
  <si>
    <t>Network Rail Staythorpe</t>
  </si>
  <si>
    <t>Network Rail Retford</t>
  </si>
  <si>
    <t>Jaguar Cars</t>
  </si>
  <si>
    <t>Alstom Frankton</t>
  </si>
  <si>
    <t>University of Warwick</t>
  </si>
  <si>
    <t>Dunlop Factory</t>
  </si>
  <si>
    <t>Bombardier</t>
  </si>
  <si>
    <t>Corby Steel Works</t>
  </si>
  <si>
    <t>Derwent</t>
  </si>
  <si>
    <t>GEC Alsthom</t>
  </si>
  <si>
    <t>St Gobain</t>
  </si>
  <si>
    <t>Toyota</t>
  </si>
  <si>
    <t>Derby Co-Generation</t>
  </si>
  <si>
    <t>Rolls Royce Sinfin C</t>
  </si>
  <si>
    <t>ABR Foods</t>
  </si>
  <si>
    <t>Petsoe Wind Farm</t>
  </si>
  <si>
    <t>Castle Cement</t>
  </si>
  <si>
    <t>Rugby Cement</t>
  </si>
  <si>
    <t>Coventry &amp; Solihull Waste</t>
  </si>
  <si>
    <t>Bentinck Generation</t>
  </si>
  <si>
    <t>Asfordby 132kV</t>
  </si>
  <si>
    <t>Calvert Landfill EFW</t>
  </si>
  <si>
    <t>Weldon Landfill</t>
  </si>
  <si>
    <t>Goosy Lodge Power</t>
  </si>
  <si>
    <t>BAR Honda</t>
  </si>
  <si>
    <t>Burton Wolds Wind Farm</t>
  </si>
  <si>
    <t>Network Rail Bretton</t>
  </si>
  <si>
    <t>Bambers Farm Wind Farm</t>
  </si>
  <si>
    <t>Vine House Wind Farm</t>
  </si>
  <si>
    <t>Red House Wind Farm</t>
  </si>
  <si>
    <t>Daneshill Landfill</t>
  </si>
  <si>
    <t>Corby Power demand</t>
  </si>
  <si>
    <t>Newton Longville Landfill</t>
  </si>
  <si>
    <t>Hollies Wind Farm</t>
  </si>
  <si>
    <t>Lynn Wind Farm</t>
  </si>
  <si>
    <t>Inner Dowsing Wind Farm</t>
  </si>
  <si>
    <t>Bicker Fen Wind Farm</t>
  </si>
  <si>
    <t>London Road Heat Station</t>
  </si>
  <si>
    <t>Lindhurst Wind Farm</t>
  </si>
  <si>
    <t>Staveley Works</t>
  </si>
  <si>
    <t>AP Drivelines</t>
  </si>
  <si>
    <t>Rolls Royce Coventry</t>
  </si>
  <si>
    <t>Caterpillar</t>
  </si>
  <si>
    <t>Santander Carlton Park</t>
  </si>
  <si>
    <t>Brush</t>
  </si>
  <si>
    <t>JCB</t>
  </si>
  <si>
    <t>Cast Bar UK</t>
  </si>
  <si>
    <t>Bretby GP</t>
  </si>
  <si>
    <t>Holwell Works</t>
  </si>
  <si>
    <t>Pedigree Petfoods</t>
  </si>
  <si>
    <t>Alstom Wolverton</t>
  </si>
  <si>
    <t>Colworth Laboratory</t>
  </si>
  <si>
    <t>Boots Thane Road</t>
  </si>
  <si>
    <t>QMC</t>
  </si>
  <si>
    <t>British Gypsum</t>
  </si>
  <si>
    <t>Melbourne STW</t>
  </si>
  <si>
    <t>Whetstone</t>
  </si>
  <si>
    <t>Holbrook Works</t>
  </si>
  <si>
    <t>Astrazeneca Charnwood</t>
  </si>
  <si>
    <t>B&amp;Q Manton</t>
  </si>
  <si>
    <t>Transco Churchover</t>
  </si>
  <si>
    <t>Alstom Rugby</t>
  </si>
  <si>
    <t>Low Spinney Wind Farm</t>
  </si>
  <si>
    <t>Swinford Wind Farm</t>
  </si>
  <si>
    <t>Yelvertoft Wind Farm</t>
  </si>
  <si>
    <t>Maxwell House Data Centre</t>
  </si>
  <si>
    <t>Burton Wolds Wind Farm phase 2</t>
  </si>
  <si>
    <t>Shacks Barn PV</t>
  </si>
  <si>
    <t>Hatton Gas Compressor</t>
  </si>
  <si>
    <t>North Hykeham EFW</t>
  </si>
  <si>
    <t>Sleaford Renewable Energy Plant</t>
  </si>
  <si>
    <t>Bilsthorpe Wind Farm</t>
  </si>
  <si>
    <t>Old Dalby Lodge Wind Farm</t>
  </si>
  <si>
    <t>Willoughby STOR generation</t>
  </si>
  <si>
    <t>Rolls Royce AB&amp;E 33kV</t>
  </si>
  <si>
    <t>The Grange Wind Farm</t>
  </si>
  <si>
    <t>Clay Lake STOR</t>
  </si>
  <si>
    <t>Balderton STOR</t>
  </si>
  <si>
    <t>Wymeswold Solar Park</t>
  </si>
  <si>
    <t>French Farm Wind Farm</t>
  </si>
  <si>
    <t>Lilbourne Wind Farm</t>
  </si>
  <si>
    <t>Chelvaston Renewable</t>
  </si>
  <si>
    <t>Beachampton Solar Farm</t>
  </si>
  <si>
    <t>Croft End Solar Farm</t>
  </si>
  <si>
    <t>M1 Wind farm</t>
  </si>
  <si>
    <t>Leamington STOR</t>
  </si>
  <si>
    <t>Low Farm Anaerobic Dig</t>
  </si>
  <si>
    <t>Turweston Airfield Solar Farm</t>
  </si>
  <si>
    <t>Burton Pedwardine Solar</t>
  </si>
  <si>
    <t>Little Morton Farm Solar</t>
  </si>
  <si>
    <t>Rockingham</t>
  </si>
  <si>
    <t>Santander Carlton Park 132/11</t>
  </si>
  <si>
    <t>Delphi Diesel</t>
  </si>
  <si>
    <t>Lodge Farm Solar Park</t>
  </si>
  <si>
    <t>Ermine Farm PV</t>
  </si>
  <si>
    <t>Ridge Solar Park</t>
  </si>
  <si>
    <t>Winwick Wind Farm</t>
  </si>
  <si>
    <t>Watford Lodge Wind Farm</t>
  </si>
  <si>
    <t>Leverton Solar Park</t>
  </si>
  <si>
    <t>Burton Pedwardine Phase 2</t>
  </si>
  <si>
    <t>Hartwell Solar Farm</t>
  </si>
  <si>
    <t>Eakley Lanes Solar North</t>
  </si>
  <si>
    <t>Eakley Lanes Solar South</t>
  </si>
  <si>
    <t>Welbeck Colliery PV</t>
  </si>
  <si>
    <t>Newton Road PV</t>
  </si>
  <si>
    <t>New Albion Wind Farm</t>
  </si>
  <si>
    <t>Moat Farm PV</t>
  </si>
  <si>
    <t>Bilsthorpe Solar</t>
  </si>
  <si>
    <t>Hall Farm PV</t>
  </si>
  <si>
    <t>Gaultney Solar Park</t>
  </si>
  <si>
    <t>Fiskerton Solar Farm</t>
  </si>
  <si>
    <t>Mount Mill Solar Park</t>
  </si>
  <si>
    <t>Podington Airfield WF</t>
  </si>
  <si>
    <t>Branston South PV Farm</t>
  </si>
  <si>
    <t>Eakring Solar Farm</t>
  </si>
  <si>
    <t>Ragdale PV Solar Park</t>
  </si>
  <si>
    <t>Thoresby Solar Farm</t>
  </si>
  <si>
    <t>Welbeck Solar Farm</t>
  </si>
  <si>
    <t>Atherstone Solar Farm</t>
  </si>
  <si>
    <t>Babworth Estate PV Farm</t>
  </si>
  <si>
    <t>Homestead Farm Solar Park</t>
  </si>
  <si>
    <t>Grange Solar Farm</t>
  </si>
  <si>
    <t>Langar Commercial PV</t>
  </si>
  <si>
    <t>Langar PV Community</t>
  </si>
  <si>
    <t>Grendon/Huntingdon Interconnector</t>
  </si>
  <si>
    <t>Corby Power generation</t>
  </si>
  <si>
    <t>Redfield Road 1 STOR</t>
  </si>
  <si>
    <t>Trafalgar Pk Gas STOR</t>
  </si>
  <si>
    <t>Redfield Road B STOR</t>
  </si>
  <si>
    <t>Watnall Brickworks</t>
  </si>
  <si>
    <t>Ansty Park EES</t>
  </si>
  <si>
    <t>Asfordby B STOR</t>
  </si>
  <si>
    <t>Ashland Farm PV</t>
  </si>
  <si>
    <t>Attfields Farm Generation</t>
  </si>
  <si>
    <t>Back Lane ESS</t>
  </si>
  <si>
    <t>Battery Ln Boston ESS</t>
  </si>
  <si>
    <t>Branston Potato Farm</t>
  </si>
  <si>
    <t>Breach Farm 132</t>
  </si>
  <si>
    <t>Burton Pedwardine Ph1</t>
  </si>
  <si>
    <t>Church Field ESS &amp; PV</t>
  </si>
  <si>
    <t>Churchover solar farm new</t>
  </si>
  <si>
    <t>Churchover Solar Farm</t>
  </si>
  <si>
    <t>Clay Cross EFW</t>
  </si>
  <si>
    <t>Cogenhoe Road 1 ESS</t>
  </si>
  <si>
    <t>Coney Grey</t>
  </si>
  <si>
    <t>Decoy Farm Crowland WF</t>
  </si>
  <si>
    <t>Denby Transport</t>
  </si>
  <si>
    <t>Desford Road ESS</t>
  </si>
  <si>
    <t>Dunsby STOR</t>
  </si>
  <si>
    <t xml:space="preserve">Eakring Road, Bilsthorpe </t>
  </si>
  <si>
    <t>East Wood End PV</t>
  </si>
  <si>
    <t>Falcon Works Gas Farm</t>
  </si>
  <si>
    <t>Fiskerton Gas Gen</t>
  </si>
  <si>
    <t>Grafton Underwood PV</t>
  </si>
  <si>
    <t>Grendon Lakes ESS</t>
  </si>
  <si>
    <t xml:space="preserve">Halfway  Ind Est,  Sheffield </t>
  </si>
  <si>
    <t>Heckington Fen</t>
  </si>
  <si>
    <t>Highgrounds STOR</t>
  </si>
  <si>
    <t>Hill Farm Radford Semele STOR</t>
  </si>
  <si>
    <t>Horsemoor Drove Wind Farm</t>
  </si>
  <si>
    <t>Judds lane STOR</t>
  </si>
  <si>
    <t>Ladywood Farm</t>
  </si>
  <si>
    <t>Land at Newhall</t>
  </si>
  <si>
    <t>Green Lane Phase 2</t>
  </si>
  <si>
    <t>Weldon PV</t>
  </si>
  <si>
    <t>Litchlake Farm</t>
  </si>
  <si>
    <t>Long Itchington Northern Portal</t>
  </si>
  <si>
    <t>Marsh Lane Boston BIO</t>
  </si>
  <si>
    <t>Mead Phase1</t>
  </si>
  <si>
    <t>Mill Farm 2, Great Ponton</t>
  </si>
  <si>
    <t>Newton Wood Farm ESS</t>
  </si>
  <si>
    <t>Portway Newport P GAS</t>
  </si>
  <si>
    <t>Potash Farm A ESS</t>
  </si>
  <si>
    <t>Potash Farm B ESS</t>
  </si>
  <si>
    <t>Ranksborough Farm PV</t>
  </si>
  <si>
    <t>Red House Solar farm</t>
  </si>
  <si>
    <t>Retford Road Gas Gen</t>
  </si>
  <si>
    <t>Sheepbridge Lane ESS</t>
  </si>
  <si>
    <t>Shirebrook Wind Farm</t>
  </si>
  <si>
    <t>South Wheatley PV</t>
  </si>
  <si>
    <t>Spring Ridge WF</t>
  </si>
  <si>
    <t>Stoke Heights Wind Farm</t>
  </si>
  <si>
    <t>Streetfield STOR</t>
  </si>
  <si>
    <t>Stud Farm, Sutton-on-Trent</t>
  </si>
  <si>
    <t>Sutton Elms STOR</t>
  </si>
  <si>
    <t>Swift Wind Farm</t>
  </si>
  <si>
    <t>Tathall End Solar Farm</t>
  </si>
  <si>
    <t>Thornton Estate STOR</t>
  </si>
  <si>
    <t>Thornton Solar Farm</t>
  </si>
  <si>
    <t>Thurlaston Estate Solar Farm</t>
  </si>
  <si>
    <t>Tuckey Farm PV</t>
  </si>
  <si>
    <t>Tutbury Solar Farm</t>
  </si>
  <si>
    <t>Walworth farm EES</t>
  </si>
  <si>
    <t>Whaddon 2872</t>
  </si>
  <si>
    <t>Whitecross Lane PV Park</t>
  </si>
  <si>
    <t>Whitfield Hs Fm STOR</t>
  </si>
  <si>
    <t>Whitsundoles Solar Farm</t>
  </si>
  <si>
    <t>Wide Lane Solar Farm</t>
  </si>
  <si>
    <t>Willow Park Farm Generation</t>
  </si>
  <si>
    <t>Wilsthorpe Farm</t>
  </si>
  <si>
    <t/>
  </si>
  <si>
    <t>-</t>
  </si>
  <si>
    <t>Western Power Distribution (West Midlands) plc</t>
  </si>
  <si>
    <t>Troughton Farm PV</t>
  </si>
  <si>
    <t>Tyseley Waste</t>
  </si>
  <si>
    <t>Takao Europe</t>
  </si>
  <si>
    <t>Four Ashes Incinerator</t>
  </si>
  <si>
    <t>Witches Farm Solar</t>
  </si>
  <si>
    <t>Uni of Birmingham</t>
  </si>
  <si>
    <t>Severn Trent Water (Wyelands)</t>
  </si>
  <si>
    <t>Wolverhampton Waste Services</t>
  </si>
  <si>
    <t>Stoke CHP</t>
  </si>
  <si>
    <t>WBB Minerals</t>
  </si>
  <si>
    <t>Cauldon Cement</t>
  </si>
  <si>
    <t>Abson Gas Compressor Station</t>
  </si>
  <si>
    <t>Ervin Amasteel</t>
  </si>
  <si>
    <t>Hanford Waste Services</t>
  </si>
  <si>
    <t>NR Kidsgrove</t>
  </si>
  <si>
    <t>NR Stafford</t>
  </si>
  <si>
    <t>NR Washwood Heath</t>
  </si>
  <si>
    <t>NR Winson Green</t>
  </si>
  <si>
    <t>NR Smethwick</t>
  </si>
  <si>
    <t>NR Willenhall</t>
  </si>
  <si>
    <t>Northwick AD</t>
  </si>
  <si>
    <t>Inco Alloys</t>
  </si>
  <si>
    <t>Swancote</t>
  </si>
  <si>
    <t>Spring Hill Solar generation</t>
  </si>
  <si>
    <t>NG Wormington Gas Compressor</t>
  </si>
  <si>
    <t>Greenfrog STOR generation</t>
  </si>
  <si>
    <t>Union Road</t>
  </si>
  <si>
    <t>Quatt</t>
  </si>
  <si>
    <t>Knypersley</t>
  </si>
  <si>
    <t>Simplex</t>
  </si>
  <si>
    <t>Northwick STOR sub supply</t>
  </si>
  <si>
    <t>Star Aluminium</t>
  </si>
  <si>
    <t>Battlefield Incinerator</t>
  </si>
  <si>
    <t>Says Court Farm PV</t>
  </si>
  <si>
    <t>Hayford Fm PV Emdedded 2</t>
  </si>
  <si>
    <t>Rotherdale Solar Farm</t>
  </si>
  <si>
    <t>Lower Newton Solar Farm</t>
  </si>
  <si>
    <t>Wrockwardine Solar Farm</t>
  </si>
  <si>
    <t>Condover Solar Farm</t>
  </si>
  <si>
    <t>Tower Hill Farm PV</t>
  </si>
  <si>
    <t>Hill House Farm Solar</t>
  </si>
  <si>
    <t>Pitchford Farm Solar</t>
  </si>
  <si>
    <t>Sundorne Solar Park</t>
  </si>
  <si>
    <t>Hartlebury EFW</t>
  </si>
  <si>
    <t>Upper Huntingford PV</t>
  </si>
  <si>
    <t>Ring O Bells Solar</t>
  </si>
  <si>
    <t>Hall Farm PV Awre</t>
  </si>
  <si>
    <t>5 Mile Drive Solar Park</t>
  </si>
  <si>
    <t xml:space="preserve">Green Frog STOR Extension </t>
  </si>
  <si>
    <t>Wickhamford PV</t>
  </si>
  <si>
    <t>Yorkley Wood Farm PV</t>
  </si>
  <si>
    <t>Awbridge Farm Diesel Gen</t>
  </si>
  <si>
    <t>Bristol Rd Glos STOR</t>
  </si>
  <si>
    <t>Actrees Farm PV</t>
  </si>
  <si>
    <t>Sheriffhales Farm PV</t>
  </si>
  <si>
    <t>Upper Wick Solar Farm</t>
  </si>
  <si>
    <t>Astley Solar Farm</t>
  </si>
  <si>
    <t>Hayford Fm PV Emdedded 1</t>
  </si>
  <si>
    <t>Sheriffhales CIC PV</t>
  </si>
  <si>
    <t>Wolverhampton Power STOR</t>
  </si>
  <si>
    <t>Moneystone Quarry PV</t>
  </si>
  <si>
    <t>Heywood Grange Farm PV</t>
  </si>
  <si>
    <t>Garreg Lwyd Wind Farm</t>
  </si>
  <si>
    <t>Henley Solar Farm PV</t>
  </si>
  <si>
    <t>High Point Solar PV</t>
  </si>
  <si>
    <t>Staunch Standby STOR</t>
  </si>
  <si>
    <t>ISIS House STOR</t>
  </si>
  <si>
    <t xml:space="preserve">Heywood Grange Bttry </t>
  </si>
  <si>
    <t>Upper Meadowly Farm PV</t>
  </si>
  <si>
    <t>Rock Farm</t>
  </si>
  <si>
    <t>Hinksford Farm Gas</t>
  </si>
  <si>
    <t>Chatterley Whitfield</t>
  </si>
  <si>
    <t>Redditch Gas Turbine</t>
  </si>
  <si>
    <t>Cellarhead Whitfield Interconnector</t>
  </si>
  <si>
    <t>Cellarhead Barlaston (Meaford) Interconnector</t>
  </si>
  <si>
    <t>Heartlands Power Ltd / Fort Dunlop</t>
  </si>
  <si>
    <t>Sudmeadow Rd STOR</t>
  </si>
  <si>
    <t>Bloxwich ESS</t>
  </si>
  <si>
    <t>Awbridge Solar Farm,Trysull</t>
  </si>
  <si>
    <t>Air Liquide</t>
  </si>
  <si>
    <t>Berkeley Green ESS</t>
  </si>
  <si>
    <t>Burntwood ESS</t>
  </si>
  <si>
    <t>Clay Pit Hill</t>
  </si>
  <si>
    <t>Doverdale PV</t>
  </si>
  <si>
    <t>Fryers Road Waste Generation</t>
  </si>
  <si>
    <t>Giffords Way</t>
  </si>
  <si>
    <t xml:space="preserve">Invista Textiles Gas </t>
  </si>
  <si>
    <t>Iron Acton Battery Storage</t>
  </si>
  <si>
    <t>Javelin Park EFW</t>
  </si>
  <si>
    <t>Langley Generation</t>
  </si>
  <si>
    <t>Longney Estate</t>
  </si>
  <si>
    <t>Meaford Power Station</t>
  </si>
  <si>
    <t>Pensnett ESS</t>
  </si>
  <si>
    <t>Ploddy House Farm PV</t>
  </si>
  <si>
    <t>Pontrilas Sawmill</t>
  </si>
  <si>
    <t>Radbrooke Pastures PV</t>
  </si>
  <si>
    <t>Ebley Road ESS</t>
  </si>
  <si>
    <t>Sandwell Power STOR</t>
  </si>
  <si>
    <t>Sinclair Wks Gas Gen</t>
  </si>
  <si>
    <t>Venetia Road Gas Gen</t>
  </si>
  <si>
    <t>Water Orton</t>
  </si>
  <si>
    <t>Wednesbury Power</t>
  </si>
  <si>
    <t>Western Power Distribution (South Wales) plc</t>
  </si>
  <si>
    <t>Mynydd Y Bwllfa</t>
  </si>
  <si>
    <t>MARGAM BIOMASS 132kV (exWLOG1G)</t>
  </si>
  <si>
    <t>MYNYDD Y GWAIR 132kV</t>
  </si>
  <si>
    <t>Penrhiwarwydd Farm</t>
  </si>
  <si>
    <t>Cwm Bargoed</t>
  </si>
  <si>
    <t>Little Neath</t>
  </si>
  <si>
    <t>Hoplass</t>
  </si>
  <si>
    <t>Gelliwern Isaf</t>
  </si>
  <si>
    <t>Oak cottage</t>
  </si>
  <si>
    <t>Red Court</t>
  </si>
  <si>
    <t>Carn Nicholas</t>
  </si>
  <si>
    <t>Brynwhilach Farm</t>
  </si>
  <si>
    <t>Pant Y Moch PV Boundary</t>
  </si>
  <si>
    <t>Jesus College</t>
  </si>
  <si>
    <t>Sully Moors</t>
  </si>
  <si>
    <t>Hafod Y Dafal #2</t>
  </si>
  <si>
    <t>Stormy Down PV</t>
  </si>
  <si>
    <t>OAK GROVE FM 33kV GEN</t>
  </si>
  <si>
    <t>LLANCADLE 33kV GEN</t>
  </si>
  <si>
    <t>Lower House farm</t>
  </si>
  <si>
    <t>DERWYN FM 33kV GEN</t>
  </si>
  <si>
    <t>Rosedew Farm</t>
  </si>
  <si>
    <t>Pen Rhiw Caradog PV</t>
  </si>
  <si>
    <t>Mynydd Y Gwrhyd</t>
  </si>
  <si>
    <t>TONYPANDY STOR 33kV GEN</t>
  </si>
  <si>
    <t>TRASTON ROAD 33kV GEN</t>
  </si>
  <si>
    <t>Maesgwyn Extension WF</t>
  </si>
  <si>
    <t>MANOR FM 66kV GEN</t>
  </si>
  <si>
    <t>Rhewl Farm</t>
  </si>
  <si>
    <t>BARGOED 33V GEN</t>
  </si>
  <si>
    <t>MYNYDD BROMBIL 33kV GEN</t>
  </si>
  <si>
    <t>RASSAU IE 33kV GEN</t>
  </si>
  <si>
    <t>Llynfi Afan</t>
  </si>
  <si>
    <t>MYNYDD YR ABER 66kV GEN</t>
  </si>
  <si>
    <t>WAUN Y POUND #1 33kV GEN</t>
  </si>
  <si>
    <t>COCKETT VALLEY 33kV GEN</t>
  </si>
  <si>
    <t>NANTHENFOEL 33kV GEN</t>
  </si>
  <si>
    <t>WAUN Y POUND #2 33kV GEN</t>
  </si>
  <si>
    <t>St Peters Church</t>
  </si>
  <si>
    <t>Corus Trostre</t>
  </si>
  <si>
    <t>Corus Orb</t>
  </si>
  <si>
    <t>ABB Cornelly</t>
  </si>
  <si>
    <t>Bettws</t>
  </si>
  <si>
    <t>Blaen Bowi</t>
  </si>
  <si>
    <t>Mir Steel</t>
  </si>
  <si>
    <t>Boc Margam</t>
  </si>
  <si>
    <t>Ford Bridgend</t>
  </si>
  <si>
    <t>Alcoa</t>
  </si>
  <si>
    <t>Celsa Rod Mills</t>
  </si>
  <si>
    <t>Murphy Oil</t>
  </si>
  <si>
    <t>Chevron</t>
  </si>
  <si>
    <t>Interbrew Magor USKM</t>
  </si>
  <si>
    <t>Mainline Pipelines</t>
  </si>
  <si>
    <t>Celsa 33 11</t>
  </si>
  <si>
    <t>Lafarge - Blue Circle</t>
  </si>
  <si>
    <t>Inco</t>
  </si>
  <si>
    <t>Swansea University</t>
  </si>
  <si>
    <t>DCWW Nantgaredig</t>
  </si>
  <si>
    <t>Bridgend Paper Mill</t>
  </si>
  <si>
    <t>Momentive Chemicals</t>
  </si>
  <si>
    <t>Monsanto</t>
  </si>
  <si>
    <t>Dow Corning</t>
  </si>
  <si>
    <t>DCWW Rover Way</t>
  </si>
  <si>
    <t>Simms metals</t>
  </si>
  <si>
    <t>Milford Energy</t>
  </si>
  <si>
    <t>SHLNG</t>
  </si>
  <si>
    <t>Felindre</t>
  </si>
  <si>
    <t>Timet</t>
  </si>
  <si>
    <t>Blaen Cregan</t>
  </si>
  <si>
    <t>Blaengwen</t>
  </si>
  <si>
    <t>Bryn Titli</t>
  </si>
  <si>
    <t>Crymlin Burrows</t>
  </si>
  <si>
    <t>Dyffryn Brodyn</t>
  </si>
  <si>
    <t>Llyn Brianne</t>
  </si>
  <si>
    <t>Maerdy</t>
  </si>
  <si>
    <t>HIRWAUN GE 33kV GEN</t>
  </si>
  <si>
    <t>BOC Biomass 33kV (exMBIO3G)</t>
  </si>
  <si>
    <t>Pwllfa Gwatkin</t>
  </si>
  <si>
    <t>Taff Ely</t>
  </si>
  <si>
    <t>Trecatti</t>
  </si>
  <si>
    <t>Withy Hedges</t>
  </si>
  <si>
    <t>Parc Cynog</t>
  </si>
  <si>
    <t>Parc Cynog (Pendine)</t>
  </si>
  <si>
    <t xml:space="preserve">Maesgwyn </t>
  </si>
  <si>
    <t>Ferndale Wind Farm</t>
  </si>
  <si>
    <t>Pant y Wal WF</t>
  </si>
  <si>
    <t xml:space="preserve">Mynydd Portref </t>
  </si>
  <si>
    <t>Newton Down</t>
  </si>
  <si>
    <t>Tiers Cross (Rose Cottage)</t>
  </si>
  <si>
    <t>Camford</t>
  </si>
  <si>
    <t>Hoover</t>
  </si>
  <si>
    <t>Berthllwyd Farm</t>
  </si>
  <si>
    <t>Whitton Mawr</t>
  </si>
  <si>
    <t>Barry Dock Biomass</t>
  </si>
  <si>
    <t>North Tenement</t>
  </si>
  <si>
    <t>Bryn Cyrnau Isaf</t>
  </si>
  <si>
    <t>University Hospital of Wales</t>
  </si>
  <si>
    <t>QuinetiQ</t>
  </si>
  <si>
    <t>Western Coal</t>
  </si>
  <si>
    <t>Tregaron</t>
  </si>
  <si>
    <t>Waunarlwydd STOR</t>
  </si>
  <si>
    <t>Briton Ferry STOR</t>
  </si>
  <si>
    <t>Hirwaun STOR</t>
  </si>
  <si>
    <t>Ffos Las</t>
  </si>
  <si>
    <t>Pont Andrew Tee</t>
  </si>
  <si>
    <t>UNIT 26C STOR 33kV GEN</t>
  </si>
  <si>
    <t>TECHBOARD STOR 33kV GEN</t>
  </si>
  <si>
    <t>Bryn Blaen 66kV WF</t>
  </si>
  <si>
    <t>YSTRADFFIN 33kV GEN</t>
  </si>
  <si>
    <t>Blaen Egel Fawr 33kV WF</t>
  </si>
  <si>
    <t>BRECHFA WEST 132kV GEN</t>
  </si>
  <si>
    <t>Pen Y Cymoedd WF Aux.</t>
  </si>
  <si>
    <t>AFON WAY 33kV GEN</t>
  </si>
  <si>
    <t>MANMOEL 33kV GEN</t>
  </si>
  <si>
    <t>Maesgwyn Extension PV</t>
  </si>
  <si>
    <t>CRUMLIN 33kV GEN</t>
  </si>
  <si>
    <t>PEN BRYN OER 33kV GEN</t>
  </si>
  <si>
    <t>Tata Margam</t>
  </si>
  <si>
    <t>Tir John STOR</t>
  </si>
  <si>
    <t>Wear Point WF</t>
  </si>
  <si>
    <t>West Farm PV</t>
  </si>
  <si>
    <t>Jordanston Farm PV</t>
  </si>
  <si>
    <t>Rudbaxton</t>
  </si>
  <si>
    <t>Dowlais STOR</t>
  </si>
  <si>
    <t>Trident Park</t>
  </si>
  <si>
    <t>Baglan PV</t>
  </si>
  <si>
    <t>Whitland (Caermelyn)</t>
  </si>
  <si>
    <t>Liddlestone Ridge</t>
  </si>
  <si>
    <t>Garn farm</t>
  </si>
  <si>
    <t>Llandarcy STOR</t>
  </si>
  <si>
    <t>Treguff Farm</t>
  </si>
  <si>
    <t>Loughor Farm</t>
  </si>
  <si>
    <t>Sutton Farm</t>
  </si>
  <si>
    <t>Cefn Betingau</t>
  </si>
  <si>
    <t>Clawdd Ddu</t>
  </si>
  <si>
    <t>Pentre Farm</t>
  </si>
  <si>
    <t>Barry STOR</t>
  </si>
  <si>
    <t>Fenton Farm</t>
  </si>
  <si>
    <t>Yerbeston Gate</t>
  </si>
  <si>
    <t>Pen y cae</t>
  </si>
  <si>
    <t>Saron</t>
  </si>
  <si>
    <t>Hendre Fawr Farm</t>
  </si>
  <si>
    <t>Hendai Farm</t>
  </si>
  <si>
    <t>Cwm Cae Singrug</t>
  </si>
  <si>
    <t>Brynteg Farm</t>
  </si>
  <si>
    <t>Court Coleman</t>
  </si>
  <si>
    <t>Llwynddu</t>
  </si>
  <si>
    <t>Cenin Energy Park (ex Stormy Down)</t>
  </si>
  <si>
    <t>Abergelli Farm</t>
  </si>
  <si>
    <t>Crug Mawr Farm</t>
  </si>
  <si>
    <t>Yerbeston Chapel Hill</t>
  </si>
  <si>
    <t>ABERAMAN 33kV GEN</t>
  </si>
  <si>
    <t>Rhyd Y Pandy</t>
  </si>
  <si>
    <t>Haverford West PV</t>
  </si>
  <si>
    <t>Blaenlliedi Farm</t>
  </si>
  <si>
    <t>Aberystwyth - Manweb</t>
  </si>
  <si>
    <t>Centrica Barry</t>
  </si>
  <si>
    <t>British Energy (Solutia CVA)</t>
  </si>
  <si>
    <t>Aberaman Park</t>
  </si>
  <si>
    <t>Dowlais II STOR CVA</t>
  </si>
  <si>
    <t>GOWERTON EAST STOR 33kV GEN</t>
  </si>
  <si>
    <t>BLACKBERRY LANE 33kV</t>
  </si>
  <si>
    <t>Brechfa Forest West Ext 132kV WF</t>
  </si>
  <si>
    <t>Bryn Henllys 33kV PV</t>
  </si>
  <si>
    <t>ENVIROPARKS 33kV GEN</t>
  </si>
  <si>
    <t>FOEL TRWSNANT 66kV</t>
  </si>
  <si>
    <t>Full Circle HSE 66kV STOR</t>
  </si>
  <si>
    <t>LLANWERN FM 132kV GEN</t>
  </si>
  <si>
    <t>Longlands Solar Park 33kV PV</t>
  </si>
  <si>
    <t>Lynfi 66kV Biomass</t>
  </si>
  <si>
    <t>MATHERN STOR 33kV GEN</t>
  </si>
  <si>
    <t>MELIN COURT 33kV GEN</t>
  </si>
  <si>
    <t>PENCOED STOR 132kV</t>
  </si>
  <si>
    <t>PENDERI 132kV GEN</t>
  </si>
  <si>
    <t>Rhoscrowther 132kV WF</t>
  </si>
  <si>
    <t>SOUTHBROOK STOR 33kV GEN</t>
  </si>
  <si>
    <t>TAFF ELY EXTENSION 33kV GEN</t>
  </si>
  <si>
    <t>Wentlog 33kV Biomass</t>
  </si>
  <si>
    <t>Western Power Distribution (South West) plc</t>
  </si>
  <si>
    <t>Ashwater Auxillary Supply</t>
  </si>
  <si>
    <t>Otterham Wind Farm Phase 3  (STOR)</t>
  </si>
  <si>
    <t>Till House</t>
  </si>
  <si>
    <t>Outlands Wood</t>
  </si>
  <si>
    <t>Culmhead</t>
  </si>
  <si>
    <t>Whitchurch Farm PV</t>
  </si>
  <si>
    <t>Kingsland Barton</t>
  </si>
  <si>
    <t>Mendip Solar PV Farm</t>
  </si>
  <si>
    <t>St Stephen PV</t>
  </si>
  <si>
    <t>Trewidland farm PV</t>
  </si>
  <si>
    <t>Watchfield Lawn</t>
  </si>
  <si>
    <t>Gover Park</t>
  </si>
  <si>
    <t>North Wayton</t>
  </si>
  <si>
    <t>Week Farm</t>
  </si>
  <si>
    <t>Cullompton</t>
  </si>
  <si>
    <t>Dinder Farm</t>
  </si>
  <si>
    <t>Pitts Farm</t>
  </si>
  <si>
    <t>Kerriers</t>
  </si>
  <si>
    <t>Ernesettle Lane</t>
  </si>
  <si>
    <t>Goonhilly Solar Park</t>
  </si>
  <si>
    <t>Nanteague</t>
  </si>
  <si>
    <t>Bidwell Dartington PV</t>
  </si>
  <si>
    <t>New Row Farm</t>
  </si>
  <si>
    <t>Woodland Barton Windfarm</t>
  </si>
  <si>
    <t>Four Burrows 2</t>
  </si>
  <si>
    <t>Redlands Farm</t>
  </si>
  <si>
    <t>Tengore Lane PV</t>
  </si>
  <si>
    <t>Liverton Farm</t>
  </si>
  <si>
    <t>Yonder Parks Farm</t>
  </si>
  <si>
    <t>Somerton Door</t>
  </si>
  <si>
    <t>Carditch Drove</t>
  </si>
  <si>
    <t>Capelands Farm</t>
  </si>
  <si>
    <t>East Youlstone WF</t>
  </si>
  <si>
    <t>Francis Court Farm</t>
  </si>
  <si>
    <t>Northwood</t>
  </si>
  <si>
    <t>Tricky Warren</t>
  </si>
  <si>
    <t>Iwood Lane</t>
  </si>
  <si>
    <t>Rydon Farm</t>
  </si>
  <si>
    <t>Balls Wood</t>
  </si>
  <si>
    <t>Ashlawn Farm</t>
  </si>
  <si>
    <t>Pencoose Farm</t>
  </si>
  <si>
    <t>Hawkers Farm</t>
  </si>
  <si>
    <t>Hurcott</t>
  </si>
  <si>
    <t>Garvinack</t>
  </si>
  <si>
    <t>New Barton</t>
  </si>
  <si>
    <t>Coombeshead Farm</t>
  </si>
  <si>
    <t>Walland Farm</t>
  </si>
  <si>
    <t xml:space="preserve">Ashcombe </t>
  </si>
  <si>
    <t>Newnham Farm</t>
  </si>
  <si>
    <t>Roskrow Barton PV</t>
  </si>
  <si>
    <t>Parkview Solar</t>
  </si>
  <si>
    <t>Towerhead Farm</t>
  </si>
  <si>
    <t xml:space="preserve">Rookery Farm </t>
  </si>
  <si>
    <t>Bystock Farm</t>
  </si>
  <si>
    <t>Pylle PV Import Boundary</t>
  </si>
  <si>
    <t>Burthy PV</t>
  </si>
  <si>
    <t>Wilton Farm PV</t>
  </si>
  <si>
    <t>Woodmanton (Coombe) Farm</t>
  </si>
  <si>
    <t xml:space="preserve">Higher Bye Farm </t>
  </si>
  <si>
    <t>Wilton Farm WF</t>
  </si>
  <si>
    <t>Denzell Downs WF</t>
  </si>
  <si>
    <t>Puriton Landfill PV_1 Rainbow</t>
  </si>
  <si>
    <t>Portworthy Dams PV_1</t>
  </si>
  <si>
    <t>Wick Farm Boundary Import</t>
  </si>
  <si>
    <t>Batsworthy WF</t>
  </si>
  <si>
    <t>Portworthy Dams PV_2</t>
  </si>
  <si>
    <t>Crewkerne PV shared Imports</t>
  </si>
  <si>
    <t>Tonedale Farm PV</t>
  </si>
  <si>
    <t>Puriton Landfill PV_2 SSB</t>
  </si>
  <si>
    <t>Red Hill Farm</t>
  </si>
  <si>
    <t>Chelwood</t>
  </si>
  <si>
    <t>West Carclaze1</t>
  </si>
  <si>
    <t>West Carclaze2</t>
  </si>
  <si>
    <t>Northmoor (embd) PV</t>
  </si>
  <si>
    <t>Nmoor Little Tinney WF</t>
  </si>
  <si>
    <t>Nmoor East Balsdon WF</t>
  </si>
  <si>
    <t>Nmoor Hornacott PV</t>
  </si>
  <si>
    <t>Oakham Farm</t>
  </si>
  <si>
    <t>Carnemough Farm</t>
  </si>
  <si>
    <t>Ashwater WT Site 1</t>
  </si>
  <si>
    <t>Makro Exeter</t>
  </si>
  <si>
    <t>Great Houndbeare 2</t>
  </si>
  <si>
    <t>Withy Drove</t>
  </si>
  <si>
    <t>Fitzwarren (Montys) Farm</t>
  </si>
  <si>
    <t>Dunsland Cross WF</t>
  </si>
  <si>
    <t>Trerule Farm</t>
  </si>
  <si>
    <t>Nancrossa</t>
  </si>
  <si>
    <t>Wick Farm West</t>
  </si>
  <si>
    <t>(LWeston ntw) Severn Community</t>
  </si>
  <si>
    <t>Tamerton Bridge STOR</t>
  </si>
  <si>
    <t>Ashwater PV Site 2</t>
  </si>
  <si>
    <t>Bodwen</t>
  </si>
  <si>
    <t>Sharland Farm PV</t>
  </si>
  <si>
    <t xml:space="preserve">Stoneshill Farm </t>
  </si>
  <si>
    <t>Nmoor Parsonage Wood PV</t>
  </si>
  <si>
    <t>Axe View Way PV</t>
  </si>
  <si>
    <t>Place Barton Farm</t>
  </si>
  <si>
    <t>Old Stone Farm</t>
  </si>
  <si>
    <t>Lockleaze Battery Storage</t>
  </si>
  <si>
    <t>Imerys1(Blackpool)</t>
  </si>
  <si>
    <t>Otterham WT Feeder1</t>
  </si>
  <si>
    <t>Otterham WT Feeder2</t>
  </si>
  <si>
    <t>Wyld Meadow</t>
  </si>
  <si>
    <t>Prince Rock</t>
  </si>
  <si>
    <t>Bradon Farm</t>
  </si>
  <si>
    <t>Carland Cross</t>
  </si>
  <si>
    <t>Cold Northcott</t>
  </si>
  <si>
    <t>Forestmoor 1</t>
  </si>
  <si>
    <t>Forestmoor 2</t>
  </si>
  <si>
    <t>Four Burrows</t>
  </si>
  <si>
    <t>Canworthy PV</t>
  </si>
  <si>
    <t>St Breock</t>
  </si>
  <si>
    <t>DML - Central</t>
  </si>
  <si>
    <t>Denbrook WF</t>
  </si>
  <si>
    <t>Hayle Wave Hub</t>
  </si>
  <si>
    <t>Marsh Barton</t>
  </si>
  <si>
    <t>Connon Bridge</t>
  </si>
  <si>
    <t>Chelson</t>
  </si>
  <si>
    <t>Darracott</t>
  </si>
  <si>
    <t>Bears Down</t>
  </si>
  <si>
    <t>St Day</t>
  </si>
  <si>
    <t>Shooters Bottom</t>
  </si>
  <si>
    <t>Heathfield</t>
  </si>
  <si>
    <t>Goonhilly</t>
  </si>
  <si>
    <t>Delabole</t>
  </si>
  <si>
    <t>Fullabrook</t>
  </si>
  <si>
    <t>Hemerdon Mine</t>
  </si>
  <si>
    <t>Trenoweth Farm</t>
  </si>
  <si>
    <t>Rolls Royce TT</t>
  </si>
  <si>
    <t>Woodland Barton PV 33kV Gen</t>
  </si>
  <si>
    <t>Manor PV Farm 33kV</t>
  </si>
  <si>
    <t>Churchtown Farm PV 33kV</t>
  </si>
  <si>
    <t>Trenouth PV 33kV</t>
  </si>
  <si>
    <t>Howton Farm PV 33kV</t>
  </si>
  <si>
    <t xml:space="preserve">Newton Downs Farm </t>
  </si>
  <si>
    <t>BAE Systems (ROF)</t>
  </si>
  <si>
    <t>East Langford PV 33kV</t>
  </si>
  <si>
    <t>NINNIS PV 33kV Gen</t>
  </si>
  <si>
    <t>Willsland PV 33kV Gen</t>
  </si>
  <si>
    <t>Eastcombe PV 33kV Gen</t>
  </si>
  <si>
    <t>Bratton Flemming PV</t>
  </si>
  <si>
    <t>Beaford Brook PV</t>
  </si>
  <si>
    <t>Park Wall PV</t>
  </si>
  <si>
    <t>Bradford Solar Park</t>
  </si>
  <si>
    <t>Causilgey PV 33kV Gen</t>
  </si>
  <si>
    <t>Beechgrove Farm PV 33kV</t>
  </si>
  <si>
    <t>Isles of Scilly</t>
  </si>
  <si>
    <t>BLACKDITCH 33kV</t>
  </si>
  <si>
    <t>Avonmouth Docks Boundary</t>
  </si>
  <si>
    <t>CERC St Dennis</t>
  </si>
  <si>
    <t>Severnside Energy Recovery Centre</t>
  </si>
  <si>
    <t>Old Green Wind Farm &amp; Battery</t>
  </si>
  <si>
    <t>Norbora</t>
  </si>
  <si>
    <t>SWW Tamar</t>
  </si>
  <si>
    <t>SWW Roadford</t>
  </si>
  <si>
    <t>ST Regis</t>
  </si>
  <si>
    <t>Tarmac</t>
  </si>
  <si>
    <t>Abbeywood</t>
  </si>
  <si>
    <t>HewlettPackard</t>
  </si>
  <si>
    <t>Blagdon</t>
  </si>
  <si>
    <t>BristolAirport</t>
  </si>
  <si>
    <t>BGasHallen</t>
  </si>
  <si>
    <t>Portbury Dock</t>
  </si>
  <si>
    <t>Whatley Quarry</t>
  </si>
  <si>
    <t>FalmouthDocks</t>
  </si>
  <si>
    <t>AstraZeneca</t>
  </si>
  <si>
    <t>DairyCrestDavidstow</t>
  </si>
  <si>
    <t>Hemyock (Broadpath LF)</t>
  </si>
  <si>
    <t>Imerys(Torycombe)</t>
  </si>
  <si>
    <t>Royal United Hospital</t>
  </si>
  <si>
    <t>Avonmouth BCC WF 33kV Gen</t>
  </si>
  <si>
    <t>Bodiniel PV Park 33kV Gen</t>
  </si>
  <si>
    <t>Garlenick WF 33kV</t>
  </si>
  <si>
    <t>Warleigh Barton PV 33kV Gen</t>
  </si>
  <si>
    <t>Winnards Perch PV 33kV Gen</t>
  </si>
  <si>
    <t>Galsworthy WF</t>
  </si>
  <si>
    <t>Airbus UK Ltd</t>
  </si>
  <si>
    <t>RR Power Development</t>
  </si>
  <si>
    <t>Langage</t>
  </si>
  <si>
    <t>Imerys5(Drinnick)</t>
  </si>
  <si>
    <t>Imerys4(Bugle)</t>
  </si>
  <si>
    <t>Imerys3(Trebal)</t>
  </si>
  <si>
    <t>Imerys6(Par)</t>
  </si>
  <si>
    <t>DML - North</t>
  </si>
  <si>
    <t>Marley Thatch PV</t>
  </si>
  <si>
    <t>Bristol Royal Infirmary</t>
  </si>
  <si>
    <t>Bristol University</t>
  </si>
  <si>
    <t>Burrowton Farm PV</t>
  </si>
  <si>
    <t>Callington Solar</t>
  </si>
  <si>
    <t>Hope Solar</t>
  </si>
  <si>
    <t>NES Kingsweston Lane</t>
  </si>
  <si>
    <t>Slade Farm PV</t>
  </si>
  <si>
    <t>Rew Farm PV</t>
  </si>
  <si>
    <t>Higher Trenhayle PV</t>
  </si>
  <si>
    <t>Middle Treworder PV</t>
  </si>
  <si>
    <t>Penhale Farm PV</t>
  </si>
  <si>
    <t>Ayshford Court PV</t>
  </si>
  <si>
    <t>West Hill PV</t>
  </si>
  <si>
    <t>Knockworthy Farm PV</t>
  </si>
  <si>
    <t>University of Bath</t>
  </si>
  <si>
    <t>Trekenning Farm PV</t>
  </si>
  <si>
    <t>Four Burrows PV</t>
  </si>
  <si>
    <t>Halse Farm PV</t>
  </si>
  <si>
    <t>Hatchlands Farm PV</t>
  </si>
  <si>
    <t>Higher Trevartha PV</t>
  </si>
  <si>
    <t>Ford Farm PV</t>
  </si>
  <si>
    <t>Trequite</t>
  </si>
  <si>
    <t>Higher Tregarne PV</t>
  </si>
  <si>
    <t>Higher North Beer PV</t>
  </si>
  <si>
    <t>Horsacott PV</t>
  </si>
  <si>
    <t>Langunnett PV</t>
  </si>
  <si>
    <t>Trefinnick Farm PV</t>
  </si>
  <si>
    <t>Little Trevease Farm PV</t>
  </si>
  <si>
    <t>Marksbury</t>
  </si>
  <si>
    <t>Cobbs Cross</t>
  </si>
  <si>
    <t xml:space="preserve">Newlands Farm </t>
  </si>
  <si>
    <t>CRICKET ST THOMAS</t>
  </si>
  <si>
    <t>Parsonage Barn</t>
  </si>
  <si>
    <t>Hewas PV</t>
  </si>
  <si>
    <t>CRINACOTT PV</t>
  </si>
  <si>
    <t>Penare Farm</t>
  </si>
  <si>
    <t>Aller Court</t>
  </si>
  <si>
    <t>Stonebarrow</t>
  </si>
  <si>
    <t>Whitley Farm</t>
  </si>
  <si>
    <t>New Rendy Farm</t>
  </si>
  <si>
    <t>Tregassow</t>
  </si>
  <si>
    <t>Pitworthy</t>
  </si>
  <si>
    <t>Foxcombe PV</t>
  </si>
  <si>
    <t>Rexon Cross PV Farm</t>
  </si>
  <si>
    <t>Hazard Farm PV</t>
  </si>
  <si>
    <t>Luscott Barton</t>
  </si>
  <si>
    <t>Grange Farm PV</t>
  </si>
  <si>
    <t>Derriton Fields</t>
  </si>
  <si>
    <t>Cleave Farm</t>
  </si>
  <si>
    <t>Woolavington</t>
  </si>
  <si>
    <t>Trehawke Farm</t>
  </si>
  <si>
    <t>Higher Berechapel Farm</t>
  </si>
  <si>
    <t>Bommertown</t>
  </si>
  <si>
    <t>Carloggas Farm</t>
  </si>
  <si>
    <t>Viridor EFW (Seabank)</t>
  </si>
  <si>
    <t>Alders Way STOR</t>
  </si>
  <si>
    <t>Rockingham STOR</t>
  </si>
  <si>
    <t>Fideoak Battery</t>
  </si>
  <si>
    <t>Hele Manor STOR</t>
  </si>
  <si>
    <t>Sims Avonmouth</t>
  </si>
  <si>
    <t>Flour Mills Avonmouth</t>
  </si>
  <si>
    <t>Pylle PV Site 1</t>
  </si>
  <si>
    <t>Pylle PV Site 2</t>
  </si>
  <si>
    <t>Wick Farm PV_1 Export</t>
  </si>
  <si>
    <t>Wick Farm PV_2 Export</t>
  </si>
  <si>
    <t>Crewkerne PV Site 1</t>
  </si>
  <si>
    <t>Crewkerne PV Site 2</t>
  </si>
  <si>
    <t>Huntworth</t>
  </si>
  <si>
    <t>Alveston Hammerly Down</t>
  </si>
  <si>
    <t>Barton Hill STOR CVA</t>
  </si>
  <si>
    <t>Water Lane B</t>
  </si>
  <si>
    <t>Cattedown STOR CVA</t>
  </si>
  <si>
    <t>Appletree Farm</t>
  </si>
  <si>
    <t>Huntspill Energy Park</t>
  </si>
  <si>
    <t>Lodge Farm</t>
  </si>
  <si>
    <t>Lower Bedminister CHP</t>
  </si>
  <si>
    <t>Lufton</t>
  </si>
  <si>
    <t>Marlands Field</t>
  </si>
  <si>
    <t>Purdown Battery Storage</t>
  </si>
  <si>
    <t xml:space="preserve">Severn Road </t>
  </si>
  <si>
    <t>Bell Farm Battery Storage</t>
  </si>
  <si>
    <t>Springfield Farm</t>
  </si>
  <si>
    <t>Tale Lane Solar</t>
  </si>
  <si>
    <t>Trendeal Solar Park</t>
  </si>
  <si>
    <t>Tunley Farm</t>
  </si>
  <si>
    <t>Ventonteague Wind Turbine</t>
  </si>
  <si>
    <t>Warne Road</t>
  </si>
  <si>
    <t>Weston Gateway</t>
  </si>
  <si>
    <t>Woodbury STOR</t>
  </si>
  <si>
    <t>Wyndham Estate PV</t>
  </si>
  <si>
    <t>Boxbury Hill</t>
  </si>
  <si>
    <t xml:space="preserve">Yelland, West Yelland, Fremington, Barnstaple, Devon, </t>
  </si>
  <si>
    <t xml:space="preserve">Clyst St Lawrence Energy Storage, Broadoak Farm, Clyst Hydon, Cullompton, Devon, </t>
  </si>
  <si>
    <t>Coleford</t>
  </si>
  <si>
    <t>Cornwall Bio Park</t>
  </si>
  <si>
    <t>Fire Station Lane</t>
  </si>
  <si>
    <t>Hallen 33kV Battery</t>
  </si>
  <si>
    <t>East Midlands</t>
  </si>
  <si>
    <t>West Midlands</t>
  </si>
  <si>
    <t>South-West</t>
  </si>
  <si>
    <t>South 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</si>
</sst>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£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4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5" borderId="5" xfId="0" applyFont="1" applyFill="1" applyBorder="1"/>
    <xf numFmtId="0" fontId="4" fillId="5" borderId="0" xfId="0" applyFont="1" applyFill="1"/>
    <xf numFmtId="0" fontId="0" fillId="0" borderId="6" xfId="0" applyBorder="1"/>
    <xf numFmtId="49" fontId="8" fillId="7" borderId="1" xfId="3" applyNumberFormat="1" applyFont="1" applyFill="1" applyBorder="1" applyAlignment="1">
      <alignment horizontal="center" vertical="center" wrapText="1"/>
    </xf>
    <xf numFmtId="49" fontId="8" fillId="6" borderId="1" xfId="3" applyNumberFormat="1" applyFont="1" applyFill="1" applyBorder="1" applyAlignment="1">
      <alignment horizontal="center" vertical="center" wrapText="1"/>
    </xf>
    <xf numFmtId="49" fontId="8" fillId="8" borderId="1" xfId="3" applyNumberFormat="1" applyFont="1" applyFill="1" applyBorder="1" applyAlignment="1">
      <alignment horizontal="center" vertical="center" wrapText="1"/>
    </xf>
    <xf numFmtId="49" fontId="8" fillId="8" borderId="7" xfId="3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Alignment="1">
      <alignment wrapText="1"/>
    </xf>
    <xf numFmtId="0" fontId="1" fillId="0" borderId="8" xfId="0" applyFont="1" applyBorder="1" applyAlignment="1">
      <alignment horizontal="right"/>
    </xf>
    <xf numFmtId="0" fontId="7" fillId="9" borderId="1" xfId="3" applyFill="1" applyBorder="1" applyAlignment="1" applyProtection="1">
      <alignment horizontal="left" vertical="center" wrapText="1"/>
      <protection locked="0"/>
    </xf>
    <xf numFmtId="43" fontId="0" fillId="0" borderId="0" xfId="1" applyFont="1"/>
    <xf numFmtId="164" fontId="0" fillId="0" borderId="0" xfId="0" applyNumberFormat="1"/>
    <xf numFmtId="9" fontId="0" fillId="0" borderId="0" xfId="2" applyFont="1"/>
    <xf numFmtId="0" fontId="0" fillId="0" borderId="8" xfId="0" applyBorder="1"/>
    <xf numFmtId="164" fontId="0" fillId="0" borderId="1" xfId="0" applyNumberFormat="1" applyBorder="1"/>
    <xf numFmtId="0" fontId="0" fillId="0" borderId="1" xfId="0" applyBorder="1"/>
    <xf numFmtId="10" fontId="0" fillId="0" borderId="1" xfId="2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0" fillId="2" borderId="3" xfId="0" applyFill="1" applyBorder="1"/>
    <xf numFmtId="0" fontId="2" fillId="2" borderId="3" xfId="0" applyFont="1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15" xfId="0" applyFont="1" applyFill="1" applyBorder="1"/>
    <xf numFmtId="0" fontId="4" fillId="6" borderId="16" xfId="0" applyFont="1" applyFill="1" applyBorder="1"/>
    <xf numFmtId="0" fontId="1" fillId="0" borderId="5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2" borderId="15" xfId="0" applyFill="1" applyBorder="1"/>
    <xf numFmtId="0" fontId="0" fillId="2" borderId="16" xfId="0" applyFill="1" applyBorder="1"/>
    <xf numFmtId="0" fontId="2" fillId="2" borderId="17" xfId="0" applyFont="1" applyFill="1" applyBorder="1"/>
    <xf numFmtId="0" fontId="2" fillId="2" borderId="15" xfId="0" applyFont="1" applyFill="1" applyBorder="1"/>
    <xf numFmtId="0" fontId="0" fillId="0" borderId="0" xfId="0" applyNumberFormat="1"/>
    <xf numFmtId="0" fontId="0" fillId="0" borderId="0" xfId="0" pivotButton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9" borderId="18" xfId="3" applyFill="1" applyBorder="1" applyAlignment="1" applyProtection="1">
      <alignment horizontal="left" vertical="center" wrapText="1"/>
      <protection locked="0"/>
    </xf>
    <xf numFmtId="49" fontId="8" fillId="7" borderId="19" xfId="3" applyNumberFormat="1" applyFont="1" applyFill="1" applyBorder="1" applyAlignment="1">
      <alignment horizontal="center" vertical="center" wrapText="1"/>
    </xf>
    <xf numFmtId="49" fontId="8" fillId="7" borderId="20" xfId="3" applyNumberFormat="1" applyFont="1" applyFill="1" applyBorder="1" applyAlignment="1">
      <alignment horizontal="center" vertical="center" wrapText="1"/>
    </xf>
    <xf numFmtId="49" fontId="8" fillId="6" borderId="20" xfId="3" applyNumberFormat="1" applyFont="1" applyFill="1" applyBorder="1" applyAlignment="1">
      <alignment horizontal="center" vertical="center" wrapText="1"/>
    </xf>
    <xf numFmtId="49" fontId="8" fillId="8" borderId="20" xfId="3" applyNumberFormat="1" applyFont="1" applyFill="1" applyBorder="1" applyAlignment="1">
      <alignment horizontal="center" vertical="center" wrapText="1"/>
    </xf>
    <xf numFmtId="49" fontId="8" fillId="8" borderId="21" xfId="3" applyNumberFormat="1" applyFont="1" applyFill="1" applyBorder="1" applyAlignment="1">
      <alignment horizontal="center" vertical="center" wrapText="1"/>
    </xf>
    <xf numFmtId="0" fontId="9" fillId="11" borderId="24" xfId="0" applyFont="1" applyFill="1" applyBorder="1"/>
    <xf numFmtId="0" fontId="0" fillId="10" borderId="24" xfId="0" applyFont="1" applyFill="1" applyBorder="1"/>
    <xf numFmtId="0" fontId="0" fillId="0" borderId="24" xfId="0" applyFont="1" applyBorder="1"/>
    <xf numFmtId="43" fontId="0" fillId="10" borderId="22" xfId="1" applyNumberFormat="1" applyFont="1" applyFill="1" applyBorder="1"/>
    <xf numFmtId="43" fontId="0" fillId="10" borderId="23" xfId="1" applyNumberFormat="1" applyFont="1" applyFill="1" applyBorder="1"/>
    <xf numFmtId="43" fontId="0" fillId="0" borderId="22" xfId="1" applyNumberFormat="1" applyFont="1" applyBorder="1"/>
    <xf numFmtId="43" fontId="0" fillId="0" borderId="23" xfId="1" applyNumberFormat="1" applyFont="1" applyBorder="1"/>
    <xf numFmtId="0" fontId="9" fillId="11" borderId="22" xfId="1" applyNumberFormat="1" applyFont="1" applyFill="1" applyBorder="1"/>
    <xf numFmtId="0" fontId="9" fillId="11" borderId="23" xfId="1" applyNumberFormat="1" applyFont="1" applyFill="1" applyBorder="1"/>
    <xf numFmtId="0" fontId="0" fillId="0" borderId="0" xfId="1" applyNumberFormat="1" applyFont="1"/>
    <xf numFmtId="0" fontId="2" fillId="0" borderId="0" xfId="0" applyNumberFormat="1" applyFont="1"/>
    <xf numFmtId="0" fontId="8" fillId="7" borderId="1" xfId="3" applyNumberFormat="1" applyFont="1" applyFill="1" applyBorder="1" applyAlignment="1">
      <alignment horizontal="center" vertical="center" wrapText="1"/>
    </xf>
    <xf numFmtId="0" fontId="7" fillId="9" borderId="1" xfId="3" applyNumberFormat="1" applyFill="1" applyBorder="1" applyAlignment="1" applyProtection="1">
      <alignment horizontal="left" vertical="center" wrapText="1"/>
      <protection locked="0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3" fontId="0" fillId="12" borderId="0" xfId="1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3" xr:uid="{AE90ABB9-5B81-45BF-8ACB-F7FDA3766093}"/>
    <cellStyle name="Per cent" xfId="2" builtinId="5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indexed="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indexed="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indexed="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indexed="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indexed="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indexed="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indexed="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indexed="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Chart of Aggregate</a:t>
            </a:r>
            <a:r>
              <a:rPr lang="en-US" sz="2000" b="1" baseline="0"/>
              <a:t> Amount of Fixed Charges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EMEB!$S$15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EMEB!$T$14:$X$14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EMEB!$T$15:$X$15</c:f>
              <c:numCache>
                <c:formatCode>"£"#,##0.00</c:formatCode>
                <c:ptCount val="5"/>
                <c:pt idx="0">
                  <c:v>49688.745600000009</c:v>
                </c:pt>
                <c:pt idx="1">
                  <c:v>51457.298499999997</c:v>
                </c:pt>
                <c:pt idx="2">
                  <c:v>457625.17400000006</c:v>
                </c:pt>
                <c:pt idx="3">
                  <c:v>285668.41680000001</c:v>
                </c:pt>
                <c:pt idx="4">
                  <c:v>333139.91649999988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3-4CB7-B9F4-9021400311D7}"/>
            </c:ext>
          </c:extLst>
        </c:ser>
        <c:ser>
          <c:idx val="1"/>
          <c:order val="1"/>
          <c:tx>
            <c:strRef>
              <c:f>EMEB!$S$16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EMEB!$T$14:$X$14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EMEB!$T$16:$X$16</c:f>
              <c:numCache>
                <c:formatCode>"£"#,##0.00</c:formatCode>
                <c:ptCount val="5"/>
                <c:pt idx="0">
                  <c:v>182715.76439999999</c:v>
                </c:pt>
                <c:pt idx="1">
                  <c:v>185970.05499999999</c:v>
                </c:pt>
                <c:pt idx="2">
                  <c:v>1458440.7200000002</c:v>
                </c:pt>
                <c:pt idx="3">
                  <c:v>915526.89360000007</c:v>
                </c:pt>
                <c:pt idx="4">
                  <c:v>1225496.9899999998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3-4CB7-B9F4-9021400311D7}"/>
            </c:ext>
          </c:extLst>
        </c:ser>
        <c:ser>
          <c:idx val="2"/>
          <c:order val="2"/>
          <c:tx>
            <c:strRef>
              <c:f>EMEB!$S$17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EMEB!$T$14:$X$14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EMEB!$T$17:$X$17</c:f>
              <c:numCache>
                <c:formatCode>"£"#,##0.00</c:formatCode>
                <c:ptCount val="5"/>
                <c:pt idx="0">
                  <c:v>31854.334199999998</c:v>
                </c:pt>
                <c:pt idx="1">
                  <c:v>33462.688999999991</c:v>
                </c:pt>
                <c:pt idx="2">
                  <c:v>290027.57650000002</c:v>
                </c:pt>
                <c:pt idx="3">
                  <c:v>170859.34080000001</c:v>
                </c:pt>
                <c:pt idx="4">
                  <c:v>426628.27899999998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3-4CB7-B9F4-9021400311D7}"/>
            </c:ext>
          </c:extLst>
        </c:ser>
        <c:ser>
          <c:idx val="3"/>
          <c:order val="3"/>
          <c:tx>
            <c:strRef>
              <c:f>EMEB!$S$18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EMEB!$T$14:$X$14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EMEB!$T$18:$X$18</c:f>
              <c:numCache>
                <c:formatCode>"£"#,##0.00</c:formatCode>
                <c:ptCount val="5"/>
                <c:pt idx="0">
                  <c:v>220008.639</c:v>
                </c:pt>
                <c:pt idx="1">
                  <c:v>230641.16400000002</c:v>
                </c:pt>
                <c:pt idx="2">
                  <c:v>2529541.1039999998</c:v>
                </c:pt>
                <c:pt idx="3">
                  <c:v>1633933.7999999998</c:v>
                </c:pt>
                <c:pt idx="4">
                  <c:v>2084447.5480000002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3-4CB7-B9F4-90214003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29440"/>
        <c:axId val="1280029856"/>
      </c:barChart>
      <c:catAx>
        <c:axId val="1280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29856"/>
        <c:crosses val="autoZero"/>
        <c:auto val="1"/>
        <c:lblAlgn val="ctr"/>
        <c:lblOffset val="100"/>
        <c:noMultiLvlLbl val="0"/>
      </c:catAx>
      <c:valAx>
        <c:axId val="1280029856"/>
        <c:scaling>
          <c:orientation val="minMax"/>
        </c:scaling>
        <c:delete val="0"/>
        <c:axPos val="l"/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294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Chart</a:t>
            </a:r>
            <a:r>
              <a:rPr lang="en-US" sz="1800" b="1" baseline="0"/>
              <a:t> of Import Fixed Charge Changes(%)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SWEB!$AC$14</c:f>
              <c:strCache>
                <c:ptCount val="1"/>
                <c:pt idx="0">
                  <c:v>2021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SWEB!$AB$15:$AB$18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SWEB!$AC$15:$AC$18</c:f>
              <c:numCache>
                <c:formatCode>0.00%</c:formatCode>
                <c:ptCount val="4"/>
                <c:pt idx="0">
                  <c:v>-9.7201172363493016E-2</c:v>
                </c:pt>
                <c:pt idx="1">
                  <c:v>-1.4659222472836464E-2</c:v>
                </c:pt>
                <c:pt idx="2">
                  <c:v>-8.8614395878484853E-2</c:v>
                </c:pt>
                <c:pt idx="3">
                  <c:v>-7.4338733612648533E-2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D-462A-8C77-FE45E8180B54}"/>
            </c:ext>
          </c:extLst>
        </c:ser>
        <c:ser>
          <c:idx val="1"/>
          <c:order val="1"/>
          <c:tx>
            <c:strRef>
              <c:f>SWEB!$AD$14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SWEB!$AB$15:$AB$18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SWEB!$AD$15:$AD$18</c:f>
              <c:numCache>
                <c:formatCode>0.00%</c:formatCode>
                <c:ptCount val="4"/>
                <c:pt idx="0">
                  <c:v>5.9962337130622503</c:v>
                </c:pt>
                <c:pt idx="1">
                  <c:v>14.675445590706694</c:v>
                </c:pt>
                <c:pt idx="2">
                  <c:v>6.1372758977682151</c:v>
                </c:pt>
                <c:pt idx="3">
                  <c:v>26.210949712150672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D-462A-8C77-FE45E8180B54}"/>
            </c:ext>
          </c:extLst>
        </c:ser>
        <c:ser>
          <c:idx val="2"/>
          <c:order val="2"/>
          <c:tx>
            <c:strRef>
              <c:f>SWEB!$AE$14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SWEB!$AB$15:$AB$18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SWEB!$AE$15:$AE$18</c:f>
              <c:numCache>
                <c:formatCode>0.00%</c:formatCode>
                <c:ptCount val="4"/>
                <c:pt idx="0">
                  <c:v>-0.23203362028987295</c:v>
                </c:pt>
                <c:pt idx="1">
                  <c:v>-0.24409220973086843</c:v>
                </c:pt>
                <c:pt idx="2">
                  <c:v>-0.13481266114663204</c:v>
                </c:pt>
                <c:pt idx="3">
                  <c:v>-0.1310064852932179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D-462A-8C77-FE45E8180B54}"/>
            </c:ext>
          </c:extLst>
        </c:ser>
        <c:ser>
          <c:idx val="3"/>
          <c:order val="3"/>
          <c:tx>
            <c:strRef>
              <c:f>SWEB!$AF$14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SWEB!$AB$15:$AB$18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SWEB!$AF$15:$AF$18</c:f>
              <c:numCache>
                <c:formatCode>0.00%</c:formatCode>
                <c:ptCount val="4"/>
                <c:pt idx="0">
                  <c:v>1.0462449008179804</c:v>
                </c:pt>
                <c:pt idx="1">
                  <c:v>0.93827682769544896</c:v>
                </c:pt>
                <c:pt idx="2">
                  <c:v>2.2080601303851628</c:v>
                </c:pt>
                <c:pt idx="3">
                  <c:v>2.4287423813375772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D-462A-8C77-FE45E8180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157888"/>
        <c:axId val="1558160384"/>
      </c:barChart>
      <c:catAx>
        <c:axId val="155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60384"/>
        <c:crosses val="autoZero"/>
        <c:auto val="1"/>
        <c:lblAlgn val="ctr"/>
        <c:lblOffset val="100"/>
        <c:noMultiLvlLbl val="0"/>
      </c:catAx>
      <c:valAx>
        <c:axId val="15581603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[Financial_model_data_unlinked.xlsx]SWEB!PivotTable4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SWEB!$S$53</c:f>
              <c:strCache>
                <c:ptCount val="1"/>
                <c:pt idx="0">
                  <c:v>Sum of 2020_AFC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SWEB!$R$54:$R$58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SWEB!$S$54:$S$58</c:f>
              <c:numCache>
                <c:formatCode>General</c:formatCode>
                <c:ptCount val="4"/>
                <c:pt idx="0">
                  <c:v>42165.762000000002</c:v>
                </c:pt>
                <c:pt idx="1">
                  <c:v>51336.331199999993</c:v>
                </c:pt>
                <c:pt idx="2">
                  <c:v>36092.358</c:v>
                </c:pt>
                <c:pt idx="3">
                  <c:v>2068.4855999999995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BA0-BA83-7E191B7A05D9}"/>
            </c:ext>
          </c:extLst>
        </c:ser>
        <c:ser>
          <c:idx val="1"/>
          <c:order val="1"/>
          <c:tx>
            <c:strRef>
              <c:f>SWEB!$T$53</c:f>
              <c:strCache>
                <c:ptCount val="1"/>
                <c:pt idx="0">
                  <c:v>Sum of 2021_AFC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SWEB!$R$54:$R$58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SWEB!$T$54:$T$58</c:f>
              <c:numCache>
                <c:formatCode>General</c:formatCode>
                <c:ptCount val="4"/>
                <c:pt idx="0">
                  <c:v>38067.200499999992</c:v>
                </c:pt>
                <c:pt idx="1">
                  <c:v>50583.780500000001</c:v>
                </c:pt>
                <c:pt idx="2">
                  <c:v>32894.055500000002</c:v>
                </c:pt>
                <c:pt idx="3">
                  <c:v>1914.7170000000001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BA0-BA83-7E191B7A05D9}"/>
            </c:ext>
          </c:extLst>
        </c:ser>
        <c:ser>
          <c:idx val="2"/>
          <c:order val="2"/>
          <c:tx>
            <c:strRef>
              <c:f>SWEB!$U$53</c:f>
              <c:strCache>
                <c:ptCount val="1"/>
                <c:pt idx="0">
                  <c:v>Sum of 2022_AFC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SWEB!$R$54:$R$58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SWEB!$U$54:$U$58</c:f>
              <c:numCache>
                <c:formatCode>General</c:formatCode>
                <c:ptCount val="4"/>
                <c:pt idx="0">
                  <c:v>266327.03149999998</c:v>
                </c:pt>
                <c:pt idx="1">
                  <c:v>792923.29900000012</c:v>
                </c:pt>
                <c:pt idx="2">
                  <c:v>234773.94949999999</c:v>
                </c:pt>
                <c:pt idx="3">
                  <c:v>52101.268000000004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BA0-BA83-7E191B7A05D9}"/>
            </c:ext>
          </c:extLst>
        </c:ser>
        <c:ser>
          <c:idx val="3"/>
          <c:order val="3"/>
          <c:tx>
            <c:strRef>
              <c:f>SWEB!$V$53</c:f>
              <c:strCache>
                <c:ptCount val="1"/>
                <c:pt idx="0">
                  <c:v>Sum of 2023_AFC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SWEB!$R$54:$R$58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SWEB!$V$54:$V$58</c:f>
              <c:numCache>
                <c:formatCode>General</c:formatCode>
                <c:ptCount val="4"/>
                <c:pt idx="0">
                  <c:v>204530.20620000004</c:v>
                </c:pt>
                <c:pt idx="1">
                  <c:v>599376.8988000002</c:v>
                </c:pt>
                <c:pt idx="2">
                  <c:v>203123.4486</c:v>
                </c:pt>
                <c:pt idx="3">
                  <c:v>45275.663999999997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BA0-BA83-7E191B7A05D9}"/>
            </c:ext>
          </c:extLst>
        </c:ser>
        <c:ser>
          <c:idx val="4"/>
          <c:order val="4"/>
          <c:tx>
            <c:strRef>
              <c:f>SWEB!$W$53</c:f>
              <c:strCache>
                <c:ptCount val="1"/>
                <c:pt idx="0">
                  <c:v>Sum of 2024_AFC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SWEB!$R$54:$R$58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SWEB!$W$54:$W$58</c:f>
              <c:numCache>
                <c:formatCode>General</c:formatCode>
                <c:ptCount val="4"/>
                <c:pt idx="0">
                  <c:v>418518.89149999991</c:v>
                </c:pt>
                <c:pt idx="1">
                  <c:v>1161758.3540000003</c:v>
                </c:pt>
                <c:pt idx="2">
                  <c:v>651632.23699999996</c:v>
                </c:pt>
                <c:pt idx="3">
                  <c:v>155238.58800000002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C-4BA0-BA83-7E191B7A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879280"/>
        <c:axId val="1231883440"/>
      </c:barChart>
      <c:catAx>
        <c:axId val="12318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83440"/>
        <c:crosses val="autoZero"/>
        <c:auto val="1"/>
        <c:lblAlgn val="ctr"/>
        <c:lblOffset val="100"/>
        <c:noMultiLvlLbl val="0"/>
      </c:catAx>
      <c:valAx>
        <c:axId val="12318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792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Import</a:t>
            </a:r>
            <a:r>
              <a:rPr lang="en-US" sz="2000" b="1" baseline="0"/>
              <a:t> Fixed Charge Charges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SWEB!$AC$54</c:f>
              <c:strCache>
                <c:ptCount val="1"/>
                <c:pt idx="0">
                  <c:v>2021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SWEB!$AB$55:$AB$58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SWEB!$AC$55:$AC$58</c:f>
              <c:numCache>
                <c:formatCode>0.00%</c:formatCode>
                <c:ptCount val="4"/>
                <c:pt idx="0">
                  <c:v>-9.7201172363492683E-2</c:v>
                </c:pt>
                <c:pt idx="1">
                  <c:v>-1.465922247283602E-2</c:v>
                </c:pt>
                <c:pt idx="2">
                  <c:v>-8.8614395878484853E-2</c:v>
                </c:pt>
                <c:pt idx="3">
                  <c:v>-7.4338733612648533E-2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46C-8ABF-41567DDD20DB}"/>
            </c:ext>
          </c:extLst>
        </c:ser>
        <c:ser>
          <c:idx val="1"/>
          <c:order val="1"/>
          <c:tx>
            <c:strRef>
              <c:f>SWEB!$AD$54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SWEB!$AB$55:$AB$58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SWEB!$AD$55:$AD$58</c:f>
              <c:numCache>
                <c:formatCode>0.00%</c:formatCode>
                <c:ptCount val="4"/>
                <c:pt idx="0">
                  <c:v>5.9962337130622476</c:v>
                </c:pt>
                <c:pt idx="1">
                  <c:v>14.675445590706691</c:v>
                </c:pt>
                <c:pt idx="2">
                  <c:v>6.1372758977682143</c:v>
                </c:pt>
                <c:pt idx="3">
                  <c:v>26.210949712150672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5-446C-8ABF-41567DDD20DB}"/>
            </c:ext>
          </c:extLst>
        </c:ser>
        <c:ser>
          <c:idx val="2"/>
          <c:order val="2"/>
          <c:tx>
            <c:strRef>
              <c:f>SWEB!$AE$54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SWEB!$AB$55:$AB$58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SWEB!$AE$55:$AE$58</c:f>
              <c:numCache>
                <c:formatCode>0.00%</c:formatCode>
                <c:ptCount val="4"/>
                <c:pt idx="0">
                  <c:v>-0.23203362028987262</c:v>
                </c:pt>
                <c:pt idx="1">
                  <c:v>-0.2440922097308682</c:v>
                </c:pt>
                <c:pt idx="2">
                  <c:v>-0.13481266114663193</c:v>
                </c:pt>
                <c:pt idx="3">
                  <c:v>-0.1310064852932179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5-446C-8ABF-41567DDD20DB}"/>
            </c:ext>
          </c:extLst>
        </c:ser>
        <c:ser>
          <c:idx val="3"/>
          <c:order val="3"/>
          <c:tx>
            <c:strRef>
              <c:f>SWEB!$AF$54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SWEB!$AB$55:$AB$58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SWEB!$AF$55:$AF$58</c:f>
              <c:numCache>
                <c:formatCode>0.00%</c:formatCode>
                <c:ptCount val="4"/>
                <c:pt idx="0">
                  <c:v>1.0462449008179791</c:v>
                </c:pt>
                <c:pt idx="1">
                  <c:v>0.93827682769544851</c:v>
                </c:pt>
                <c:pt idx="2">
                  <c:v>2.2080601303851628</c:v>
                </c:pt>
                <c:pt idx="3">
                  <c:v>2.4287423813375772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5-446C-8ABF-41567DDD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921296"/>
        <c:axId val="1231916304"/>
      </c:barChart>
      <c:catAx>
        <c:axId val="1231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16304"/>
        <c:crosses val="autoZero"/>
        <c:auto val="1"/>
        <c:lblAlgn val="ctr"/>
        <c:lblOffset val="100"/>
        <c:noMultiLvlLbl val="0"/>
      </c:catAx>
      <c:valAx>
        <c:axId val="12319163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Chart of Aggregate</a:t>
            </a:r>
            <a:r>
              <a:rPr lang="en-US" sz="2000" b="1" baseline="0"/>
              <a:t> Amount of Fixed Charges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SWAE!$R$15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SWAE!$S$14:$W$14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SWAE!$S$15:$W$15</c:f>
              <c:numCache>
                <c:formatCode>"£"#,##0.00</c:formatCode>
                <c:ptCount val="5"/>
                <c:pt idx="0">
                  <c:v>38429.341200000003</c:v>
                </c:pt>
                <c:pt idx="1">
                  <c:v>33006.913499999995</c:v>
                </c:pt>
                <c:pt idx="2">
                  <c:v>157468.88400000002</c:v>
                </c:pt>
                <c:pt idx="3">
                  <c:v>95891.524199999971</c:v>
                </c:pt>
                <c:pt idx="4">
                  <c:v>216384.1545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2-4B3E-96AE-5F1AE1E1D744}"/>
            </c:ext>
          </c:extLst>
        </c:ser>
        <c:ser>
          <c:idx val="1"/>
          <c:order val="1"/>
          <c:tx>
            <c:strRef>
              <c:f>SWAE!$R$16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SWAE!$S$14:$W$14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SWAE!$S$16:$W$16</c:f>
              <c:numCache>
                <c:formatCode>"£"#,##0.00</c:formatCode>
                <c:ptCount val="5"/>
                <c:pt idx="0">
                  <c:v>16007.156400000002</c:v>
                </c:pt>
                <c:pt idx="1">
                  <c:v>13479.997499999999</c:v>
                </c:pt>
                <c:pt idx="2">
                  <c:v>369557.098</c:v>
                </c:pt>
                <c:pt idx="3">
                  <c:v>219697.356</c:v>
                </c:pt>
                <c:pt idx="4">
                  <c:v>561882.78850000002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2-4B3E-96AE-5F1AE1E1D744}"/>
            </c:ext>
          </c:extLst>
        </c:ser>
        <c:ser>
          <c:idx val="2"/>
          <c:order val="2"/>
          <c:tx>
            <c:strRef>
              <c:f>SWAE!$R$17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SWAE!$S$14:$W$14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SWAE!$S$17:$W$17</c:f>
              <c:numCache>
                <c:formatCode>"£"#,##0.00</c:formatCode>
                <c:ptCount val="5"/>
                <c:pt idx="0">
                  <c:v>56406.090000000004</c:v>
                </c:pt>
                <c:pt idx="1">
                  <c:v>58877.4565</c:v>
                </c:pt>
                <c:pt idx="2">
                  <c:v>1498725.2954999998</c:v>
                </c:pt>
                <c:pt idx="3">
                  <c:v>630842.3946</c:v>
                </c:pt>
                <c:pt idx="4">
                  <c:v>1665504.8549999997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2-4B3E-96AE-5F1AE1E1D744}"/>
            </c:ext>
          </c:extLst>
        </c:ser>
        <c:ser>
          <c:idx val="3"/>
          <c:order val="3"/>
          <c:tx>
            <c:strRef>
              <c:f>SWAE!$R$18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SWAE!$S$14:$W$14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SWAE!$S$18:$W$18</c:f>
              <c:numCache>
                <c:formatCode>"£"#,##0.00</c:formatCode>
                <c:ptCount val="5"/>
                <c:pt idx="0">
                  <c:v>25120.300199999998</c:v>
                </c:pt>
                <c:pt idx="1">
                  <c:v>25960.1505</c:v>
                </c:pt>
                <c:pt idx="2">
                  <c:v>2538160.798</c:v>
                </c:pt>
                <c:pt idx="3">
                  <c:v>1590071.5181999998</c:v>
                </c:pt>
                <c:pt idx="4">
                  <c:v>3951845.0720000006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E2-4B3E-96AE-5F1AE1E1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29440"/>
        <c:axId val="1280029856"/>
      </c:barChart>
      <c:catAx>
        <c:axId val="1280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29856"/>
        <c:crosses val="autoZero"/>
        <c:auto val="1"/>
        <c:lblAlgn val="ctr"/>
        <c:lblOffset val="100"/>
        <c:noMultiLvlLbl val="0"/>
      </c:catAx>
      <c:valAx>
        <c:axId val="1280029856"/>
        <c:scaling>
          <c:orientation val="minMax"/>
        </c:scaling>
        <c:delete val="0"/>
        <c:axPos val="l"/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2944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698628290013443E-2"/>
                <c:y val="0.4035659940181718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Chart</a:t>
            </a:r>
            <a:r>
              <a:rPr lang="en-US" sz="1800" b="1" baseline="0"/>
              <a:t> of Import Fixed Charge Changes(%)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SWAE!$AC$14</c:f>
              <c:strCache>
                <c:ptCount val="1"/>
                <c:pt idx="0">
                  <c:v>2021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SWAE!$AB$15:$AB$18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SWAE!$AC$15:$AC$18</c:f>
              <c:numCache>
                <c:formatCode>0.00%</c:formatCode>
                <c:ptCount val="4"/>
                <c:pt idx="0">
                  <c:v>-0.14110124011181346</c:v>
                </c:pt>
                <c:pt idx="1">
                  <c:v>-0.15787681689672262</c:v>
                </c:pt>
                <c:pt idx="2">
                  <c:v>4.3813824003755553E-2</c:v>
                </c:pt>
                <c:pt idx="3">
                  <c:v>3.3433131503739055E-2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B-446D-B859-6C6436B0CE09}"/>
            </c:ext>
          </c:extLst>
        </c:ser>
        <c:ser>
          <c:idx val="1"/>
          <c:order val="1"/>
          <c:tx>
            <c:strRef>
              <c:f>SWAE!$AD$14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SWAE!$AB$15:$AB$18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SWAE!$AD$15:$AD$18</c:f>
              <c:numCache>
                <c:formatCode>0.00%</c:formatCode>
                <c:ptCount val="4"/>
                <c:pt idx="0">
                  <c:v>3.770784884203124</c:v>
                </c:pt>
                <c:pt idx="1">
                  <c:v>26.415220069588294</c:v>
                </c:pt>
                <c:pt idx="2">
                  <c:v>24.454993890573377</c:v>
                </c:pt>
                <c:pt idx="3">
                  <c:v>96.771420778165364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B-446D-B859-6C6436B0CE09}"/>
            </c:ext>
          </c:extLst>
        </c:ser>
        <c:ser>
          <c:idx val="2"/>
          <c:order val="2"/>
          <c:tx>
            <c:strRef>
              <c:f>SWAE!$AE$14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SWAE!$AB$15:$AB$18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SWAE!$AE$15:$AE$18</c:f>
              <c:numCache>
                <c:formatCode>0.00%</c:formatCode>
                <c:ptCount val="4"/>
                <c:pt idx="0">
                  <c:v>-0.39104461932936563</c:v>
                </c:pt>
                <c:pt idx="1">
                  <c:v>-0.40551174043476224</c:v>
                </c:pt>
                <c:pt idx="2">
                  <c:v>-0.5790807051204534</c:v>
                </c:pt>
                <c:pt idx="3">
                  <c:v>-0.37353397016732282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B-446D-B859-6C6436B0CE09}"/>
            </c:ext>
          </c:extLst>
        </c:ser>
        <c:ser>
          <c:idx val="3"/>
          <c:order val="3"/>
          <c:tx>
            <c:strRef>
              <c:f>SWAE!$AF$14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SWAE!$AB$15:$AB$18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SWAE!$AF$15:$AF$18</c:f>
              <c:numCache>
                <c:formatCode>0.00%</c:formatCode>
                <c:ptCount val="4"/>
                <c:pt idx="0">
                  <c:v>1.2565514137484119</c:v>
                </c:pt>
                <c:pt idx="1">
                  <c:v>1.5575309540821238</c:v>
                </c:pt>
                <c:pt idx="2">
                  <c:v>1.6401282939394886</c:v>
                </c:pt>
                <c:pt idx="3">
                  <c:v>1.4853253622664639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B-446D-B859-6C6436B0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157888"/>
        <c:axId val="1558160384"/>
      </c:barChart>
      <c:catAx>
        <c:axId val="155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60384"/>
        <c:crosses val="autoZero"/>
        <c:auto val="1"/>
        <c:lblAlgn val="ctr"/>
        <c:lblOffset val="100"/>
        <c:noMultiLvlLbl val="0"/>
      </c:catAx>
      <c:valAx>
        <c:axId val="15581603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[Financial_model_data_unlinked.xlsx]SWAE!PivotTable4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SWAE!$S$53</c:f>
              <c:strCache>
                <c:ptCount val="1"/>
                <c:pt idx="0">
                  <c:v>Sum of 2020_AFC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SWAE!$R$54:$R$58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SWAE!$S$54:$S$58</c:f>
              <c:numCache>
                <c:formatCode>General</c:formatCode>
                <c:ptCount val="4"/>
                <c:pt idx="0">
                  <c:v>38429.341199999988</c:v>
                </c:pt>
                <c:pt idx="1">
                  <c:v>16007.1564</c:v>
                </c:pt>
                <c:pt idx="2">
                  <c:v>56406.09</c:v>
                </c:pt>
                <c:pt idx="3">
                  <c:v>25120.300199999998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4F9B-887C-4D09A39F609E}"/>
            </c:ext>
          </c:extLst>
        </c:ser>
        <c:ser>
          <c:idx val="1"/>
          <c:order val="1"/>
          <c:tx>
            <c:strRef>
              <c:f>SWAE!$T$53</c:f>
              <c:strCache>
                <c:ptCount val="1"/>
                <c:pt idx="0">
                  <c:v>Sum of 2021_AFC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SWAE!$R$54:$R$58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SWAE!$T$54:$T$58</c:f>
              <c:numCache>
                <c:formatCode>General</c:formatCode>
                <c:ptCount val="4"/>
                <c:pt idx="0">
                  <c:v>33006.913500000002</c:v>
                </c:pt>
                <c:pt idx="1">
                  <c:v>13479.997500000001</c:v>
                </c:pt>
                <c:pt idx="2">
                  <c:v>58877.4565</c:v>
                </c:pt>
                <c:pt idx="3">
                  <c:v>25960.1505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7-4F9B-887C-4D09A39F609E}"/>
            </c:ext>
          </c:extLst>
        </c:ser>
        <c:ser>
          <c:idx val="2"/>
          <c:order val="2"/>
          <c:tx>
            <c:strRef>
              <c:f>SWAE!$U$53</c:f>
              <c:strCache>
                <c:ptCount val="1"/>
                <c:pt idx="0">
                  <c:v>Sum of 2022_AFC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SWAE!$R$54:$R$58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SWAE!$U$54:$U$58</c:f>
              <c:numCache>
                <c:formatCode>General</c:formatCode>
                <c:ptCount val="4"/>
                <c:pt idx="0">
                  <c:v>157468.88399999999</c:v>
                </c:pt>
                <c:pt idx="1">
                  <c:v>369557.098</c:v>
                </c:pt>
                <c:pt idx="2">
                  <c:v>1498725.2955</c:v>
                </c:pt>
                <c:pt idx="3">
                  <c:v>2538160.798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7-4F9B-887C-4D09A39F609E}"/>
            </c:ext>
          </c:extLst>
        </c:ser>
        <c:ser>
          <c:idx val="3"/>
          <c:order val="3"/>
          <c:tx>
            <c:strRef>
              <c:f>SWAE!$V$53</c:f>
              <c:strCache>
                <c:ptCount val="1"/>
                <c:pt idx="0">
                  <c:v>Sum of 2023_AFC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SWAE!$R$54:$R$58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SWAE!$V$54:$V$58</c:f>
              <c:numCache>
                <c:formatCode>General</c:formatCode>
                <c:ptCount val="4"/>
                <c:pt idx="0">
                  <c:v>95891.524199999971</c:v>
                </c:pt>
                <c:pt idx="1">
                  <c:v>219697.356</c:v>
                </c:pt>
                <c:pt idx="2">
                  <c:v>630842.3946</c:v>
                </c:pt>
                <c:pt idx="3">
                  <c:v>1590071.5182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7-4F9B-887C-4D09A39F609E}"/>
            </c:ext>
          </c:extLst>
        </c:ser>
        <c:ser>
          <c:idx val="4"/>
          <c:order val="4"/>
          <c:tx>
            <c:strRef>
              <c:f>SWAE!$W$53</c:f>
              <c:strCache>
                <c:ptCount val="1"/>
                <c:pt idx="0">
                  <c:v>Sum of 2024_AFC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SWAE!$R$54:$R$58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SWAE!$W$54:$W$58</c:f>
              <c:numCache>
                <c:formatCode>General</c:formatCode>
                <c:ptCount val="4"/>
                <c:pt idx="0">
                  <c:v>216384.15449999998</c:v>
                </c:pt>
                <c:pt idx="1">
                  <c:v>561882.78850000002</c:v>
                </c:pt>
                <c:pt idx="2">
                  <c:v>1665504.855</c:v>
                </c:pt>
                <c:pt idx="3">
                  <c:v>3951845.0720000002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F7-4F9B-887C-4D09A39F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879280"/>
        <c:axId val="1231883440"/>
      </c:barChart>
      <c:catAx>
        <c:axId val="12318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83440"/>
        <c:crosses val="autoZero"/>
        <c:auto val="1"/>
        <c:lblAlgn val="ctr"/>
        <c:lblOffset val="100"/>
        <c:noMultiLvlLbl val="0"/>
      </c:catAx>
      <c:valAx>
        <c:axId val="12318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792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Import</a:t>
            </a:r>
            <a:r>
              <a:rPr lang="en-US" sz="2000" b="1" baseline="0"/>
              <a:t> Fixed Charge Charges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SWAE!$AC$54</c:f>
              <c:strCache>
                <c:ptCount val="1"/>
                <c:pt idx="0">
                  <c:v>2021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SWAE!$AB$55:$AB$58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SWAE!$AC$55:$AC$58</c:f>
              <c:numCache>
                <c:formatCode>0.00%</c:formatCode>
                <c:ptCount val="4"/>
                <c:pt idx="0">
                  <c:v>-0.14110124011181302</c:v>
                </c:pt>
                <c:pt idx="1">
                  <c:v>-0.15787681689672239</c:v>
                </c:pt>
                <c:pt idx="2">
                  <c:v>4.3813824003755775E-2</c:v>
                </c:pt>
                <c:pt idx="3">
                  <c:v>3.3433131503739055E-2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5-4FE4-BBD5-773C65B74849}"/>
            </c:ext>
          </c:extLst>
        </c:ser>
        <c:ser>
          <c:idx val="1"/>
          <c:order val="1"/>
          <c:tx>
            <c:strRef>
              <c:f>SWAE!$AD$54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SWAE!$AB$55:$AB$58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SWAE!$AD$55:$AD$58</c:f>
              <c:numCache>
                <c:formatCode>0.00%</c:formatCode>
                <c:ptCount val="4"/>
                <c:pt idx="0">
                  <c:v>3.7707848842031222</c:v>
                </c:pt>
                <c:pt idx="1">
                  <c:v>26.41522006958829</c:v>
                </c:pt>
                <c:pt idx="2">
                  <c:v>24.45499389057338</c:v>
                </c:pt>
                <c:pt idx="3">
                  <c:v>96.771420778165364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5-4FE4-BBD5-773C65B74849}"/>
            </c:ext>
          </c:extLst>
        </c:ser>
        <c:ser>
          <c:idx val="2"/>
          <c:order val="2"/>
          <c:tx>
            <c:strRef>
              <c:f>SWAE!$AE$54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SWAE!$AB$55:$AB$58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SWAE!$AE$55:$AE$58</c:f>
              <c:numCache>
                <c:formatCode>0.00%</c:formatCode>
                <c:ptCount val="4"/>
                <c:pt idx="0">
                  <c:v>-0.39104461932936552</c:v>
                </c:pt>
                <c:pt idx="1">
                  <c:v>-0.40551174043476224</c:v>
                </c:pt>
                <c:pt idx="2">
                  <c:v>-0.5790807051204534</c:v>
                </c:pt>
                <c:pt idx="3">
                  <c:v>-0.3735339701673227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5-4FE4-BBD5-773C65B74849}"/>
            </c:ext>
          </c:extLst>
        </c:ser>
        <c:ser>
          <c:idx val="3"/>
          <c:order val="3"/>
          <c:tx>
            <c:strRef>
              <c:f>SWAE!$AF$54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SWAE!$AB$55:$AB$58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SWAE!$AF$55:$AF$58</c:f>
              <c:numCache>
                <c:formatCode>0.00%</c:formatCode>
                <c:ptCount val="4"/>
                <c:pt idx="0">
                  <c:v>1.2565514137484119</c:v>
                </c:pt>
                <c:pt idx="1">
                  <c:v>1.5575309540821238</c:v>
                </c:pt>
                <c:pt idx="2">
                  <c:v>1.640128293939489</c:v>
                </c:pt>
                <c:pt idx="3">
                  <c:v>1.4853253622664631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5-4FE4-BBD5-773C65B7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921296"/>
        <c:axId val="1231916304"/>
      </c:barChart>
      <c:catAx>
        <c:axId val="1231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16304"/>
        <c:crosses val="autoZero"/>
        <c:auto val="1"/>
        <c:lblAlgn val="ctr"/>
        <c:lblOffset val="100"/>
        <c:noMultiLvlLbl val="0"/>
      </c:catAx>
      <c:valAx>
        <c:axId val="12319163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Import Fixed Charge Trend across Regions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IFC'!$C$7</c:f>
              <c:strCache>
                <c:ptCount val="1"/>
                <c:pt idx="0">
                  <c:v>East Midlands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IFC'!$D$6:$H$6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'Region IFC'!$D$7:$H$7</c:f>
              <c:numCache>
                <c:formatCode>_(* #,##0.00_);_(* \(#,##0.00\);_(* "-"??_);_(@_)</c:formatCode>
                <c:ptCount val="5"/>
                <c:pt idx="0">
                  <c:v>172978.61</c:v>
                </c:pt>
                <c:pt idx="1">
                  <c:v>176302.90999999995</c:v>
                </c:pt>
                <c:pt idx="2">
                  <c:v>1334921.55</c:v>
                </c:pt>
                <c:pt idx="3">
                  <c:v>848766.48000000021</c:v>
                </c:pt>
                <c:pt idx="4">
                  <c:v>1125916.76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6-4507-B0EE-03BAE7E4AF0A}"/>
            </c:ext>
          </c:extLst>
        </c:ser>
        <c:ser>
          <c:idx val="1"/>
          <c:order val="1"/>
          <c:tx>
            <c:strRef>
              <c:f>'Region IFC'!$C$8</c:f>
              <c:strCache>
                <c:ptCount val="1"/>
                <c:pt idx="0">
                  <c:v>West Midlands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IFC'!$D$6:$H$6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'Region IFC'!$D$8:$H$8</c:f>
              <c:numCache>
                <c:formatCode>_(* #,##0.00_);_(* \(#,##0.00\);_(* "-"??_);_(@_)</c:formatCode>
                <c:ptCount val="5"/>
                <c:pt idx="0">
                  <c:v>64597.369999999995</c:v>
                </c:pt>
                <c:pt idx="1">
                  <c:v>62371.699999999983</c:v>
                </c:pt>
                <c:pt idx="2">
                  <c:v>518015.0999999998</c:v>
                </c:pt>
                <c:pt idx="3">
                  <c:v>288359.31999999995</c:v>
                </c:pt>
                <c:pt idx="4">
                  <c:v>665062.35000000009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6-4507-B0EE-03BAE7E4AF0A}"/>
            </c:ext>
          </c:extLst>
        </c:ser>
        <c:ser>
          <c:idx val="2"/>
          <c:order val="2"/>
          <c:tx>
            <c:strRef>
              <c:f>'Region IFC'!$C$9</c:f>
              <c:strCache>
                <c:ptCount val="1"/>
                <c:pt idx="0">
                  <c:v>South-West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'Region IFC'!$D$6:$H$6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'Region IFC'!$D$9:$H$9</c:f>
              <c:numCache>
                <c:formatCode>_(* #,##0.00_);_(* \(#,##0.00\);_(* "-"??_);_(@_)</c:formatCode>
                <c:ptCount val="5"/>
                <c:pt idx="0">
                  <c:v>61296.549999999981</c:v>
                </c:pt>
                <c:pt idx="1">
                  <c:v>47232.340000000018</c:v>
                </c:pt>
                <c:pt idx="2">
                  <c:v>387189.92999999993</c:v>
                </c:pt>
                <c:pt idx="3">
                  <c:v>297850.20999999985</c:v>
                </c:pt>
                <c:pt idx="4">
                  <c:v>660580.67999999982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6-4507-B0EE-03BAE7E4AF0A}"/>
            </c:ext>
          </c:extLst>
        </c:ser>
        <c:ser>
          <c:idx val="3"/>
          <c:order val="3"/>
          <c:tx>
            <c:strRef>
              <c:f>'Region IFC'!$C$10</c:f>
              <c:strCache>
                <c:ptCount val="1"/>
                <c:pt idx="0">
                  <c:v>South Wales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'Region IFC'!$D$6:$H$6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'Region IFC'!$D$10:$H$10</c:f>
              <c:numCache>
                <c:formatCode>_(* #,##0.00_);_(* \(#,##0.00\);_(* "-"??_);_(@_)</c:formatCode>
                <c:ptCount val="5"/>
                <c:pt idx="0">
                  <c:v>91136.499999999942</c:v>
                </c:pt>
                <c:pt idx="1">
                  <c:v>78856.760000000024</c:v>
                </c:pt>
                <c:pt idx="2">
                  <c:v>1251856.8199999998</c:v>
                </c:pt>
                <c:pt idx="3">
                  <c:v>698280.8600000001</c:v>
                </c:pt>
                <c:pt idx="4">
                  <c:v>1753170.3699999994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6-4507-B0EE-03BAE7E4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62303"/>
        <c:axId val="441284351"/>
      </c:barChart>
      <c:catAx>
        <c:axId val="44126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4351"/>
        <c:crosses val="autoZero"/>
        <c:auto val="1"/>
        <c:lblAlgn val="ctr"/>
        <c:lblOffset val="100"/>
        <c:noMultiLvlLbl val="0"/>
      </c:catAx>
      <c:valAx>
        <c:axId val="44128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Import</a:t>
                </a:r>
                <a:r>
                  <a:rPr lang="en-GB" baseline="0"/>
                  <a:t> Fixed Charge (Pence)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6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Chart</a:t>
            </a:r>
            <a:r>
              <a:rPr lang="en-US" sz="1800" b="1" baseline="0"/>
              <a:t> of Import Fixed Charge Changes(%)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EMEB!$AD$14</c:f>
              <c:strCache>
                <c:ptCount val="1"/>
                <c:pt idx="0">
                  <c:v>2021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EMEB!$AC$15:$AC$18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EMEB!$AD$15:$AD$18</c:f>
              <c:numCache>
                <c:formatCode>0.00%</c:formatCode>
                <c:ptCount val="4"/>
                <c:pt idx="0">
                  <c:v>3.559262522417117E-2</c:v>
                </c:pt>
                <c:pt idx="1">
                  <c:v>1.7810672279353623E-2</c:v>
                </c:pt>
                <c:pt idx="2">
                  <c:v>5.0490925030854727E-2</c:v>
                </c:pt>
                <c:pt idx="3">
                  <c:v>4.8327761347589648E-2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C-499A-BC7F-CA6FC277E9D4}"/>
            </c:ext>
          </c:extLst>
        </c:ser>
        <c:ser>
          <c:idx val="1"/>
          <c:order val="1"/>
          <c:tx>
            <c:strRef>
              <c:f>EMEB!$AE$14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EMEB!$AC$15:$AC$18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EMEB!$AE$15:$AE$18</c:f>
              <c:numCache>
                <c:formatCode>0.00%</c:formatCode>
                <c:ptCount val="4"/>
                <c:pt idx="0">
                  <c:v>7.8932996356192326</c:v>
                </c:pt>
                <c:pt idx="1">
                  <c:v>6.8423417146378771</c:v>
                </c:pt>
                <c:pt idx="2">
                  <c:v>7.6671927799944619</c:v>
                </c:pt>
                <c:pt idx="3">
                  <c:v>9.9674312257633222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C-499A-BC7F-CA6FC277E9D4}"/>
            </c:ext>
          </c:extLst>
        </c:ser>
        <c:ser>
          <c:idx val="2"/>
          <c:order val="2"/>
          <c:tx>
            <c:strRef>
              <c:f>EMEB!$AF$14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EMEB!$AC$15:$AC$18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EMEB!$AF$15:$AF$18</c:f>
              <c:numCache>
                <c:formatCode>0.00%</c:formatCode>
                <c:ptCount val="4"/>
                <c:pt idx="0">
                  <c:v>-0.37575895507881307</c:v>
                </c:pt>
                <c:pt idx="1">
                  <c:v>-0.37225635499261156</c:v>
                </c:pt>
                <c:pt idx="2">
                  <c:v>-0.41088587898468343</c:v>
                </c:pt>
                <c:pt idx="3">
                  <c:v>-0.35405920171993377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C-499A-BC7F-CA6FC277E9D4}"/>
            </c:ext>
          </c:extLst>
        </c:ser>
        <c:ser>
          <c:idx val="3"/>
          <c:order val="3"/>
          <c:tx>
            <c:strRef>
              <c:f>EMEB!$AG$14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EMEB!$AC$15:$AC$18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EMEB!$AG$15:$AG$18</c:f>
              <c:numCache>
                <c:formatCode>0.00%</c:formatCode>
                <c:ptCount val="4"/>
                <c:pt idx="0">
                  <c:v>0.16617692719330357</c:v>
                </c:pt>
                <c:pt idx="1">
                  <c:v>0.33857017043065452</c:v>
                </c:pt>
                <c:pt idx="2">
                  <c:v>1.4969561336385535</c:v>
                </c:pt>
                <c:pt idx="3">
                  <c:v>0.27572337875622654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C-499A-BC7F-CA6FC277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157888"/>
        <c:axId val="1558160384"/>
      </c:barChart>
      <c:catAx>
        <c:axId val="155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60384"/>
        <c:crosses val="autoZero"/>
        <c:auto val="1"/>
        <c:lblAlgn val="ctr"/>
        <c:lblOffset val="100"/>
        <c:noMultiLvlLbl val="0"/>
      </c:catAx>
      <c:valAx>
        <c:axId val="15581603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[Financial_model_data_unlinked.xlsx]EMEB!PivotTable4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EMEB!$T$53</c:f>
              <c:strCache>
                <c:ptCount val="1"/>
                <c:pt idx="0">
                  <c:v>Sum of 2020_AFC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EMEB!$S$54:$S$58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EMEB!$T$54:$T$58</c:f>
              <c:numCache>
                <c:formatCode>General</c:formatCode>
                <c:ptCount val="4"/>
                <c:pt idx="0">
                  <c:v>49688.745600000002</c:v>
                </c:pt>
                <c:pt idx="1">
                  <c:v>182715.76439999999</c:v>
                </c:pt>
                <c:pt idx="2">
                  <c:v>31854.334199999998</c:v>
                </c:pt>
                <c:pt idx="3">
                  <c:v>220008.639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B-4457-ADCD-6977C8B5E057}"/>
            </c:ext>
          </c:extLst>
        </c:ser>
        <c:ser>
          <c:idx val="1"/>
          <c:order val="1"/>
          <c:tx>
            <c:strRef>
              <c:f>EMEB!$U$53</c:f>
              <c:strCache>
                <c:ptCount val="1"/>
                <c:pt idx="0">
                  <c:v>Sum of 2021_AFC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EMEB!$S$54:$S$58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EMEB!$U$54:$U$58</c:f>
              <c:numCache>
                <c:formatCode>General</c:formatCode>
                <c:ptCount val="4"/>
                <c:pt idx="0">
                  <c:v>51457.298500000012</c:v>
                </c:pt>
                <c:pt idx="1">
                  <c:v>185970.05499999999</c:v>
                </c:pt>
                <c:pt idx="2">
                  <c:v>33462.688999999998</c:v>
                </c:pt>
                <c:pt idx="3">
                  <c:v>230641.16400000002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B-4457-ADCD-6977C8B5E057}"/>
            </c:ext>
          </c:extLst>
        </c:ser>
        <c:ser>
          <c:idx val="2"/>
          <c:order val="2"/>
          <c:tx>
            <c:strRef>
              <c:f>EMEB!$V$53</c:f>
              <c:strCache>
                <c:ptCount val="1"/>
                <c:pt idx="0">
                  <c:v>Sum of 2022_AFC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EMEB!$S$54:$S$58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EMEB!$V$54:$V$58</c:f>
              <c:numCache>
                <c:formatCode>General</c:formatCode>
                <c:ptCount val="4"/>
                <c:pt idx="0">
                  <c:v>457625.174</c:v>
                </c:pt>
                <c:pt idx="1">
                  <c:v>1458440.72</c:v>
                </c:pt>
                <c:pt idx="2">
                  <c:v>290027.57650000002</c:v>
                </c:pt>
                <c:pt idx="3">
                  <c:v>2529541.1040000003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B-4457-ADCD-6977C8B5E057}"/>
            </c:ext>
          </c:extLst>
        </c:ser>
        <c:ser>
          <c:idx val="3"/>
          <c:order val="3"/>
          <c:tx>
            <c:strRef>
              <c:f>EMEB!$W$53</c:f>
              <c:strCache>
                <c:ptCount val="1"/>
                <c:pt idx="0">
                  <c:v>Sum of 2023_AFC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EMEB!$S$54:$S$58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EMEB!$W$54:$W$58</c:f>
              <c:numCache>
                <c:formatCode>General</c:formatCode>
                <c:ptCount val="4"/>
                <c:pt idx="0">
                  <c:v>285668.41680000006</c:v>
                </c:pt>
                <c:pt idx="1">
                  <c:v>915526.89359999995</c:v>
                </c:pt>
                <c:pt idx="2">
                  <c:v>170859.34079999998</c:v>
                </c:pt>
                <c:pt idx="3">
                  <c:v>1633933.8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B-4457-ADCD-6977C8B5E057}"/>
            </c:ext>
          </c:extLst>
        </c:ser>
        <c:ser>
          <c:idx val="4"/>
          <c:order val="4"/>
          <c:tx>
            <c:strRef>
              <c:f>EMEB!$X$53</c:f>
              <c:strCache>
                <c:ptCount val="1"/>
                <c:pt idx="0">
                  <c:v>Sum of 2024_AFC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EMEB!$S$54:$S$58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EMEB!$X$54:$X$58</c:f>
              <c:numCache>
                <c:formatCode>General</c:formatCode>
                <c:ptCount val="4"/>
                <c:pt idx="0">
                  <c:v>333139.91649999988</c:v>
                </c:pt>
                <c:pt idx="1">
                  <c:v>1225496.9899999998</c:v>
                </c:pt>
                <c:pt idx="2">
                  <c:v>426628.27899999998</c:v>
                </c:pt>
                <c:pt idx="3">
                  <c:v>2084447.5480000002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6B-4457-ADCD-6977C8B5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879280"/>
        <c:axId val="1231883440"/>
      </c:barChart>
      <c:catAx>
        <c:axId val="12318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83440"/>
        <c:crosses val="autoZero"/>
        <c:auto val="1"/>
        <c:lblAlgn val="ctr"/>
        <c:lblOffset val="100"/>
        <c:noMultiLvlLbl val="0"/>
      </c:catAx>
      <c:valAx>
        <c:axId val="12318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792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Import</a:t>
            </a:r>
            <a:r>
              <a:rPr lang="en-US" sz="2000" b="1" baseline="0"/>
              <a:t> Fixed Charge Charges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EMEB!$AD$54</c:f>
              <c:strCache>
                <c:ptCount val="1"/>
                <c:pt idx="0">
                  <c:v>2021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EMEB!$AC$55:$AC$58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EMEB!$AD$55:$AD$58</c:f>
              <c:numCache>
                <c:formatCode>0.00%</c:formatCode>
                <c:ptCount val="4"/>
                <c:pt idx="0">
                  <c:v>3.5592625224171615E-2</c:v>
                </c:pt>
                <c:pt idx="1">
                  <c:v>1.7810672279353623E-2</c:v>
                </c:pt>
                <c:pt idx="2">
                  <c:v>5.049092503085495E-2</c:v>
                </c:pt>
                <c:pt idx="3">
                  <c:v>4.8327761347589648E-2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2-4D6C-B91B-F58AAAE92A95}"/>
            </c:ext>
          </c:extLst>
        </c:ser>
        <c:ser>
          <c:idx val="1"/>
          <c:order val="1"/>
          <c:tx>
            <c:strRef>
              <c:f>EMEB!$AE$54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EMEB!$AC$55:$AC$58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EMEB!$AE$55:$AE$58</c:f>
              <c:numCache>
                <c:formatCode>0.00%</c:formatCode>
                <c:ptCount val="4"/>
                <c:pt idx="0">
                  <c:v>7.8932996356192291</c:v>
                </c:pt>
                <c:pt idx="1">
                  <c:v>6.8423417146378753</c:v>
                </c:pt>
                <c:pt idx="2">
                  <c:v>7.6671927799944601</c:v>
                </c:pt>
                <c:pt idx="3">
                  <c:v>9.9674312257633257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2-4D6C-B91B-F58AAAE92A95}"/>
            </c:ext>
          </c:extLst>
        </c:ser>
        <c:ser>
          <c:idx val="2"/>
          <c:order val="2"/>
          <c:tx>
            <c:strRef>
              <c:f>EMEB!$AF$54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EMEB!$AC$55:$AC$58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EMEB!$AF$55:$AF$58</c:f>
              <c:numCache>
                <c:formatCode>0.00%</c:formatCode>
                <c:ptCount val="4"/>
                <c:pt idx="0">
                  <c:v>-0.37575895507881285</c:v>
                </c:pt>
                <c:pt idx="1">
                  <c:v>-0.37225635499261156</c:v>
                </c:pt>
                <c:pt idx="2">
                  <c:v>-0.41088587898468354</c:v>
                </c:pt>
                <c:pt idx="3">
                  <c:v>-0.35405920171993388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2-4D6C-B91B-F58AAAE92A95}"/>
            </c:ext>
          </c:extLst>
        </c:ser>
        <c:ser>
          <c:idx val="3"/>
          <c:order val="3"/>
          <c:tx>
            <c:strRef>
              <c:f>EMEB!$AG$54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EMEB!$AC$55:$AC$58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EMEB!$AG$55:$AG$58</c:f>
              <c:numCache>
                <c:formatCode>0.00%</c:formatCode>
                <c:ptCount val="4"/>
                <c:pt idx="0">
                  <c:v>0.16617692719330313</c:v>
                </c:pt>
                <c:pt idx="1">
                  <c:v>0.33857017043065474</c:v>
                </c:pt>
                <c:pt idx="2">
                  <c:v>1.496956133638554</c:v>
                </c:pt>
                <c:pt idx="3">
                  <c:v>0.27572337875622632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62-4D6C-B91B-F58AAAE9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921296"/>
        <c:axId val="1231916304"/>
      </c:barChart>
      <c:catAx>
        <c:axId val="1231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16304"/>
        <c:crosses val="autoZero"/>
        <c:auto val="1"/>
        <c:lblAlgn val="ctr"/>
        <c:lblOffset val="100"/>
        <c:noMultiLvlLbl val="0"/>
      </c:catAx>
      <c:valAx>
        <c:axId val="12319163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Chart of Aggregate</a:t>
            </a:r>
            <a:r>
              <a:rPr lang="en-US" sz="2000" b="1" baseline="0"/>
              <a:t> Amount of Fixed Charges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MIDE!$R$15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MIDE!$S$14:$W$14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MIDE!$S$15:$W$15</c:f>
              <c:numCache>
                <c:formatCode>"£"#,##0.00</c:formatCode>
                <c:ptCount val="5"/>
                <c:pt idx="0">
                  <c:v>29169.321599999999</c:v>
                </c:pt>
                <c:pt idx="1">
                  <c:v>30630.909499999998</c:v>
                </c:pt>
                <c:pt idx="2">
                  <c:v>75381.406000000003</c:v>
                </c:pt>
                <c:pt idx="3">
                  <c:v>55740.958200000008</c:v>
                </c:pt>
                <c:pt idx="4">
                  <c:v>114352.60200000001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B-4456-B9A2-7F0CCF18EB22}"/>
            </c:ext>
          </c:extLst>
        </c:ser>
        <c:ser>
          <c:idx val="1"/>
          <c:order val="1"/>
          <c:tx>
            <c:strRef>
              <c:f>MIDE!$R$16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MIDE!$S$14:$W$14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MIDE!$S$16:$W$16</c:f>
              <c:numCache>
                <c:formatCode>"£"#,##0.00</c:formatCode>
                <c:ptCount val="5"/>
                <c:pt idx="0">
                  <c:v>69392.90459999998</c:v>
                </c:pt>
                <c:pt idx="1">
                  <c:v>72345.299500000008</c:v>
                </c:pt>
                <c:pt idx="2">
                  <c:v>393278.99549999996</c:v>
                </c:pt>
                <c:pt idx="3">
                  <c:v>175170.4914</c:v>
                </c:pt>
                <c:pt idx="4">
                  <c:v>498241.16949999996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B-4456-B9A2-7F0CCF18EB22}"/>
            </c:ext>
          </c:extLst>
        </c:ser>
        <c:ser>
          <c:idx val="2"/>
          <c:order val="2"/>
          <c:tx>
            <c:strRef>
              <c:f>MIDE!$R$17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MIDE!$S$14:$W$14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MIDE!$S$17:$W$17</c:f>
              <c:numCache>
                <c:formatCode>"£"#,##0.00</c:formatCode>
                <c:ptCount val="5"/>
                <c:pt idx="0">
                  <c:v>64831.6296</c:v>
                </c:pt>
                <c:pt idx="1">
                  <c:v>67319.140000000014</c:v>
                </c:pt>
                <c:pt idx="2">
                  <c:v>587338.91049999988</c:v>
                </c:pt>
                <c:pt idx="3">
                  <c:v>313773.81299999997</c:v>
                </c:pt>
                <c:pt idx="4">
                  <c:v>864753.10900000005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B-4456-B9A2-7F0CCF18EB22}"/>
            </c:ext>
          </c:extLst>
        </c:ser>
        <c:ser>
          <c:idx val="3"/>
          <c:order val="3"/>
          <c:tx>
            <c:strRef>
              <c:f>MIDE!$R$18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MIDE!$S$14:$W$14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MIDE!$S$18:$W$18</c:f>
              <c:numCache>
                <c:formatCode>"£"#,##0.00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805614.78700000013</c:v>
                </c:pt>
                <c:pt idx="3">
                  <c:v>318634.0368</c:v>
                </c:pt>
                <c:pt idx="4">
                  <c:v>898850.31400000001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B-4456-B9A2-7F0CCF18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29440"/>
        <c:axId val="1280029856"/>
      </c:barChart>
      <c:catAx>
        <c:axId val="1280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29856"/>
        <c:crosses val="autoZero"/>
        <c:auto val="1"/>
        <c:lblAlgn val="ctr"/>
        <c:lblOffset val="100"/>
        <c:noMultiLvlLbl val="0"/>
      </c:catAx>
      <c:valAx>
        <c:axId val="1280029856"/>
        <c:scaling>
          <c:orientation val="minMax"/>
        </c:scaling>
        <c:delete val="0"/>
        <c:axPos val="l"/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294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Chart</a:t>
            </a:r>
            <a:r>
              <a:rPr lang="en-US" sz="1800" b="1" baseline="0"/>
              <a:t> of Import Fixed Charge Changes(%)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MIDE!$AC$14</c:f>
              <c:strCache>
                <c:ptCount val="1"/>
                <c:pt idx="0">
                  <c:v>2021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MIDE!$AB$15:$AB$18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MIDE!$AC$15:$AC$18</c:f>
              <c:numCache>
                <c:formatCode>0.00%</c:formatCode>
                <c:ptCount val="4"/>
                <c:pt idx="0">
                  <c:v>5.0107024086566199E-2</c:v>
                </c:pt>
                <c:pt idx="1">
                  <c:v>4.2546063131648104E-2</c:v>
                </c:pt>
                <c:pt idx="2">
                  <c:v>3.8368777946004462E-2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BC6-BC9F-F07C89AF2F26}"/>
            </c:ext>
          </c:extLst>
        </c:ser>
        <c:ser>
          <c:idx val="1"/>
          <c:order val="1"/>
          <c:tx>
            <c:strRef>
              <c:f>MIDE!$AD$14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MIDE!$AB$15:$AB$18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MIDE!$AD$15:$AD$18</c:f>
              <c:numCache>
                <c:formatCode>0.00%</c:formatCode>
                <c:ptCount val="4"/>
                <c:pt idx="0">
                  <c:v>1.4609587906620929</c:v>
                </c:pt>
                <c:pt idx="1">
                  <c:v>4.4361374991612266</c:v>
                </c:pt>
                <c:pt idx="2">
                  <c:v>7.7246942028671164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8-4BC6-BC9F-F07C89AF2F26}"/>
            </c:ext>
          </c:extLst>
        </c:ser>
        <c:ser>
          <c:idx val="2"/>
          <c:order val="2"/>
          <c:tx>
            <c:strRef>
              <c:f>MIDE!$AE$14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MIDE!$AB$15:$AB$18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MIDE!$AE$15:$AE$18</c:f>
              <c:numCache>
                <c:formatCode>0.00%</c:formatCode>
                <c:ptCount val="4"/>
                <c:pt idx="0">
                  <c:v>-0.26054764486616222</c:v>
                </c:pt>
                <c:pt idx="1">
                  <c:v>-0.55458976094745438</c:v>
                </c:pt>
                <c:pt idx="2">
                  <c:v>-0.46577043102272031</c:v>
                </c:pt>
                <c:pt idx="3">
                  <c:v>-0.60448338096356224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8-4BC6-BC9F-F07C89AF2F26}"/>
            </c:ext>
          </c:extLst>
        </c:ser>
        <c:ser>
          <c:idx val="3"/>
          <c:order val="3"/>
          <c:tx>
            <c:strRef>
              <c:f>MIDE!$AF$14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MIDE!$AB$15:$AB$18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MIDE!$AF$15:$AF$18</c:f>
              <c:numCache>
                <c:formatCode>0.00%</c:formatCode>
                <c:ptCount val="4"/>
                <c:pt idx="0">
                  <c:v>1.0515004709768334</c:v>
                </c:pt>
                <c:pt idx="1">
                  <c:v>1.8443213552576698</c:v>
                </c:pt>
                <c:pt idx="2">
                  <c:v>1.7559760348770728</c:v>
                </c:pt>
                <c:pt idx="3">
                  <c:v>1.8209488321682024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8-4BC6-BC9F-F07C89AF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157888"/>
        <c:axId val="1558160384"/>
      </c:barChart>
      <c:catAx>
        <c:axId val="155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60384"/>
        <c:crosses val="autoZero"/>
        <c:auto val="1"/>
        <c:lblAlgn val="ctr"/>
        <c:lblOffset val="100"/>
        <c:noMultiLvlLbl val="0"/>
      </c:catAx>
      <c:valAx>
        <c:axId val="15581603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[Financial_model_data_unlinked.xlsx]MIDE!PivotTable4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MIDE!$S$53</c:f>
              <c:strCache>
                <c:ptCount val="1"/>
                <c:pt idx="0">
                  <c:v>Sum of 2020_AFC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MIDE!$R$54:$R$58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MIDE!$S$54:$S$58</c:f>
              <c:numCache>
                <c:formatCode>General</c:formatCode>
                <c:ptCount val="4"/>
                <c:pt idx="0">
                  <c:v>29169.321599999999</c:v>
                </c:pt>
                <c:pt idx="1">
                  <c:v>69392.904600000009</c:v>
                </c:pt>
                <c:pt idx="2">
                  <c:v>64831.6296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3-48E6-BE0E-C1172C7298EA}"/>
            </c:ext>
          </c:extLst>
        </c:ser>
        <c:ser>
          <c:idx val="1"/>
          <c:order val="1"/>
          <c:tx>
            <c:strRef>
              <c:f>MIDE!$T$53</c:f>
              <c:strCache>
                <c:ptCount val="1"/>
                <c:pt idx="0">
                  <c:v>Sum of 2021_AFC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MIDE!$R$54:$R$58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MIDE!$T$54:$T$58</c:f>
              <c:numCache>
                <c:formatCode>General</c:formatCode>
                <c:ptCount val="4"/>
                <c:pt idx="0">
                  <c:v>30630.909499999998</c:v>
                </c:pt>
                <c:pt idx="1">
                  <c:v>72345.299500000008</c:v>
                </c:pt>
                <c:pt idx="2">
                  <c:v>67319.140000000014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3-48E6-BE0E-C1172C7298EA}"/>
            </c:ext>
          </c:extLst>
        </c:ser>
        <c:ser>
          <c:idx val="2"/>
          <c:order val="2"/>
          <c:tx>
            <c:strRef>
              <c:f>MIDE!$U$53</c:f>
              <c:strCache>
                <c:ptCount val="1"/>
                <c:pt idx="0">
                  <c:v>Sum of 2022_AFC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MIDE!$R$54:$R$58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MIDE!$U$54:$U$58</c:f>
              <c:numCache>
                <c:formatCode>General</c:formatCode>
                <c:ptCount val="4"/>
                <c:pt idx="0">
                  <c:v>75381.406000000003</c:v>
                </c:pt>
                <c:pt idx="1">
                  <c:v>393278.99550000002</c:v>
                </c:pt>
                <c:pt idx="2">
                  <c:v>587338.91049999988</c:v>
                </c:pt>
                <c:pt idx="3">
                  <c:v>805614.78700000013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3-48E6-BE0E-C1172C7298EA}"/>
            </c:ext>
          </c:extLst>
        </c:ser>
        <c:ser>
          <c:idx val="3"/>
          <c:order val="3"/>
          <c:tx>
            <c:strRef>
              <c:f>MIDE!$V$53</c:f>
              <c:strCache>
                <c:ptCount val="1"/>
                <c:pt idx="0">
                  <c:v>Sum of 2023_AFC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MIDE!$R$54:$R$58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MIDE!$V$54:$V$58</c:f>
              <c:numCache>
                <c:formatCode>General</c:formatCode>
                <c:ptCount val="4"/>
                <c:pt idx="0">
                  <c:v>55740.958200000008</c:v>
                </c:pt>
                <c:pt idx="1">
                  <c:v>175170.4914</c:v>
                </c:pt>
                <c:pt idx="2">
                  <c:v>313773.81299999997</c:v>
                </c:pt>
                <c:pt idx="3">
                  <c:v>318634.0368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3-48E6-BE0E-C1172C7298EA}"/>
            </c:ext>
          </c:extLst>
        </c:ser>
        <c:ser>
          <c:idx val="4"/>
          <c:order val="4"/>
          <c:tx>
            <c:strRef>
              <c:f>MIDE!$W$53</c:f>
              <c:strCache>
                <c:ptCount val="1"/>
                <c:pt idx="0">
                  <c:v>Sum of 2024_AFC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MIDE!$R$54:$R$58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MIDE!$W$54:$W$58</c:f>
              <c:numCache>
                <c:formatCode>General</c:formatCode>
                <c:ptCount val="4"/>
                <c:pt idx="0">
                  <c:v>114352.60200000001</c:v>
                </c:pt>
                <c:pt idx="1">
                  <c:v>498241.16950000002</c:v>
                </c:pt>
                <c:pt idx="2">
                  <c:v>864753.10900000005</c:v>
                </c:pt>
                <c:pt idx="3">
                  <c:v>898850.31400000001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3-48E6-BE0E-C1172C72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879280"/>
        <c:axId val="1231883440"/>
      </c:barChart>
      <c:catAx>
        <c:axId val="12318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83440"/>
        <c:crosses val="autoZero"/>
        <c:auto val="1"/>
        <c:lblAlgn val="ctr"/>
        <c:lblOffset val="100"/>
        <c:noMultiLvlLbl val="0"/>
      </c:catAx>
      <c:valAx>
        <c:axId val="12318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792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Import</a:t>
            </a:r>
            <a:r>
              <a:rPr lang="en-US" sz="2000" b="1" baseline="0"/>
              <a:t> Fixed Charge Charges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MIDE!$AC$54</c:f>
              <c:strCache>
                <c:ptCount val="1"/>
                <c:pt idx="0">
                  <c:v>2021 Import
fixed charge Changes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MIDE!$AB$55:$AB$58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MIDE!$AC$55:$AC$58</c:f>
              <c:numCache>
                <c:formatCode>0.00%</c:formatCode>
                <c:ptCount val="4"/>
                <c:pt idx="0">
                  <c:v>5.0107024086566199E-2</c:v>
                </c:pt>
                <c:pt idx="1">
                  <c:v>4.254606313164766E-2</c:v>
                </c:pt>
                <c:pt idx="2">
                  <c:v>3.8368777946004462E-2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9-4B0E-9F79-18FB24A7449A}"/>
            </c:ext>
          </c:extLst>
        </c:ser>
        <c:ser>
          <c:idx val="1"/>
          <c:order val="1"/>
          <c:tx>
            <c:strRef>
              <c:f>MIDE!$AD$54</c:f>
              <c:strCache>
                <c:ptCount val="1"/>
                <c:pt idx="0">
                  <c:v>2022 Import
fixed charge Changes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MIDE!$AB$55:$AB$58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MIDE!$AD$55:$AD$58</c:f>
              <c:numCache>
                <c:formatCode>0.00%</c:formatCode>
                <c:ptCount val="4"/>
                <c:pt idx="0">
                  <c:v>1.4609587906620929</c:v>
                </c:pt>
                <c:pt idx="1">
                  <c:v>4.4361374991612275</c:v>
                </c:pt>
                <c:pt idx="2">
                  <c:v>7.7246942028671164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9-4B0E-9F79-18FB24A7449A}"/>
            </c:ext>
          </c:extLst>
        </c:ser>
        <c:ser>
          <c:idx val="2"/>
          <c:order val="2"/>
          <c:tx>
            <c:strRef>
              <c:f>MIDE!$AE$54</c:f>
              <c:strCache>
                <c:ptCount val="1"/>
                <c:pt idx="0">
                  <c:v>2023 Import
fixed charge Changes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MIDE!$AB$55:$AB$58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MIDE!$AE$55:$AE$58</c:f>
              <c:numCache>
                <c:formatCode>0.00%</c:formatCode>
                <c:ptCount val="4"/>
                <c:pt idx="0">
                  <c:v>-0.26054764486616222</c:v>
                </c:pt>
                <c:pt idx="1">
                  <c:v>-0.55458976094745438</c:v>
                </c:pt>
                <c:pt idx="2">
                  <c:v>-0.46577043102272031</c:v>
                </c:pt>
                <c:pt idx="3">
                  <c:v>-0.60448338096356224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9-4B0E-9F79-18FB24A7449A}"/>
            </c:ext>
          </c:extLst>
        </c:ser>
        <c:ser>
          <c:idx val="3"/>
          <c:order val="3"/>
          <c:tx>
            <c:strRef>
              <c:f>MIDE!$AF$54</c:f>
              <c:strCache>
                <c:ptCount val="1"/>
                <c:pt idx="0">
                  <c:v>2024 Import
fixed charge Changes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MIDE!$AB$55:$AB$58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MIDE!$AF$55:$AF$58</c:f>
              <c:numCache>
                <c:formatCode>0.00%</c:formatCode>
                <c:ptCount val="4"/>
                <c:pt idx="0">
                  <c:v>1.0515004709768334</c:v>
                </c:pt>
                <c:pt idx="1">
                  <c:v>1.8443213552576698</c:v>
                </c:pt>
                <c:pt idx="2">
                  <c:v>1.7559760348770728</c:v>
                </c:pt>
                <c:pt idx="3">
                  <c:v>1.8209488321682024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9-4B0E-9F79-18FB24A7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921296"/>
        <c:axId val="1231916304"/>
      </c:barChart>
      <c:catAx>
        <c:axId val="1231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16304"/>
        <c:crosses val="autoZero"/>
        <c:auto val="1"/>
        <c:lblAlgn val="ctr"/>
        <c:lblOffset val="100"/>
        <c:noMultiLvlLbl val="0"/>
      </c:catAx>
      <c:valAx>
        <c:axId val="12319163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Chart of Aggregate</a:t>
            </a:r>
            <a:r>
              <a:rPr lang="en-US" sz="2000" b="1" baseline="0"/>
              <a:t> Amount of Fixed Charges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SWEB!$R$15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SWEB!$S$14:$W$14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SWEB!$S$15:$W$15</c:f>
              <c:numCache>
                <c:formatCode>"£"#,##0.00</c:formatCode>
                <c:ptCount val="5"/>
                <c:pt idx="0">
                  <c:v>42165.76200000001</c:v>
                </c:pt>
                <c:pt idx="1">
                  <c:v>38067.200499999984</c:v>
                </c:pt>
                <c:pt idx="2">
                  <c:v>266327.03150000004</c:v>
                </c:pt>
                <c:pt idx="3">
                  <c:v>204530.20619999999</c:v>
                </c:pt>
                <c:pt idx="4">
                  <c:v>418518.89150000003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3-4F20-8754-C7C2BF15EBEB}"/>
            </c:ext>
          </c:extLst>
        </c:ser>
        <c:ser>
          <c:idx val="1"/>
          <c:order val="1"/>
          <c:tx>
            <c:strRef>
              <c:f>SWEB!$R$16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SWEB!$S$14:$W$14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SWEB!$S$16:$W$16</c:f>
              <c:numCache>
                <c:formatCode>"£"#,##0.00</c:formatCode>
                <c:ptCount val="5"/>
                <c:pt idx="0">
                  <c:v>51336.331200000008</c:v>
                </c:pt>
                <c:pt idx="1">
                  <c:v>50583.780499999993</c:v>
                </c:pt>
                <c:pt idx="2">
                  <c:v>792923.29900000012</c:v>
                </c:pt>
                <c:pt idx="3">
                  <c:v>599376.89879999997</c:v>
                </c:pt>
                <c:pt idx="4">
                  <c:v>1161758.3540000001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3-4F20-8754-C7C2BF15EBEB}"/>
            </c:ext>
          </c:extLst>
        </c:ser>
        <c:ser>
          <c:idx val="2"/>
          <c:order val="2"/>
          <c:tx>
            <c:strRef>
              <c:f>SWEB!$R$17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SWEB!$S$14:$W$14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SWEB!$S$17:$W$17</c:f>
              <c:numCache>
                <c:formatCode>"£"#,##0.00</c:formatCode>
                <c:ptCount val="5"/>
                <c:pt idx="0">
                  <c:v>36092.358</c:v>
                </c:pt>
                <c:pt idx="1">
                  <c:v>32894.055500000002</c:v>
                </c:pt>
                <c:pt idx="2">
                  <c:v>234773.94950000002</c:v>
                </c:pt>
                <c:pt idx="3">
                  <c:v>203123.4486</c:v>
                </c:pt>
                <c:pt idx="4">
                  <c:v>651632.23699999996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3-4F20-8754-C7C2BF15EBEB}"/>
            </c:ext>
          </c:extLst>
        </c:ser>
        <c:ser>
          <c:idx val="3"/>
          <c:order val="3"/>
          <c:tx>
            <c:strRef>
              <c:f>SWEB!$R$18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SWEB!$S$14:$W$14</c:f>
              <c:strCache>
                <c:ptCount val="5"/>
                <c:pt idx="0">
                  <c:v>2020 Import
fixed charge (£) </c:v>
                </c:pt>
                <c:pt idx="1">
                  <c:v>2021 Import
fixed charge (£) </c:v>
                </c:pt>
                <c:pt idx="2">
                  <c:v>2022 Import
fixed charge (£) </c:v>
                </c:pt>
                <c:pt idx="3">
                  <c:v>2023 Import
fixed charge  (£)</c:v>
                </c:pt>
                <c:pt idx="4">
                  <c:v>2024 Import
fixed charge  (£)</c:v>
                </c:pt>
              </c:strCache>
            </c:strRef>
          </c:cat>
          <c:val>
            <c:numRef>
              <c:f>SWEB!$S$18:$W$18</c:f>
              <c:numCache>
                <c:formatCode>"£"#,##0.00</c:formatCode>
                <c:ptCount val="5"/>
                <c:pt idx="0">
                  <c:v>2068.4855999999995</c:v>
                </c:pt>
                <c:pt idx="1">
                  <c:v>1914.7170000000001</c:v>
                </c:pt>
                <c:pt idx="2">
                  <c:v>52101.268000000004</c:v>
                </c:pt>
                <c:pt idx="3">
                  <c:v>45275.663999999997</c:v>
                </c:pt>
                <c:pt idx="4">
                  <c:v>155238.58800000002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3-4F20-8754-C7C2BF15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29440"/>
        <c:axId val="1280029856"/>
      </c:barChart>
      <c:catAx>
        <c:axId val="1280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29856"/>
        <c:crosses val="autoZero"/>
        <c:auto val="1"/>
        <c:lblAlgn val="ctr"/>
        <c:lblOffset val="100"/>
        <c:noMultiLvlLbl val="0"/>
      </c:catAx>
      <c:valAx>
        <c:axId val="1280029856"/>
        <c:scaling>
          <c:orientation val="minMax"/>
        </c:scaling>
        <c:delete val="0"/>
        <c:axPos val="l"/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294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33865</xdr:colOff>
      <xdr:row>25</xdr:row>
      <xdr:rowOff>67733</xdr:rowOff>
    </xdr:from>
    <xdr:to>
      <xdr:col>25</xdr:col>
      <xdr:colOff>668866</xdr:colOff>
      <xdr:row>46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CA374-B8FF-4CDD-B83D-BA695E567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609599</xdr:colOff>
      <xdr:row>24</xdr:row>
      <xdr:rowOff>33866</xdr:rowOff>
    </xdr:from>
    <xdr:to>
      <xdr:col>31</xdr:col>
      <xdr:colOff>1659466</xdr:colOff>
      <xdr:row>46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2086D-A9EC-4FB8-9DDD-3F360BD36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67733</xdr:colOff>
      <xdr:row>66</xdr:row>
      <xdr:rowOff>194733</xdr:rowOff>
    </xdr:from>
    <xdr:to>
      <xdr:col>25</xdr:col>
      <xdr:colOff>406400</xdr:colOff>
      <xdr:row>92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99B2D-C822-4FB9-B731-6CE0CD032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753533</xdr:colOff>
      <xdr:row>66</xdr:row>
      <xdr:rowOff>135465</xdr:rowOff>
    </xdr:from>
    <xdr:to>
      <xdr:col>33</xdr:col>
      <xdr:colOff>50800</xdr:colOff>
      <xdr:row>91</xdr:row>
      <xdr:rowOff>186265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DFE1D-571C-4ADF-AC73-A5EB2C84A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33865</xdr:colOff>
      <xdr:row>25</xdr:row>
      <xdr:rowOff>67733</xdr:rowOff>
    </xdr:from>
    <xdr:to>
      <xdr:col>24</xdr:col>
      <xdr:colOff>668866</xdr:colOff>
      <xdr:row>46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F4A0B-3AD0-4038-BB3A-A7F7015D9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609599</xdr:colOff>
      <xdr:row>24</xdr:row>
      <xdr:rowOff>33866</xdr:rowOff>
    </xdr:from>
    <xdr:to>
      <xdr:col>30</xdr:col>
      <xdr:colOff>1659466</xdr:colOff>
      <xdr:row>46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0D8F2-6466-4798-89C9-F2E02465D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67733</xdr:colOff>
      <xdr:row>66</xdr:row>
      <xdr:rowOff>194733</xdr:rowOff>
    </xdr:from>
    <xdr:to>
      <xdr:col>24</xdr:col>
      <xdr:colOff>406400</xdr:colOff>
      <xdr:row>92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21950-171C-4738-A80D-9E572F04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753533</xdr:colOff>
      <xdr:row>66</xdr:row>
      <xdr:rowOff>135465</xdr:rowOff>
    </xdr:from>
    <xdr:to>
      <xdr:col>32</xdr:col>
      <xdr:colOff>50800</xdr:colOff>
      <xdr:row>91</xdr:row>
      <xdr:rowOff>186265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96050-F791-48F4-BEDB-B4CECEB53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33865</xdr:colOff>
      <xdr:row>25</xdr:row>
      <xdr:rowOff>67733</xdr:rowOff>
    </xdr:from>
    <xdr:to>
      <xdr:col>24</xdr:col>
      <xdr:colOff>668866</xdr:colOff>
      <xdr:row>46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46ED-26A8-4D92-9230-FC9B39ED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609599</xdr:colOff>
      <xdr:row>24</xdr:row>
      <xdr:rowOff>33866</xdr:rowOff>
    </xdr:from>
    <xdr:to>
      <xdr:col>30</xdr:col>
      <xdr:colOff>1659466</xdr:colOff>
      <xdr:row>46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5C23C-400A-4461-87C1-C7568CA2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67733</xdr:colOff>
      <xdr:row>66</xdr:row>
      <xdr:rowOff>194733</xdr:rowOff>
    </xdr:from>
    <xdr:to>
      <xdr:col>24</xdr:col>
      <xdr:colOff>406400</xdr:colOff>
      <xdr:row>92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D4BC1-7016-4F50-8F87-BC03CA058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753533</xdr:colOff>
      <xdr:row>66</xdr:row>
      <xdr:rowOff>135465</xdr:rowOff>
    </xdr:from>
    <xdr:to>
      <xdr:col>32</xdr:col>
      <xdr:colOff>50800</xdr:colOff>
      <xdr:row>91</xdr:row>
      <xdr:rowOff>186265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182DAE-06EF-4AB8-B658-A2E9EF81D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33865</xdr:colOff>
      <xdr:row>25</xdr:row>
      <xdr:rowOff>67733</xdr:rowOff>
    </xdr:from>
    <xdr:to>
      <xdr:col>24</xdr:col>
      <xdr:colOff>668866</xdr:colOff>
      <xdr:row>46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4D9C1-90CF-4A37-AE15-61ABF6C3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609599</xdr:colOff>
      <xdr:row>24</xdr:row>
      <xdr:rowOff>33866</xdr:rowOff>
    </xdr:from>
    <xdr:to>
      <xdr:col>30</xdr:col>
      <xdr:colOff>1659466</xdr:colOff>
      <xdr:row>46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EF45E-2401-4B0D-8802-A27560697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67733</xdr:colOff>
      <xdr:row>66</xdr:row>
      <xdr:rowOff>194733</xdr:rowOff>
    </xdr:from>
    <xdr:to>
      <xdr:col>24</xdr:col>
      <xdr:colOff>406400</xdr:colOff>
      <xdr:row>92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3E92D-38DF-45B4-ACB7-9C0159D56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753533</xdr:colOff>
      <xdr:row>66</xdr:row>
      <xdr:rowOff>135465</xdr:rowOff>
    </xdr:from>
    <xdr:to>
      <xdr:col>32</xdr:col>
      <xdr:colOff>50800</xdr:colOff>
      <xdr:row>91</xdr:row>
      <xdr:rowOff>186265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1A8BF-1BE6-45BE-B1B2-E14D761C6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10</xdr:row>
      <xdr:rowOff>95250</xdr:rowOff>
    </xdr:from>
    <xdr:to>
      <xdr:col>8</xdr:col>
      <xdr:colOff>312420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61D39-0116-4E45-B7FC-5E153554D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ROUP%201%20Project%20(Knowledge-%20July-December%202024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GROUP%201%20Project%20(Knowledge-%20July-December%202024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GROUP%201%20Project%20(Knowledge-%20July-December%202024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GROUP%201%20Project%20(Knowledge-%20July-December%202024)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0.939913310183" createdVersion="7" refreshedVersion="7" minRefreshableVersion="3" recordCount="286" xr:uid="{F5B99D36-AA4B-444A-BCEC-971D0AB54202}">
  <cacheSource type="worksheet">
    <worksheetSource ref="A14:P300" sheet="MIDE" r:id="rId2"/>
  </cacheSource>
  <cacheFields count="16">
    <cacheField name="Name" numFmtId="0">
      <sharedItems containsBlank="1"/>
    </cacheField>
    <cacheField name="RCB" numFmtId="0">
      <sharedItems containsBlank="1" containsMixedTypes="1" containsNumber="1" containsInteger="1" minValue="0" maxValue="4" count="7">
        <n v="0"/>
        <n v="1"/>
        <n v="3"/>
        <n v="2"/>
        <s v="-"/>
        <n v="4"/>
        <m/>
      </sharedItems>
    </cacheField>
    <cacheField name="2020_IFC" numFmtId="43">
      <sharedItems containsString="0" containsBlank="1" containsNumber="1" minValue="0" maxValue="8730.16"/>
    </cacheField>
    <cacheField name="2021_IFC" numFmtId="43">
      <sharedItems containsString="0" containsBlank="1" containsNumber="1" minValue="0" maxValue="9113.59"/>
    </cacheField>
    <cacheField name="2022_IFC" numFmtId="43">
      <sharedItems containsBlank="1" containsMixedTypes="1" containsNumber="1" minValue="0" maxValue="110358.19"/>
    </cacheField>
    <cacheField name="2023_IFC" numFmtId="43">
      <sharedItems containsString="0" containsBlank="1" containsNumber="1" minValue="0" maxValue="44199.28"/>
    </cacheField>
    <cacheField name="2024_IFC" numFmtId="43">
      <sharedItems containsString="0" containsBlank="1" containsNumber="1" minValue="0" maxValue="123130.18"/>
    </cacheField>
    <cacheField name="2020_AFC" numFmtId="164">
      <sharedItems containsString="0" containsBlank="1" containsNumber="1" minValue="0" maxValue="31952.385599999998"/>
    </cacheField>
    <cacheField name="2021_AFC" numFmtId="164">
      <sharedItems containsString="0" containsBlank="1" containsNumber="1" minValue="0" maxValue="33264.603500000005"/>
    </cacheField>
    <cacheField name="2022_AFC" numFmtId="164">
      <sharedItems containsString="0" containsBlank="1" containsNumber="1" minValue="0" maxValue="402807.39350000006"/>
    </cacheField>
    <cacheField name="2023_AFC" numFmtId="164">
      <sharedItems containsString="0" containsBlank="1" containsNumber="1" minValue="0" maxValue="161769.36479999998"/>
    </cacheField>
    <cacheField name="2024_AFC" numFmtId="164">
      <sharedItems containsString="0" containsBlank="1" containsNumber="1" minValue="0" maxValue="449425.15700000001"/>
    </cacheField>
    <cacheField name="2021 Import_x000a_fixed charge Changes (%)" numFmtId="9">
      <sharedItems containsString="0" containsBlank="1" containsNumber="1" minValue="-1" maxValue="4.2235920148069805"/>
    </cacheField>
    <cacheField name="2022 Import_x000a_fixed charge Changes (%)" numFmtId="9">
      <sharedItems containsString="0" containsBlank="1" containsNumber="1" minValue="-1" maxValue="120.18623259892578"/>
    </cacheField>
    <cacheField name="2023 Import_x000a_fixed charge Changes (%)" numFmtId="9">
      <sharedItems containsString="0" containsBlank="1" containsNumber="1" minValue="-0.73287652647240187" maxValue="813.78551195727903"/>
    </cacheField>
    <cacheField name="2024 Import_x000a_fixed charge Changes (%)" numFmtId="9">
      <sharedItems containsString="0" containsBlank="1" containsNumber="1" minValue="-1" maxValue="5.0378796327274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0.936132175928" createdVersion="7" refreshedVersion="7" minRefreshableVersion="3" recordCount="286" xr:uid="{8B793FA0-C66C-4B7C-B2D2-89358C5FD969}">
  <cacheSource type="worksheet">
    <worksheetSource ref="A14:P300" sheet="SWEB" r:id="rId2"/>
  </cacheSource>
  <cacheFields count="16">
    <cacheField name="Name" numFmtId="0">
      <sharedItems containsBlank="1"/>
    </cacheField>
    <cacheField name="RCB" numFmtId="0">
      <sharedItems containsBlank="1" containsMixedTypes="1" containsNumber="1" containsInteger="1" minValue="0" maxValue="4" count="7">
        <n v="0"/>
        <n v="1"/>
        <s v="-"/>
        <n v="3"/>
        <n v="2"/>
        <n v="4"/>
        <m/>
      </sharedItems>
    </cacheField>
    <cacheField name="2020_IFC" numFmtId="43">
      <sharedItems containsString="0" containsBlank="1" containsNumber="1" minValue="0" maxValue="9899.16"/>
    </cacheField>
    <cacheField name="2021_IFC" numFmtId="43">
      <sharedItems containsString="0" containsBlank="1" containsNumber="1" minValue="0" maxValue="7259.06"/>
    </cacheField>
    <cacheField name="2022_IFC" numFmtId="43">
      <sharedItems containsBlank="1" containsMixedTypes="1" containsNumber="1" minValue="0" maxValue="21332.94"/>
    </cacheField>
    <cacheField name="2023_IFC" numFmtId="43">
      <sharedItems containsString="0" containsBlank="1" containsNumber="1" minValue="0" maxValue="19472.43"/>
    </cacheField>
    <cacheField name="2024_IFC" numFmtId="43">
      <sharedItems containsString="0" containsBlank="1" containsNumber="1" minValue="0" maxValue="51981.86"/>
    </cacheField>
    <cacheField name="2020_AFC" numFmtId="164">
      <sharedItems containsString="0" containsBlank="1" containsNumber="1" minValue="0" maxValue="36230.925600000002"/>
    </cacheField>
    <cacheField name="2021_AFC" numFmtId="164">
      <sharedItems containsString="0" containsBlank="1" containsNumber="1" minValue="0" maxValue="26495.569000000003"/>
    </cacheField>
    <cacheField name="2022_AFC" numFmtId="164">
      <sharedItems containsString="0" containsBlank="1" containsNumber="1" minValue="0" maxValue="77865.231"/>
    </cacheField>
    <cacheField name="2023_AFC" numFmtId="164">
      <sharedItems containsString="0" containsBlank="1" containsNumber="1" minValue="0" maxValue="71269.093800000002"/>
    </cacheField>
    <cacheField name="2024_AFC" numFmtId="164">
      <sharedItems containsString="0" containsBlank="1" containsNumber="1" minValue="0" maxValue="189733.78900000002"/>
    </cacheField>
    <cacheField name="2021 Import_x000a_fixed charge Changes (%)" numFmtId="9">
      <sharedItems containsString="0" containsBlank="1" containsNumber="1" minValue="-1" maxValue="46.198242732451021"/>
    </cacheField>
    <cacheField name="2022 Import_x000a_fixed charge Changes (%)" numFmtId="9">
      <sharedItems containsString="0" containsBlank="1" containsNumber="1" minValue="-1" maxValue="206.27192313558029"/>
    </cacheField>
    <cacheField name="2023 Import_x000a_fixed charge Changes (%)" numFmtId="9">
      <sharedItems containsString="0" containsBlank="1" containsNumber="1" minValue="-1" maxValue="580.57880905786965"/>
    </cacheField>
    <cacheField name="2024 Import_x000a_fixed charge Changes (%)" numFmtId="9">
      <sharedItems containsString="0" containsBlank="1" containsNumber="1" minValue="-1" maxValue="2.63572170911247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0.903642708334" createdVersion="7" refreshedVersion="7" minRefreshableVersion="3" recordCount="286" xr:uid="{18298351-CBCE-4422-A53E-1DCB65704C1F}">
  <cacheSource type="worksheet">
    <worksheetSource ref="A14:P300" sheet="EMEB (2)" r:id="rId2"/>
  </cacheSource>
  <cacheFields count="16">
    <cacheField name="Name" numFmtId="0">
      <sharedItems/>
    </cacheField>
    <cacheField name="RCB" numFmtId="0">
      <sharedItems containsMixedTypes="1" containsNumber="1" containsInteger="1" minValue="0" maxValue="4" count="6">
        <n v="4"/>
        <n v="0"/>
        <s v="-"/>
        <n v="1"/>
        <n v="2"/>
        <n v="3"/>
      </sharedItems>
    </cacheField>
    <cacheField name="2020_IFC" numFmtId="43">
      <sharedItems containsSemiMixedTypes="0" containsString="0" containsNumber="1" minValue="0" maxValue="23868.46"/>
    </cacheField>
    <cacheField name="2021_IFC" numFmtId="43">
      <sharedItems containsSemiMixedTypes="0" containsString="0" containsNumber="1" minValue="0" maxValue="25183.67"/>
    </cacheField>
    <cacheField name="2022_IFC" numFmtId="43">
      <sharedItems containsMixedTypes="1" containsNumber="1" minValue="0" maxValue="88857.08"/>
    </cacheField>
    <cacheField name="2023_IFC" numFmtId="43">
      <sharedItems containsSemiMixedTypes="0" containsString="0" containsNumber="1" minValue="0" maxValue="63868.01"/>
    </cacheField>
    <cacheField name="2024_IFC" numFmtId="43">
      <sharedItems containsSemiMixedTypes="0" containsString="0" containsNumber="1" minValue="0" maxValue="77857.06"/>
    </cacheField>
    <cacheField name="2020_AFC" numFmtId="164">
      <sharedItems containsSemiMixedTypes="0" containsString="0" containsNumber="1" minValue="0" maxValue="87358.563599999994"/>
    </cacheField>
    <cacheField name="2021_AFC" numFmtId="164">
      <sharedItems containsSemiMixedTypes="0" containsString="0" containsNumber="1" minValue="0" maxValue="91920.395499999999"/>
    </cacheField>
    <cacheField name="2022_AFC" numFmtId="164">
      <sharedItems containsSemiMixedTypes="0" containsString="0" containsNumber="1" minValue="0" maxValue="324328.342"/>
    </cacheField>
    <cacheField name="2023_AFC" numFmtId="164">
      <sharedItems containsSemiMixedTypes="0" containsString="0" containsNumber="1" minValue="0" maxValue="233756.91660000003"/>
    </cacheField>
    <cacheField name="2024_AFC" numFmtId="164">
      <sharedItems containsSemiMixedTypes="0" containsString="0" containsNumber="1" minValue="0" maxValue="284178.26900000003"/>
    </cacheField>
    <cacheField name="2021 Import_x000a_fixed charge Changes (%)" numFmtId="9">
      <sharedItems containsSemiMixedTypes="0" containsString="0" containsNumber="1" minValue="-1" maxValue="2.7946883393535238"/>
    </cacheField>
    <cacheField name="2022 Import_x000a_fixed charge Changes (%)" numFmtId="9">
      <sharedItems containsSemiMixedTypes="0" containsString="0" containsNumber="1" minValue="-1" maxValue="745.16557785960333"/>
    </cacheField>
    <cacheField name="2023 Import_x000a_fixed charge Changes (%)" numFmtId="9">
      <sharedItems containsSemiMixedTypes="0" containsString="0" containsNumber="1" minValue="-1" maxValue="2005.0079229914845"/>
    </cacheField>
    <cacheField name="2024 Import_x000a_fixed charge Changes (%)" numFmtId="9">
      <sharedItems containsSemiMixedTypes="0" containsString="0" containsNumber="1" minValue="-1" maxValue="35.049748417464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2.99030636574" createdVersion="7" refreshedVersion="7" minRefreshableVersion="3" recordCount="286" xr:uid="{12C66BF1-DEB9-4CC8-9BBA-6CC022FE7F26}">
  <cacheSource type="worksheet">
    <worksheetSource ref="A14:P300" sheet="SWAE" r:id="rId2"/>
  </cacheSource>
  <cacheFields count="16">
    <cacheField name="Name" numFmtId="0">
      <sharedItems containsBlank="1"/>
    </cacheField>
    <cacheField name="RCB" numFmtId="0">
      <sharedItems containsBlank="1" containsMixedTypes="1" containsNumber="1" containsInteger="1" minValue="0" maxValue="4" count="7">
        <s v="-"/>
        <n v="0"/>
        <n v="4"/>
        <n v="3"/>
        <n v="1"/>
        <n v="2"/>
        <m/>
      </sharedItems>
    </cacheField>
    <cacheField name="2020_IFC" numFmtId="43">
      <sharedItems containsString="0" containsBlank="1" containsNumber="1" minValue="0" maxValue="20763.12"/>
    </cacheField>
    <cacheField name="2021_IFC" numFmtId="43">
      <sharedItems containsString="0" containsBlank="1" containsNumber="1" minValue="0" maxValue="30003.23"/>
    </cacheField>
    <cacheField name="2022_IFC" numFmtId="43">
      <sharedItems containsString="0" containsBlank="1" containsNumber="1" minValue="0" maxValue="119301.19"/>
    </cacheField>
    <cacheField name="2023_IFC" numFmtId="43">
      <sharedItems containsString="0" containsBlank="1" containsNumber="1" minValue="0" maxValue="76087.06"/>
    </cacheField>
    <cacheField name="2024_IFC" numFmtId="43">
      <sharedItems containsString="0" containsBlank="1" containsNumber="1" minValue="0" maxValue="184989.5"/>
    </cacheField>
    <cacheField name="2020_AFC" numFmtId="164">
      <sharedItems containsString="0" containsBlank="1" containsNumber="1" minValue="0" maxValue="75993.019199999995"/>
    </cacheField>
    <cacheField name="2021_AFC" numFmtId="164">
      <sharedItems containsString="0" containsBlank="1" containsNumber="1" minValue="0" maxValue="109511.78950000001"/>
    </cacheField>
    <cacheField name="2022_AFC" numFmtId="164">
      <sharedItems containsString="0" containsBlank="1" containsNumber="1" minValue="0" maxValue="435449.34350000002"/>
    </cacheField>
    <cacheField name="2023_AFC" numFmtId="164">
      <sharedItems containsString="0" containsBlank="1" containsNumber="1" minValue="0" maxValue="278478.63959999999"/>
    </cacheField>
    <cacheField name="2024_AFC" numFmtId="164">
      <sharedItems containsString="0" containsBlank="1" containsNumber="1" minValue="0" maxValue="675211.67500000005"/>
    </cacheField>
    <cacheField name="2021 Import_x000a_fixed charge Changes (%)" numFmtId="9">
      <sharedItems containsString="0" containsBlank="1" containsNumber="1" minValue="-1" maxValue="1.3889348373163273"/>
    </cacheField>
    <cacheField name="2022 Import_x000a_fixed charge Changes (%)" numFmtId="9">
      <sharedItems containsString="0" containsBlank="1" containsNumber="1" minValue="-1" maxValue="854.20175830725657"/>
    </cacheField>
    <cacheField name="2023 Import_x000a_fixed charge Changes (%)" numFmtId="9">
      <sharedItems containsString="0" containsBlank="1" containsNumber="1" minValue="-1" maxValue="524.77668437237912"/>
    </cacheField>
    <cacheField name="2024 Import_x000a_fixed charge Changes (%)" numFmtId="9">
      <sharedItems containsString="0" containsBlank="1" containsNumber="1" minValue="-1" maxValue="1.977571013508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Troughton Farm PV"/>
    <x v="0"/>
    <n v="2.9"/>
    <n v="2.99"/>
    <n v="3.13"/>
    <n v="2.93"/>
    <n v="4.7"/>
    <n v="10.613999999999999"/>
    <n v="10.913500000000001"/>
    <n v="11.4245"/>
    <n v="10.723800000000001"/>
    <n v="17.155000000000001"/>
    <n v="2.821744865272291E-2"/>
    <n v="4.6822742474916357E-2"/>
    <n v="-6.1333099916845324E-2"/>
    <n v="0.59971278837725439"/>
  </r>
  <r>
    <s v="Tyseley Waste"/>
    <x v="0"/>
    <n v="30.27"/>
    <n v="31.13"/>
    <n v="71.400000000000006"/>
    <n v="66.739999999999995"/>
    <n v="60.34"/>
    <n v="110.78819999999999"/>
    <n v="113.62449999999998"/>
    <n v="260.61"/>
    <n v="244.26839999999999"/>
    <n v="220.24100000000001"/>
    <n v="2.5601101922406944E-2"/>
    <n v="1.2936074526180539"/>
    <n v="-6.2705191665707538E-2"/>
    <n v="-9.8364749595117429E-2"/>
  </r>
  <r>
    <s v="Takao Europe"/>
    <x v="1"/>
    <n v="494.9"/>
    <n v="520.79"/>
    <n v="2942.82"/>
    <n v="978.22"/>
    <n v="2304.14"/>
    <n v="1811.3339999999998"/>
    <n v="1900.8834999999999"/>
    <n v="10741.293"/>
    <n v="3580.2851999999998"/>
    <n v="8410.110999999999"/>
    <n v="4.9438424939850956E-2"/>
    <n v="4.6506845369534746"/>
    <n v="-0.66668024045149865"/>
    <n v="1.3490058836653569"/>
  </r>
  <r>
    <s v="Four Ashes Incinerator"/>
    <x v="0"/>
    <n v="195.18"/>
    <n v="206.82"/>
    <n v="212.19"/>
    <n v="198.32"/>
    <n v="75.709999999999994"/>
    <n v="714.35879999999997"/>
    <n v="754.89300000000003"/>
    <n v="774.49350000000004"/>
    <n v="725.85119999999995"/>
    <n v="276.34149999999994"/>
    <n v="5.6742074150972988E-2"/>
    <n v="2.596460690455471E-2"/>
    <n v="-6.2805304369888293E-2"/>
    <n v="-0.61928629449121253"/>
  </r>
  <r>
    <s v="Witches Farm Solar"/>
    <x v="0"/>
    <n v="23.43"/>
    <n v="24.61"/>
    <n v="25.25"/>
    <n v="23.6"/>
    <n v="40.75"/>
    <n v="85.753799999999998"/>
    <n v="89.826499999999996"/>
    <n v="92.162499999999994"/>
    <n v="86.376000000000005"/>
    <n v="148.73749999999998"/>
    <n v="4.7492939088413566E-2"/>
    <n v="2.6005688744412891E-2"/>
    <n v="-6.2785840227858269E-2"/>
    <n v="0.72197716958414349"/>
  </r>
  <r>
    <s v="Uni of Birmingham"/>
    <x v="2"/>
    <n v="2100.46"/>
    <n v="2186.77"/>
    <n v="19963.62"/>
    <n v="10600.12"/>
    <n v="29922.93"/>
    <n v="7687.6836000000003"/>
    <n v="7981.7105000000001"/>
    <n v="72867.213000000003"/>
    <n v="38796.439200000001"/>
    <n v="109218.69450000001"/>
    <n v="3.8246488187937411E-2"/>
    <n v="8.1292728544840109"/>
    <n v="-0.46757344486332975"/>
    <n v="1.8151731641392495"/>
  </r>
  <r>
    <s v="Severn Trent Water (Wyelands)"/>
    <x v="1"/>
    <n v="5518.99"/>
    <n v="5813.73"/>
    <n v="8373.18"/>
    <n v="6053.76"/>
    <n v="2907.68"/>
    <n v="20199.503399999998"/>
    <n v="21220.1145"/>
    <n v="30562.107000000004"/>
    <n v="22156.761600000002"/>
    <n v="10613.031999999999"/>
    <n v="5.0526544132763362E-2"/>
    <n v="0.44024232291489307"/>
    <n v="-0.27502506289896833"/>
    <n v="-0.52100256384037646"/>
  </r>
  <r>
    <s v="Wolverhampton Waste Services"/>
    <x v="0"/>
    <n v="182.44"/>
    <n v="194.61"/>
    <n v="191.88"/>
    <n v="188.61"/>
    <n v="15.33"/>
    <n v="667.73040000000003"/>
    <n v="710.32650000000001"/>
    <n v="700.36199999999997"/>
    <n v="690.31260000000009"/>
    <n v="55.954499999999996"/>
    <n v="6.3792362905747524E-2"/>
    <n v="-1.4028056112224463E-2"/>
    <n v="-1.4348865301087033E-2"/>
    <n v="-0.9189432439738171"/>
  </r>
  <r>
    <s v="Stoke CHP"/>
    <x v="3"/>
    <n v="142.05000000000001"/>
    <n v="151.26"/>
    <n v="149.13999999999999"/>
    <n v="3003.37"/>
    <n v="10630.78"/>
    <n v="519.90300000000002"/>
    <n v="552.09899999999993"/>
    <n v="544.36099999999999"/>
    <n v="10992.334199999999"/>
    <n v="38802.347000000002"/>
    <n v="6.1926936370822805E-2"/>
    <n v="-1.401560227422971E-2"/>
    <n v="19.193096492952286"/>
    <n v="2.5299460782405983"/>
  </r>
  <r>
    <s v="WBB Minerals"/>
    <x v="1"/>
    <n v="752.79"/>
    <n v="791.58"/>
    <n v="3220.65"/>
    <n v="1237.9000000000001"/>
    <n v="2124.16"/>
    <n v="2755.2114000000001"/>
    <n v="2889.2670000000003"/>
    <n v="11755.372499999999"/>
    <n v="4530.7140000000009"/>
    <n v="7753.1839999999993"/>
    <n v="4.8655286487272909E-2"/>
    <n v="3.0686348821344644"/>
    <n v="-0.6145835446728718"/>
    <n v="0.71124992661200803"/>
  </r>
  <r>
    <s v="Cauldon Cement"/>
    <x v="2"/>
    <n v="535.76"/>
    <n v="562.88"/>
    <n v="18370.14"/>
    <n v="9005.9"/>
    <n v="27676.12"/>
    <n v="1960.8815999999999"/>
    <n v="2054.5120000000002"/>
    <n v="67051.010999999999"/>
    <n v="32961.593999999997"/>
    <n v="101017.83799999999"/>
    <n v="4.7749134878924071E-2"/>
    <n v="31.635979249573616"/>
    <n v="-0.50841018638779367"/>
    <n v="2.0647133752087354"/>
  </r>
  <r>
    <s v="Abson Gas Compressor Station"/>
    <x v="3"/>
    <n v="148.59"/>
    <n v="154.44999999999999"/>
    <n v="11124.32"/>
    <n v="3004.88"/>
    <n v="10734.18"/>
    <n v="543.83939999999996"/>
    <n v="563.74249999999995"/>
    <n v="40603.768000000004"/>
    <n v="10997.8608"/>
    <n v="39179.757000000005"/>
    <n v="3.6597385183934739E-2"/>
    <n v="71.025380382000662"/>
    <n v="-0.72914186683363968"/>
    <n v="2.5624888978409333"/>
  </r>
  <r>
    <s v="Ervin Amasteel"/>
    <x v="3"/>
    <n v="3617.06"/>
    <n v="3844.91"/>
    <n v="14910.6"/>
    <n v="6543.75"/>
    <n v="21340.959999999999"/>
    <n v="13238.4396"/>
    <n v="14033.9215"/>
    <n v="54423.689999999995"/>
    <n v="23950.125"/>
    <n v="77894.504000000001"/>
    <n v="6.0088796265686861E-2"/>
    <n v="2.8780101484820184"/>
    <n v="-0.55993198917603704"/>
    <n v="2.2523631505054778"/>
  </r>
  <r>
    <s v="Hanford Waste Services"/>
    <x v="0"/>
    <n v="23.81"/>
    <n v="25.02"/>
    <n v="24.67"/>
    <n v="24.25"/>
    <n v="107.44"/>
    <n v="87.144599999999997"/>
    <n v="91.322999999999993"/>
    <n v="90.045500000000004"/>
    <n v="88.754999999999995"/>
    <n v="392.15600000000001"/>
    <n v="4.7947893501146366E-2"/>
    <n v="-1.3988808952837606E-2"/>
    <n v="-1.4331643446924169E-2"/>
    <n v="3.4184102304095543"/>
  </r>
  <r>
    <s v="NR Kidsgrove"/>
    <x v="3"/>
    <n v="8730.16"/>
    <n v="9113.59"/>
    <n v="20024.66"/>
    <n v="11761.21"/>
    <n v="22210.71"/>
    <n v="31952.385599999998"/>
    <n v="33264.603500000005"/>
    <n v="73090.009000000005"/>
    <n v="43046.028599999998"/>
    <n v="81069.091499999995"/>
    <n v="4.106791638117957E-2"/>
    <n v="1.1972307290540827"/>
    <n v="-0.41105454508837191"/>
    <n v="0.88331175108683535"/>
  </r>
  <r>
    <s v="NR Stafford"/>
    <x v="2"/>
    <n v="2638.29"/>
    <n v="2714.71"/>
    <n v="20545.490000000002"/>
    <n v="11172.08"/>
    <n v="28676.16"/>
    <n v="9656.1414000000004"/>
    <n v="9908.6915000000008"/>
    <n v="74991.03850000001"/>
    <n v="40889.8128"/>
    <n v="104667.984"/>
    <n v="2.6154349810991739E-2"/>
    <n v="6.568208022219685"/>
    <n v="-0.45473734438282254"/>
    <n v="1.5597569867084351"/>
  </r>
  <r>
    <s v="NR Washwood Heath"/>
    <x v="3"/>
    <n v="1542.41"/>
    <n v="1591.62"/>
    <n v="12575.38"/>
    <n v="4438.87"/>
    <n v="13796.3"/>
    <n v="5645.2206000000006"/>
    <n v="5809.4129999999996"/>
    <n v="45900.137000000002"/>
    <n v="16246.2642"/>
    <n v="50356.494999999995"/>
    <n v="2.908520527966596E-2"/>
    <n v="6.9009939558437328"/>
    <n v="-0.64605194533515231"/>
    <n v="2.0995738084820754"/>
  </r>
  <r>
    <s v="NR Winson Green"/>
    <x v="2"/>
    <n v="1330.89"/>
    <n v="1369.42"/>
    <n v="19180.21"/>
    <n v="9830.06"/>
    <n v="28778.38"/>
    <n v="4871.0574000000006"/>
    <n v="4998.3829999999998"/>
    <n v="70007.766499999998"/>
    <n v="35978.019599999992"/>
    <n v="105041.087"/>
    <n v="2.613921158063115E-2"/>
    <n v="13.006082867199252"/>
    <n v="-0.48608531026339785"/>
    <n v="1.9195905769087975"/>
  </r>
  <r>
    <s v="NR Smethwick"/>
    <x v="2"/>
    <n v="6738.08"/>
    <n v="7013.2"/>
    <n v="24761.42"/>
    <n v="15316.16"/>
    <n v="36341.82"/>
    <n v="24661.372799999997"/>
    <n v="25598.18"/>
    <n v="90379.18299999999"/>
    <n v="56057.145599999996"/>
    <n v="132647.64300000001"/>
    <n v="3.7986822858458336E-2"/>
    <n v="2.5306878457765354"/>
    <n v="-0.37975600421172206"/>
    <n v="1.3662932099061429"/>
  </r>
  <r>
    <s v="NR Willenhall"/>
    <x v="3"/>
    <n v="1064.28"/>
    <n v="1100.06"/>
    <n v="12076.07"/>
    <n v="3948.06"/>
    <n v="12178.91"/>
    <n v="3895.2647999999999"/>
    <n v="4015.2189999999996"/>
    <n v="44077.655500000001"/>
    <n v="14449.899600000001"/>
    <n v="44453.021500000003"/>
    <n v="3.0794876897714207E-2"/>
    <n v="9.9776466738177927"/>
    <n v="-0.67217177419974161"/>
    <n v="2.0763550426329607"/>
  </r>
  <r>
    <s v="Northwick AD"/>
    <x v="0"/>
    <n v="45.55"/>
    <n v="48.52"/>
    <n v="49.78"/>
    <n v="46.53"/>
    <n v="2.4700000000000002"/>
    <n v="166.71299999999999"/>
    <n v="177.09800000000001"/>
    <n v="181.697"/>
    <n v="170.2998"/>
    <n v="9.0155000000000012"/>
    <n v="6.2292682634227825E-2"/>
    <n v="2.5968672712283425E-2"/>
    <n v="-6.2726407150365704E-2"/>
    <n v="-0.94706100653083558"/>
  </r>
  <r>
    <s v="Inco Alloys"/>
    <x v="2"/>
    <n v="788.36"/>
    <n v="826.55"/>
    <n v="18640.650000000001"/>
    <n v="9258.74"/>
    <n v="27072.33"/>
    <n v="2885.3976000000002"/>
    <n v="3016.9074999999998"/>
    <n v="68038.372500000012"/>
    <n v="33886.988400000002"/>
    <n v="98814.004499999995"/>
    <n v="4.5577739442217435E-2"/>
    <n v="21.552356179299505"/>
    <n v="-0.50194298959752459"/>
    <n v="1.9159866121357658"/>
  </r>
  <r>
    <s v="Swancote"/>
    <x v="0"/>
    <n v="34.840000000000003"/>
    <n v="36.83"/>
    <n v="37.78"/>
    <n v="514.14"/>
    <n v="29.58"/>
    <n v="127.51440000000001"/>
    <n v="134.42949999999999"/>
    <n v="137.89700000000002"/>
    <n v="1881.7524000000001"/>
    <n v="107.967"/>
    <n v="5.4229953636608652E-2"/>
    <n v="2.5794189519413813E-2"/>
    <n v="12.646072068282848"/>
    <n v="-0.94262422622657471"/>
  </r>
  <r>
    <s v="Spring Hill Solar generation"/>
    <x v="0"/>
    <n v="1.77"/>
    <n v="1.82"/>
    <n v="1.86"/>
    <n v="1.74"/>
    <n v="0.82"/>
    <n v="6.4782000000000002"/>
    <n v="6.6430000000000007"/>
    <n v="6.7890000000000006"/>
    <n v="6.3683999999999994"/>
    <n v="2.9929999999999994"/>
    <n v="2.5439165200209946E-2"/>
    <n v="2.19780219780219E-2"/>
    <n v="-6.1953159522757595E-2"/>
    <n v="-0.53002323974624721"/>
  </r>
  <r>
    <s v="NG Wormington Gas Compressor"/>
    <x v="2"/>
    <n v="3430.21"/>
    <n v="3614.82"/>
    <n v="21501.31"/>
    <n v="11932.48"/>
    <n v="31399.42"/>
    <n v="12554.568600000001"/>
    <n v="13194.093000000001"/>
    <n v="78479.781499999997"/>
    <n v="43672.876799999998"/>
    <n v="114607.88299999999"/>
    <n v="5.0939575892715361E-2"/>
    <n v="4.9480997670700058"/>
    <n v="-0.44351429163956069"/>
    <n v="1.6242347973742821"/>
  </r>
  <r>
    <s v="Greenfrog STOR generation"/>
    <x v="1"/>
    <n v="2.64"/>
    <n v="2.71"/>
    <n v="2.78"/>
    <n v="481.42"/>
    <n v="1956.81"/>
    <n v="9.6623999999999999"/>
    <n v="9.8914999999999988"/>
    <n v="10.147"/>
    <n v="1761.9972000000002"/>
    <n v="7142.3565000000008"/>
    <n v="2.3710465308825812E-2"/>
    <n v="2.583025830258312E-2"/>
    <n v="172.6471075194639"/>
    <n v="3.0535572360727929"/>
  </r>
  <r>
    <s v="Union Road"/>
    <x v="3"/>
    <n v="595.54"/>
    <n v="632.80999999999995"/>
    <n v="649.24"/>
    <n v="3463.59"/>
    <n v="11099.51"/>
    <n v="2179.6763999999998"/>
    <n v="2309.7564999999995"/>
    <n v="2369.7260000000001"/>
    <n v="12676.7394"/>
    <n v="40513.211500000005"/>
    <n v="5.967862935984436E-2"/>
    <n v="2.5963559362210065E-2"/>
    <n v="4.3494536499156444"/>
    <n v="2.1958700279032324"/>
  </r>
  <r>
    <s v="Quatt"/>
    <x v="3"/>
    <n v="87.51"/>
    <n v="91.23"/>
    <n v="11055.82"/>
    <n v="2945.2"/>
    <n v="10530.78"/>
    <n v="320.28660000000002"/>
    <n v="332.98950000000002"/>
    <n v="40353.743000000002"/>
    <n v="10779.431999999999"/>
    <n v="38437.347000000002"/>
    <n v="3.9661041080082615E-2"/>
    <n v="120.18623259892578"/>
    <n v="-0.73287652647240187"/>
    <n v="2.5658044876576063"/>
  </r>
  <r>
    <s v="Knypersley"/>
    <x v="1"/>
    <n v="0.57999999999999996"/>
    <n v="0.6"/>
    <n v="0.59"/>
    <n v="479.41"/>
    <n v="1952.21"/>
    <n v="2.1227999999999998"/>
    <n v="2.19"/>
    <n v="2.1534999999999997"/>
    <n v="1754.6406000000002"/>
    <n v="7125.5665000000008"/>
    <n v="3.1656302996043051E-2"/>
    <n v="-1.6666666666666718E-2"/>
    <n v="813.78551195727903"/>
    <n v="3.0609834857349139"/>
  </r>
  <r>
    <s v="Simplex"/>
    <x v="1"/>
    <n v="331.38"/>
    <n v="344.24"/>
    <n v="2761.69"/>
    <n v="808.93"/>
    <n v="2087.3000000000002"/>
    <n v="1212.8507999999999"/>
    <n v="1256.4760000000001"/>
    <n v="10080.1685"/>
    <n v="2960.6837999999998"/>
    <n v="7618.6450000000004"/>
    <n v="3.5969139815054119E-2"/>
    <n v="7.0225714617708572"/>
    <n v="-0.70628627884543804"/>
    <n v="1.5732720934265259"/>
  </r>
  <r>
    <s v="Northwick STOR sub supply"/>
    <x v="1"/>
    <n v="179.05"/>
    <n v="183.47"/>
    <n v="188.24"/>
    <n v="654.77"/>
    <n v="1953.84"/>
    <n v="655.32300000000009"/>
    <n v="669.66549999999995"/>
    <n v="687.07600000000002"/>
    <n v="2396.4582"/>
    <n v="7131.5159999999996"/>
    <n v="2.18861538508488E-2"/>
    <n v="2.5998800893879181E-2"/>
    <n v="2.4879084700964667"/>
    <n v="1.9758566204075665"/>
  </r>
  <r>
    <s v="Star Aluminium"/>
    <x v="2"/>
    <n v="151.51"/>
    <n v="155.25"/>
    <n v="17951.93"/>
    <n v="8615.01"/>
    <n v="27051.5"/>
    <n v="554.52659999999992"/>
    <n v="566.66250000000002"/>
    <n v="65524.544500000004"/>
    <n v="31530.936600000005"/>
    <n v="98737.974999999991"/>
    <n v="2.1885153931299417E-2"/>
    <n v="114.63239935587762"/>
    <n v="-0.51879197573055991"/>
    <n v="2.1314634339152483"/>
  </r>
  <r>
    <s v="Battlefield Incinerator"/>
    <x v="0"/>
    <n v="123.32"/>
    <n v="129.79"/>
    <n v="133.16"/>
    <n v="124.46"/>
    <n v="21.73"/>
    <n v="451.35119999999995"/>
    <n v="473.73349999999994"/>
    <n v="486.03399999999993"/>
    <n v="455.52359999999999"/>
    <n v="79.314499999999995"/>
    <n v="4.9589543574936723E-2"/>
    <n v="2.5965020417597628E-2"/>
    <n v="-6.2774209211701182E-2"/>
    <n v="-0.8258827863144742"/>
  </r>
  <r>
    <s v="Says Court Farm PV"/>
    <x v="0"/>
    <n v="1.1399999999999999"/>
    <n v="1.2"/>
    <n v="1.24"/>
    <n v="1.1499999999999999"/>
    <n v="0.23"/>
    <n v="4.1723999999999997"/>
    <n v="4.38"/>
    <n v="4.5259999999999998"/>
    <n v="4.2089999999999996"/>
    <n v="0.83950000000000002"/>
    <n v="4.9755536381938414E-2"/>
    <n v="3.3333333333333215E-2"/>
    <n v="-7.0039770216526742E-2"/>
    <n v="-0.80054644808743169"/>
  </r>
  <r>
    <s v="Hayford Fm PV Emdedded 2"/>
    <x v="0"/>
    <n v="2.91"/>
    <n v="3.08"/>
    <n v="3.16"/>
    <n v="2.95"/>
    <n v="1.1399999999999999"/>
    <n v="10.650600000000001"/>
    <n v="11.242000000000001"/>
    <n v="11.534000000000001"/>
    <n v="10.797000000000001"/>
    <n v="4.1609999999999996"/>
    <n v="5.5527388128368438E-2"/>
    <n v="2.5974025974025983E-2"/>
    <n v="-6.3898040575689263E-2"/>
    <n v="-0.61461517088080031"/>
  </r>
  <r>
    <s v="Rotherdale Solar Farm"/>
    <x v="1"/>
    <n v="1.19"/>
    <n v="1.22"/>
    <n v="1.25"/>
    <n v="480"/>
    <n v="1955.74"/>
    <n v="4.3553999999999995"/>
    <n v="4.4529999999999994"/>
    <n v="4.5625"/>
    <n v="1756.8"/>
    <n v="7138.451"/>
    <n v="2.2408963585434094E-2"/>
    <n v="2.4590163934426368E-2"/>
    <n v="384.05205479452053"/>
    <n v="3.0633259335154825"/>
  </r>
  <r>
    <s v="Lower Newton Solar Farm"/>
    <x v="0"/>
    <n v="6.44"/>
    <n v="6.82"/>
    <n v="7"/>
    <n v="6.54"/>
    <n v="6.29"/>
    <n v="23.570399999999999"/>
    <n v="24.892999999999997"/>
    <n v="25.55"/>
    <n v="23.936399999999999"/>
    <n v="22.958500000000001"/>
    <n v="5.6112751586735898E-2"/>
    <n v="2.6392961876833043E-2"/>
    <n v="-6.3154598825831743E-2"/>
    <n v="-4.0854096689560637E-2"/>
  </r>
  <r>
    <s v="Wrockwardine Solar Farm"/>
    <x v="0"/>
    <n v="1.5"/>
    <n v="1.54"/>
    <n v="1.58"/>
    <n v="1.47"/>
    <n v="8.9"/>
    <n v="5.49"/>
    <n v="5.6210000000000004"/>
    <n v="5.7670000000000003"/>
    <n v="5.3801999999999994"/>
    <n v="32.485000000000007"/>
    <n v="2.3861566484517427E-2"/>
    <n v="2.5974025974025983E-2"/>
    <n v="-6.7071267556788827E-2"/>
    <n v="5.0378796327274094"/>
  </r>
  <r>
    <s v="Condover Solar Farm"/>
    <x v="1"/>
    <n v="27.74"/>
    <n v="29.51"/>
    <n v="30.27"/>
    <n v="507.13"/>
    <n v="1984.28"/>
    <n v="101.52839999999999"/>
    <n v="107.71150000000002"/>
    <n v="110.48549999999999"/>
    <n v="1856.0958000000001"/>
    <n v="7242.6220000000003"/>
    <n v="6.0900201322979797E-2"/>
    <n v="2.5753981701118089E-2"/>
    <n v="15.799451511736837"/>
    <n v="2.902073373583411"/>
  </r>
  <r>
    <s v="Tower Hill Farm PV"/>
    <x v="1"/>
    <n v="2.48"/>
    <n v="12.99"/>
    <n v="13.33"/>
    <n v="491.29"/>
    <n v="1965.01"/>
    <n v="9.0768000000000004"/>
    <n v="47.413500000000006"/>
    <n v="48.654499999999999"/>
    <n v="1798.1214000000002"/>
    <n v="7172.2864999999993"/>
    <n v="4.2235920148069805"/>
    <n v="2.6173979984603468E-2"/>
    <n v="35.956939234808708"/>
    <n v="2.9887665538044308"/>
  </r>
  <r>
    <s v="Hill House Farm Solar"/>
    <x v="0"/>
    <n v="3.79"/>
    <n v="4.03"/>
    <n v="4.13"/>
    <n v="3.86"/>
    <n v="4.6399999999999997"/>
    <n v="13.871400000000001"/>
    <n v="14.7095"/>
    <n v="15.074499999999999"/>
    <n v="14.127599999999997"/>
    <n v="16.936"/>
    <n v="6.0419279957322214E-2"/>
    <n v="2.4813895781637507E-2"/>
    <n v="-6.2814687054297047E-2"/>
    <n v="0.19878818766103246"/>
  </r>
  <r>
    <s v="Pitchford Farm Solar"/>
    <x v="0"/>
    <n v="21.13"/>
    <n v="22.47"/>
    <n v="23.05"/>
    <n v="21.55"/>
    <n v="25.59"/>
    <n v="77.335799999999992"/>
    <n v="82.015499999999989"/>
    <n v="84.132500000000007"/>
    <n v="78.873000000000005"/>
    <n v="93.403500000000008"/>
    <n v="6.0511431962946061E-2"/>
    <n v="2.5812194036493263E-2"/>
    <n v="-6.2514486078507181E-2"/>
    <n v="0.18422654140200079"/>
  </r>
  <r>
    <s v="Sundorne Solar Park"/>
    <x v="0"/>
    <n v="15.12"/>
    <n v="15.87"/>
    <n v="16.28"/>
    <n v="15.22"/>
    <n v="6.13"/>
    <n v="55.339199999999998"/>
    <n v="57.925499999999992"/>
    <n v="59.421999999999997"/>
    <n v="55.705199999999998"/>
    <n v="22.374500000000001"/>
    <n v="4.6735406366553711E-2"/>
    <n v="2.5834908632640374E-2"/>
    <n v="-6.2549224193059749E-2"/>
    <n v="-0.5983409089277123"/>
  </r>
  <r>
    <s v="Hartlebury EFW"/>
    <x v="0"/>
    <n v="483.9"/>
    <n v="571.82000000000005"/>
    <n v="586.66999999999996"/>
    <n v="548.33000000000004"/>
    <n v="1354.77"/>
    <n v="1771.0739999999998"/>
    <n v="2087.143"/>
    <n v="2141.3454999999999"/>
    <n v="2006.8878000000002"/>
    <n v="4944.9105"/>
    <n v="0.17846176952515824"/>
    <n v="2.5969710748137365E-2"/>
    <n v="-6.2791221687485632E-2"/>
    <n v="1.4639695851457164"/>
  </r>
  <r>
    <s v="Upper Huntingford PV"/>
    <x v="0"/>
    <n v="2.78"/>
    <n v="2.92"/>
    <n v="2.99"/>
    <n v="2.8"/>
    <n v="1.25"/>
    <n v="10.174799999999999"/>
    <n v="10.657999999999999"/>
    <n v="10.913500000000001"/>
    <n v="10.247999999999999"/>
    <n v="4.5625"/>
    <n v="4.7489876950898235E-2"/>
    <n v="2.3972602739726234E-2"/>
    <n v="-6.0979520777019403E-2"/>
    <n v="-0.55479117876658857"/>
  </r>
  <r>
    <s v="Ring O Bells Solar"/>
    <x v="1"/>
    <n v="8.18"/>
    <n v="8.65"/>
    <n v="8.8699999999999992"/>
    <n v="487.12"/>
    <n v="1958.66"/>
    <n v="29.938800000000001"/>
    <n v="31.572500000000002"/>
    <n v="32.375499999999995"/>
    <n v="1782.8592000000001"/>
    <n v="7149.1090000000004"/>
    <n v="5.4567985356794635E-2"/>
    <n v="2.543352601156057E-2"/>
    <n v="54.068159565103251"/>
    <n v="3.00991228022942"/>
  </r>
  <r>
    <s v="Hall Farm PV Awre"/>
    <x v="0"/>
    <n v="3.44"/>
    <n v="3.55"/>
    <n v="3.72"/>
    <n v="3.48"/>
    <n v="1.04"/>
    <n v="12.590400000000001"/>
    <n v="12.9575"/>
    <n v="13.578000000000001"/>
    <n v="12.736799999999999"/>
    <n v="3.7959999999999998"/>
    <n v="2.915713559537414E-2"/>
    <n v="4.788732394366213E-2"/>
    <n v="-6.1953159522757595E-2"/>
    <n v="-0.70196595691225427"/>
  </r>
  <r>
    <s v="5 Mile Drive Solar Park"/>
    <x v="0"/>
    <n v="2.65"/>
    <n v="2.71"/>
    <n v="2.78"/>
    <n v="2.6"/>
    <n v="0.82"/>
    <n v="9.6989999999999998"/>
    <n v="9.8914999999999988"/>
    <n v="10.147"/>
    <n v="9.516"/>
    <n v="2.9929999999999994"/>
    <n v="1.9847406949169866E-2"/>
    <n v="2.583025830258312E-2"/>
    <n v="-6.2185867744160905E-2"/>
    <n v="-0.68547709121479627"/>
  </r>
  <r>
    <s v="Green Frog STOR Extension "/>
    <x v="1"/>
    <n v="17.07"/>
    <n v="17.489999999999998"/>
    <n v="17.95"/>
    <n v="495.6"/>
    <n v="1959.28"/>
    <n v="62.476199999999999"/>
    <n v="63.838499999999989"/>
    <n v="65.517499999999998"/>
    <n v="1813.8960000000002"/>
    <n v="7151.3720000000003"/>
    <n v="2.1805103383368163E-2"/>
    <n v="2.6300743281875594E-2"/>
    <n v="26.685671767085132"/>
    <n v="2.942547974084512"/>
  </r>
  <r>
    <s v="Wickhamford PV"/>
    <x v="0"/>
    <n v="2.2400000000000002"/>
    <n v="2.4300000000000002"/>
    <n v="2.4900000000000002"/>
    <n v="2.33"/>
    <n v="2.62"/>
    <n v="8.1984000000000012"/>
    <n v="8.8695000000000004"/>
    <n v="9.0885000000000016"/>
    <n v="8.5278000000000009"/>
    <n v="9.5630000000000006"/>
    <n v="8.1857435597189498E-2"/>
    <n v="2.4691358024691468E-2"/>
    <n v="-6.1693348737415499E-2"/>
    <n v="0.12139121461572744"/>
  </r>
  <r>
    <s v="Yorkley Wood Farm PV"/>
    <x v="0"/>
    <n v="5.77"/>
    <n v="6.07"/>
    <n v="6.23"/>
    <n v="484.65"/>
    <n v="2.62"/>
    <n v="21.118199999999998"/>
    <n v="22.1555"/>
    <n v="22.7395"/>
    <n v="1773.819"/>
    <n v="9.5630000000000006"/>
    <n v="4.9118769592105371E-2"/>
    <n v="2.6359143327841839E-2"/>
    <n v="77.006068735020563"/>
    <n v="-0.99460880732476087"/>
  </r>
  <r>
    <s v="Awbridge Farm Diesel Gen"/>
    <x v="4"/>
    <n v="74.03"/>
    <n v="78.66"/>
    <n v="80.7"/>
    <n v="554.26"/>
    <n v="0"/>
    <n v="270.94979999999998"/>
    <n v="287.10899999999998"/>
    <n v="294.55500000000001"/>
    <n v="2028.5916"/>
    <n v="0"/>
    <n v="5.9639091817008216E-2"/>
    <n v="2.5934401220442549E-2"/>
    <n v="5.8869705148444265"/>
    <n v="-1"/>
  </r>
  <r>
    <s v="Bristol Rd Glos STOR"/>
    <x v="0"/>
    <n v="1.2"/>
    <n v="1.27"/>
    <n v="1.31"/>
    <n v="1.22"/>
    <n v="1.06"/>
    <n v="4.3920000000000003"/>
    <n v="4.6354999999999995"/>
    <n v="4.7815000000000003"/>
    <n v="4.4651999999999994"/>
    <n v="3.8690000000000002"/>
    <n v="5.5441712204007176E-2"/>
    <n v="3.149606299212615E-2"/>
    <n v="-6.6150789501202789E-2"/>
    <n v="-0.1335214548060556"/>
  </r>
  <r>
    <s v="Actrees Farm PV"/>
    <x v="0"/>
    <n v="17.149999999999999"/>
    <n v="18.25"/>
    <n v="18.72"/>
    <n v="17.5"/>
    <n v="20.66"/>
    <n v="62.768999999999991"/>
    <n v="66.612499999999997"/>
    <n v="68.327999999999989"/>
    <n v="64.05"/>
    <n v="75.409000000000006"/>
    <n v="6.1232455511478712E-2"/>
    <n v="2.5753424657534163E-2"/>
    <n v="-6.2609764664559031E-2"/>
    <n v="0.17734582357533202"/>
  </r>
  <r>
    <s v="Sheriffhales Farm PV"/>
    <x v="0"/>
    <n v="38.04"/>
    <n v="40.49"/>
    <n v="41.54"/>
    <n v="38.83"/>
    <n v="1.25"/>
    <n v="139.22640000000001"/>
    <n v="147.78850000000003"/>
    <n v="151.62100000000001"/>
    <n v="142.11779999999999"/>
    <n v="4.5625"/>
    <n v="6.1497675728166667E-2"/>
    <n v="2.5932328970115881E-2"/>
    <n v="-6.267733361473693E-2"/>
    <n v="-0.96789635077379466"/>
  </r>
  <r>
    <s v="Upper Wick Solar Farm"/>
    <x v="0"/>
    <n v="6.14"/>
    <n v="6.45"/>
    <n v="6.62"/>
    <n v="6.19"/>
    <n v="2.1800000000000002"/>
    <n v="22.4724"/>
    <n v="23.5425"/>
    <n v="24.162999999999997"/>
    <n v="22.6554"/>
    <n v="7.9569999999999999"/>
    <n v="4.7618411918620263E-2"/>
    <n v="2.6356589147286558E-2"/>
    <n v="-6.2392914787070985E-2"/>
    <n v="-0.64878130600210104"/>
  </r>
  <r>
    <s v="Astley Solar Farm"/>
    <x v="0"/>
    <n v="10.56"/>
    <n v="11.12"/>
    <n v="11.41"/>
    <n v="10.66"/>
    <n v="26.89"/>
    <n v="38.6496"/>
    <n v="40.588000000000001"/>
    <n v="41.646500000000003"/>
    <n v="39.015599999999999"/>
    <n v="98.148500000000013"/>
    <n v="5.015317105481043E-2"/>
    <n v="2.6079136690647431E-2"/>
    <n v="-6.3172175332861236E-2"/>
    <n v="1.5156219563456674"/>
  </r>
  <r>
    <s v="Hayford Fm PV Emdedded 1"/>
    <x v="0"/>
    <n v="2.91"/>
    <n v="2.83"/>
    <n v="2.91"/>
    <n v="2.72"/>
    <n v="0.52"/>
    <n v="10.650600000000001"/>
    <n v="10.329500000000001"/>
    <n v="10.621500000000001"/>
    <n v="9.9552000000000014"/>
    <n v="1.8979999999999999"/>
    <n v="-3.0148536232700418E-2"/>
    <n v="2.8268551236749095E-2"/>
    <n v="-6.2731252647931002E-2"/>
    <n v="-0.80934586949533915"/>
  </r>
  <r>
    <s v="Sheriffhales CIC PV"/>
    <x v="0"/>
    <n v="4.49"/>
    <n v="4.71"/>
    <n v="4.83"/>
    <n v="4.5199999999999996"/>
    <n v="1.74"/>
    <n v="16.433400000000002"/>
    <n v="17.191500000000001"/>
    <n v="17.6295"/>
    <n v="16.543199999999999"/>
    <n v="6.351"/>
    <n v="4.6131658695096389E-2"/>
    <n v="2.5477707006369421E-2"/>
    <n v="-6.1618310218667705E-2"/>
    <n v="-0.6160960394603221"/>
  </r>
  <r>
    <s v="Wolverhampton Power STOR"/>
    <x v="0"/>
    <n v="49.42"/>
    <n v="52.41"/>
    <n v="29.59"/>
    <n v="27.66"/>
    <n v="24.58"/>
    <n v="180.87720000000002"/>
    <n v="191.29650000000001"/>
    <n v="108.0035"/>
    <n v="101.23560000000001"/>
    <n v="89.716999999999999"/>
    <n v="5.7604275165692442E-2"/>
    <n v="-0.43541308910513266"/>
    <n v="-6.2663709972362036E-2"/>
    <n v="-0.11378013268059861"/>
  </r>
  <r>
    <s v="Moneystone Quarry PV"/>
    <x v="0"/>
    <n v="34.44"/>
    <n v="36.33"/>
    <n v="37.28"/>
    <n v="34.840000000000003"/>
    <n v="6.31"/>
    <n v="126.0504"/>
    <n v="132.60449999999997"/>
    <n v="136.072"/>
    <n v="127.51440000000001"/>
    <n v="23.031499999999998"/>
    <n v="5.1995868319338667E-2"/>
    <n v="2.6149187998899315E-2"/>
    <n v="-6.2890234581691962E-2"/>
    <n v="-0.81938118361534074"/>
  </r>
  <r>
    <s v="Heywood Grange Farm PV"/>
    <x v="0"/>
    <n v="17.61"/>
    <n v="25.43"/>
    <n v="26.09"/>
    <n v="24.39"/>
    <n v="2.2000000000000002"/>
    <n v="64.452600000000004"/>
    <n v="92.819499999999991"/>
    <n v="95.228500000000011"/>
    <n v="89.267400000000009"/>
    <n v="8.0300000000000011"/>
    <n v="0.44012033649534676"/>
    <n v="2.5953598112465892E-2"/>
    <n v="-6.2597856734065926E-2"/>
    <n v="-0.91004554854291708"/>
  </r>
  <r>
    <s v="Garreg Lwyd Wind Farm"/>
    <x v="1"/>
    <n v="363.78"/>
    <n v="386.76"/>
    <n v="396.8"/>
    <n v="849.7"/>
    <n v="2171.67"/>
    <n v="1331.4348"/>
    <n v="1411.674"/>
    <n v="1448.32"/>
    <n v="3109.902"/>
    <n v="7926.5954999999994"/>
    <n v="6.0265211634846771E-2"/>
    <n v="2.59592512152238E-2"/>
    <n v="1.1472478457799382"/>
    <n v="1.5488248504293702"/>
  </r>
  <r>
    <s v="Henley Solar Farm PV"/>
    <x v="0"/>
    <n v="5.5"/>
    <n v="5.77"/>
    <n v="5.92"/>
    <n v="5.53"/>
    <n v="7.32"/>
    <n v="20.13"/>
    <n v="21.060499999999998"/>
    <n v="21.608000000000001"/>
    <n v="20.239800000000002"/>
    <n v="26.718"/>
    <n v="4.6224540486835552E-2"/>
    <n v="2.5996533795494159E-2"/>
    <n v="-6.3319141058867046E-2"/>
    <n v="0.32007233273056035"/>
  </r>
  <r>
    <s v="High Point Solar PV"/>
    <x v="0"/>
    <n v="4.62"/>
    <n v="4.84"/>
    <n v="4.97"/>
    <n v="4.6500000000000004"/>
    <n v="1.79"/>
    <n v="16.909199999999998"/>
    <n v="17.666"/>
    <n v="18.140499999999999"/>
    <n v="17.019000000000002"/>
    <n v="6.5335000000000001"/>
    <n v="4.475670049440561E-2"/>
    <n v="2.685950413223126E-2"/>
    <n v="-6.182299275102654E-2"/>
    <n v="-0.6161055291145191"/>
  </r>
  <r>
    <s v="Staunch Standby STOR"/>
    <x v="0"/>
    <n v="20.16"/>
    <n v="21.3"/>
    <n v="21.86"/>
    <n v="20.43"/>
    <n v="23.12"/>
    <n v="73.785600000000002"/>
    <n v="77.745000000000005"/>
    <n v="79.789000000000001"/>
    <n v="74.773800000000008"/>
    <n v="84.388000000000005"/>
    <n v="5.3660876919073619E-2"/>
    <n v="2.6291079812206464E-2"/>
    <n v="-6.2855782125355586E-2"/>
    <n v="0.12857712193308335"/>
  </r>
  <r>
    <s v="ISIS House STOR"/>
    <x v="0"/>
    <n v="19.760000000000002"/>
    <n v="23.27"/>
    <n v="23.87"/>
    <n v="22.31"/>
    <n v="17.45"/>
    <n v="72.321600000000004"/>
    <n v="84.93549999999999"/>
    <n v="87.125500000000002"/>
    <n v="81.654600000000002"/>
    <n v="63.692499999999995"/>
    <n v="0.17441400632729342"/>
    <n v="2.5784271594327501E-2"/>
    <n v="-6.2793326867564558E-2"/>
    <n v="-0.21997658429531231"/>
  </r>
  <r>
    <s v="Heywood Grange Bttry "/>
    <x v="0"/>
    <n v="220.13"/>
    <n v="48.78"/>
    <n v="50.04"/>
    <n v="46.77"/>
    <n v="27.52"/>
    <n v="805.67579999999998"/>
    <n v="178.047"/>
    <n v="182.64599999999999"/>
    <n v="171.1782"/>
    <n v="100.44799999999999"/>
    <n v="-0.77900912501033293"/>
    <n v="2.5830258302582898E-2"/>
    <n v="-6.2787030649452902E-2"/>
    <n v="-0.41319630653903361"/>
  </r>
  <r>
    <s v="Upper Meadowly Farm PV"/>
    <x v="0"/>
    <n v="46.64"/>
    <n v="49.59"/>
    <n v="50.88"/>
    <n v="47.56"/>
    <n v="61.02"/>
    <n v="170.70239999999998"/>
    <n v="181.0035"/>
    <n v="185.71200000000002"/>
    <n v="174.06960000000001"/>
    <n v="222.72300000000004"/>
    <n v="6.0345373000028291E-2"/>
    <n v="2.6013309134906404E-2"/>
    <n v="-6.2690617730679854E-2"/>
    <n v="0.27950543920362914"/>
  </r>
  <r>
    <s v="Rock Farm"/>
    <x v="0"/>
    <n v="375.17"/>
    <n v="396.08"/>
    <n v="406.36"/>
    <n v="379.81"/>
    <n v="350.97"/>
    <n v="1373.1222"/>
    <n v="1445.692"/>
    <n v="1483.2139999999999"/>
    <n v="1390.1045999999999"/>
    <n v="1281.0405000000001"/>
    <n v="5.2850212457419943E-2"/>
    <n v="2.5954352656029078E-2"/>
    <n v="-6.2775432270731013E-2"/>
    <n v="-7.8457477228691896E-2"/>
  </r>
  <r>
    <s v="Hinksford Farm Gas"/>
    <x v="0"/>
    <n v="3.26"/>
    <n v="3.44"/>
    <n v="3.53"/>
    <n v="3.3"/>
    <n v="2.0499999999999998"/>
    <n v="11.9316"/>
    <n v="12.555999999999999"/>
    <n v="12.884499999999999"/>
    <n v="12.078000000000001"/>
    <n v="7.482499999999999"/>
    <n v="5.233162358778376E-2"/>
    <n v="2.6162790697674465E-2"/>
    <n v="-6.2594590399316807E-2"/>
    <n v="-0.38048517966550766"/>
  </r>
  <r>
    <s v="Chatterley Whitfield"/>
    <x v="1"/>
    <n v="10.49"/>
    <n v="10.97"/>
    <n v="11.25"/>
    <n v="489.35"/>
    <n v="1961.4"/>
    <n v="38.3934"/>
    <n v="40.040500000000002"/>
    <n v="41.0625"/>
    <n v="1791.0210000000002"/>
    <n v="7159.1100000000006"/>
    <n v="4.2900602707757196E-2"/>
    <n v="2.5524156791248753E-2"/>
    <n v="42.616949771689505"/>
    <n v="2.9972228131328444"/>
  </r>
  <r>
    <s v="Redditch Gas Turbine"/>
    <x v="0"/>
    <n v="0"/>
    <n v="0"/>
    <s v=""/>
    <n v="0"/>
    <n v="0"/>
    <n v="0"/>
    <n v="0"/>
    <n v="0"/>
    <n v="0"/>
    <n v="0"/>
    <n v="0"/>
    <n v="0"/>
    <n v="0"/>
    <n v="0"/>
  </r>
  <r>
    <s v="Cellarhead Whitfield Interconnector"/>
    <x v="5"/>
    <n v="0"/>
    <n v="0"/>
    <n v="110358.19"/>
    <n v="43529.24"/>
    <n v="123130.18"/>
    <n v="0"/>
    <n v="0"/>
    <n v="402807.39350000006"/>
    <n v="159317.0184"/>
    <n v="449425.15700000001"/>
    <n v="0"/>
    <n v="0"/>
    <n v="-0.60448338096356224"/>
    <n v="1.8209488321682024"/>
  </r>
  <r>
    <s v="Cellarhead Barlaston (Meaford) Interconnector"/>
    <x v="5"/>
    <n v="0"/>
    <n v="0"/>
    <n v="110358.19"/>
    <n v="43529.24"/>
    <n v="123130.18"/>
    <n v="0"/>
    <n v="0"/>
    <n v="402807.39350000006"/>
    <n v="159317.0184"/>
    <n v="449425.15700000001"/>
    <n v="0"/>
    <n v="0"/>
    <n v="-0.60448338096356224"/>
    <n v="1.8209488321682024"/>
  </r>
  <r>
    <s v="Heartlands Power Ltd / Fort Dunlop"/>
    <x v="0"/>
    <n v="7.54"/>
    <n v="7.75"/>
    <n v="7.83"/>
    <n v="16.64"/>
    <n v="12.84"/>
    <n v="27.596399999999999"/>
    <n v="28.287500000000001"/>
    <n v="28.579499999999999"/>
    <n v="60.9024"/>
    <n v="46.865999999999993"/>
    <n v="2.5043121566581172E-2"/>
    <n v="1.0322580645161228E-2"/>
    <n v="1.1309819975856823"/>
    <n v="-0.23047367591424983"/>
  </r>
  <r>
    <s v="Sudmeadow Rd STOR"/>
    <x v="0"/>
    <n v="43.44"/>
    <n v="45.92"/>
    <n v="47.11"/>
    <n v="44.03"/>
    <n v="27.26"/>
    <n v="158.99039999999999"/>
    <n v="167.608"/>
    <n v="171.95150000000001"/>
    <n v="161.1498"/>
    <n v="99.499000000000009"/>
    <n v="5.4202014712838142E-2"/>
    <n v="2.5914634146341431E-2"/>
    <n v="-6.2818294693561927E-2"/>
    <n v="-0.38256826877849048"/>
  </r>
  <r>
    <s v="Bloxwich ESS"/>
    <x v="0"/>
    <n v="3239.98"/>
    <n v="3388.02"/>
    <n v="3521.72"/>
    <n v="3291.6"/>
    <n v="4608.32"/>
    <n v="11858.326799999999"/>
    <n v="12366.273000000001"/>
    <n v="12854.278"/>
    <n v="12047.255999999999"/>
    <n v="16820.367999999999"/>
    <n v="4.2834559088049673E-2"/>
    <n v="3.9462576962355556E-2"/>
    <n v="-6.2782367084327939E-2"/>
    <n v="0.39619910127252211"/>
  </r>
  <r>
    <s v="Awbridge Solar Farm,Trysull"/>
    <x v="4"/>
    <n v="0.24"/>
    <n v="0.24"/>
    <n v="0.25"/>
    <n v="0.23"/>
    <n v="0"/>
    <n v="0.87839999999999996"/>
    <n v="0.87599999999999989"/>
    <n v="0.91249999999999998"/>
    <n v="0.84179999999999999"/>
    <n v="0"/>
    <n v="-2.732240437158584E-3"/>
    <n v="4.1666666666666741E-2"/>
    <n v="-7.7479452054794451E-2"/>
    <n v="-1"/>
  </r>
  <r>
    <s v="Air Liquide"/>
    <x v="3"/>
    <n v="2619.9299999999998"/>
    <n v="2711.01"/>
    <n v="13775.73"/>
    <n v="5483.04"/>
    <n v="13358.63"/>
    <n v="9588.9437999999991"/>
    <n v="9895.1865000000016"/>
    <n v="50281.414499999992"/>
    <n v="20067.9264"/>
    <n v="48758.999499999998"/>
    <n v="3.1937062765974522E-2"/>
    <n v="4.0814013965274913"/>
    <n v="-0.60088779125336655"/>
    <n v="1.4296979432812749"/>
  </r>
  <r>
    <s v="Berkeley Green ESS"/>
    <x v="4"/>
    <n v="1502.21"/>
    <n v="1555.79"/>
    <n v="0"/>
    <n v="0"/>
    <n v="0"/>
    <n v="5498.0886"/>
    <n v="5678.6334999999999"/>
    <n v="0"/>
    <n v="0"/>
    <n v="0"/>
    <n v="3.2837757470841833E-2"/>
    <n v="-1"/>
    <n v="0"/>
    <n v="0"/>
  </r>
  <r>
    <s v="Burntwood ESS"/>
    <x v="4"/>
    <n v="4132.54"/>
    <n v="4290.67"/>
    <n v="0"/>
    <n v="0"/>
    <n v="0"/>
    <n v="15125.0964"/>
    <n v="15660.9455"/>
    <n v="0"/>
    <n v="0"/>
    <n v="0"/>
    <n v="3.5427813868346592E-2"/>
    <n v="-1"/>
    <n v="0"/>
    <n v="0"/>
  </r>
  <r>
    <s v="Clay Pit Hill"/>
    <x v="4"/>
    <n v="10.09"/>
    <n v="0"/>
    <n v="0"/>
    <n v="0"/>
    <n v="0"/>
    <n v="36.929400000000001"/>
    <n v="0"/>
    <n v="0"/>
    <n v="0"/>
    <n v="0"/>
    <n v="-1"/>
    <n v="0"/>
    <n v="0"/>
    <n v="0"/>
  </r>
  <r>
    <s v="Doverdale PV"/>
    <x v="4"/>
    <n v="191.01"/>
    <n v="0"/>
    <n v="0"/>
    <n v="0"/>
    <n v="0"/>
    <n v="699.09659999999997"/>
    <n v="0"/>
    <n v="0"/>
    <n v="0"/>
    <n v="0"/>
    <n v="-1"/>
    <n v="0"/>
    <n v="0"/>
    <n v="0"/>
  </r>
  <r>
    <s v="Fryers Road Waste Generation"/>
    <x v="0"/>
    <n v="856.36"/>
    <n v="0"/>
    <n v="0"/>
    <n v="0"/>
    <n v="2018.76"/>
    <n v="3134.2776000000003"/>
    <n v="0"/>
    <n v="0"/>
    <n v="0"/>
    <n v="7368.4740000000002"/>
    <n v="-1"/>
    <n v="0"/>
    <n v="0"/>
    <n v="0"/>
  </r>
  <r>
    <s v="Giffords Way"/>
    <x v="0"/>
    <n v="768.43"/>
    <n v="0"/>
    <n v="0"/>
    <n v="0"/>
    <n v="2104.29"/>
    <n v="2812.4537999999998"/>
    <n v="0"/>
    <n v="0"/>
    <n v="0"/>
    <n v="7680.6584999999995"/>
    <n v="-1"/>
    <n v="0"/>
    <n v="0"/>
    <n v="0"/>
  </r>
  <r>
    <s v="Invista Textiles Gas "/>
    <x v="3"/>
    <n v="412.28"/>
    <n v="429.69"/>
    <n v="11406.71"/>
    <n v="3268.82"/>
    <n v="10623.67"/>
    <n v="1508.9448"/>
    <n v="1568.3685"/>
    <n v="41634.491499999996"/>
    <n v="11963.8812"/>
    <n v="38776.395499999999"/>
    <n v="3.9380963438821581E-2"/>
    <n v="25.546370639298097"/>
    <n v="-0.71264495448443266"/>
    <n v="2.2411217440039439"/>
  </r>
  <r>
    <s v="Iron Acton Battery Storage"/>
    <x v="4"/>
    <n v="1156.17"/>
    <n v="1195.27"/>
    <n v="0"/>
    <n v="0"/>
    <n v="0"/>
    <n v="4231.5821999999998"/>
    <n v="4362.7354999999998"/>
    <n v="0"/>
    <n v="0"/>
    <n v="0"/>
    <n v="3.0993915231045222E-2"/>
    <n v="-1"/>
    <n v="0"/>
    <n v="0"/>
  </r>
  <r>
    <s v="Javelin Park EFW"/>
    <x v="0"/>
    <n v="948.42"/>
    <n v="1009.64"/>
    <n v="1035.8599999999999"/>
    <n v="968.17"/>
    <n v="1243.99"/>
    <n v="3471.2172"/>
    <n v="3685.1859999999997"/>
    <n v="3780.8889999999997"/>
    <n v="3543.5021999999999"/>
    <n v="4540.5635000000002"/>
    <n v="6.1640856123897914E-2"/>
    <n v="2.5969652549423516E-2"/>
    <n v="-6.2785974409722112E-2"/>
    <n v="0.28137736163956673"/>
  </r>
  <r>
    <s v="Langley Generation"/>
    <x v="4"/>
    <n v="733.23"/>
    <n v="754.63"/>
    <n v="0"/>
    <n v="0"/>
    <n v="0"/>
    <n v="2683.6217999999999"/>
    <n v="2754.3995"/>
    <n v="0"/>
    <n v="0"/>
    <n v="0"/>
    <n v="2.6373947327451353E-2"/>
    <n v="-1"/>
    <n v="0"/>
    <n v="0"/>
  </r>
  <r>
    <s v="Longney Estate"/>
    <x v="0"/>
    <n v="8.27"/>
    <n v="8.6"/>
    <n v="8.85"/>
    <n v="8.27"/>
    <n v="11.59"/>
    <n v="30.2682"/>
    <n v="31.389999999999997"/>
    <n v="32.302499999999995"/>
    <n v="30.2682"/>
    <n v="42.3035"/>
    <n v="3.7061999061721362E-2"/>
    <n v="2.9069767441860295E-2"/>
    <n v="-6.2976549802646664E-2"/>
    <n v="0.39762192664248275"/>
  </r>
  <r>
    <s v="Meaford Power Station"/>
    <x v="4"/>
    <n v="55.08"/>
    <n v="56.7"/>
    <n v="0"/>
    <n v="0"/>
    <n v="0"/>
    <n v="201.59279999999998"/>
    <n v="206.95500000000001"/>
    <n v="0"/>
    <n v="0"/>
    <n v="0"/>
    <n v="2.6599164255866503E-2"/>
    <n v="-1"/>
    <n v="0"/>
    <n v="0"/>
  </r>
  <r>
    <s v="Pensnett ESS"/>
    <x v="4"/>
    <n v="2847.92"/>
    <n v="0"/>
    <n v="0"/>
    <n v="0"/>
    <n v="0"/>
    <n v="10423.387200000001"/>
    <n v="0"/>
    <n v="0"/>
    <n v="0"/>
    <n v="0"/>
    <n v="-1"/>
    <n v="0"/>
    <n v="0"/>
    <n v="0"/>
  </r>
  <r>
    <s v="Ploddy House Farm PV"/>
    <x v="4"/>
    <n v="5.04"/>
    <n v="0"/>
    <n v="0"/>
    <n v="0"/>
    <n v="0"/>
    <n v="18.446400000000001"/>
    <n v="0"/>
    <n v="0"/>
    <n v="0"/>
    <n v="0"/>
    <n v="-1"/>
    <n v="0"/>
    <n v="0"/>
    <n v="0"/>
  </r>
  <r>
    <s v="Pontrilas Sawmill"/>
    <x v="1"/>
    <n v="258.5"/>
    <n v="267.32"/>
    <n v="2682.77"/>
    <n v="735.17"/>
    <n v="2087.3000000000002"/>
    <n v="946.11"/>
    <n v="975.71799999999996"/>
    <n v="9792.1105000000007"/>
    <n v="2690.7221999999997"/>
    <n v="7618.6450000000004"/>
    <n v="3.1294458361078359E-2"/>
    <n v="9.0357997905132432"/>
    <n v="-0.72521529449652355"/>
    <n v="1.8314498613048946"/>
  </r>
  <r>
    <s v="Radbrooke Pastures PV"/>
    <x v="4"/>
    <n v="1.6"/>
    <n v="1.81"/>
    <n v="1.85"/>
    <n v="1.73"/>
    <n v="0"/>
    <n v="5.8559999999999999"/>
    <n v="6.6065000000000005"/>
    <n v="6.7525000000000013"/>
    <n v="6.3317999999999994"/>
    <n v="0"/>
    <n v="0.12815915300546465"/>
    <n v="2.209944751381232E-2"/>
    <n v="-6.230285079600173E-2"/>
    <n v="-1"/>
  </r>
  <r>
    <s v="Ebley Road ESS"/>
    <x v="4"/>
    <n v="211.98"/>
    <n v="223.41"/>
    <n v="229.21"/>
    <n v="214.24"/>
    <n v="0"/>
    <n v="775.84679999999992"/>
    <n v="815.4464999999999"/>
    <n v="836.61649999999997"/>
    <n v="784.11840000000007"/>
    <n v="0"/>
    <n v="5.1040617812691869E-2"/>
    <n v="2.5961237187234421E-2"/>
    <n v="-6.2750495597445055E-2"/>
    <n v="-1"/>
  </r>
  <r>
    <s v="Sandwell Power STOR"/>
    <x v="0"/>
    <n v="88.02"/>
    <n v="93.49"/>
    <n v="95.92"/>
    <n v="89.65"/>
    <n v="101.86"/>
    <n v="322.15319999999997"/>
    <n v="341.23849999999999"/>
    <n v="350.108"/>
    <n v="328.11900000000003"/>
    <n v="371.78899999999999"/>
    <n v="5.9242931623836093E-2"/>
    <n v="2.5992084714942854E-2"/>
    <n v="-6.2806334045494516E-2"/>
    <n v="0.13309195749103209"/>
  </r>
  <r>
    <s v="Sinclair Wks Gas Gen"/>
    <x v="0"/>
    <n v="661.27"/>
    <n v="698.74"/>
    <n v="716.88"/>
    <n v="44199.28"/>
    <n v="1462.82"/>
    <n v="2420.2482"/>
    <n v="2550.4009999999998"/>
    <n v="2616.6120000000001"/>
    <n v="161769.36479999998"/>
    <n v="5339.2929999999997"/>
    <n v="5.3776633322152545E-2"/>
    <n v="2.5961015542261823E-2"/>
    <n v="60.823978793951866"/>
    <n v="-0.96699441203468206"/>
  </r>
  <r>
    <s v="Venetia Road Gas Gen"/>
    <x v="4"/>
    <n v="120.24"/>
    <n v="0"/>
    <n v="0"/>
    <n v="0"/>
    <n v="0"/>
    <n v="440.07839999999999"/>
    <n v="0"/>
    <n v="0"/>
    <n v="0"/>
    <n v="0"/>
    <n v="-1"/>
    <n v="0"/>
    <n v="0"/>
    <n v="0"/>
  </r>
  <r>
    <s v="Water Orton"/>
    <x v="4"/>
    <n v="126.52"/>
    <n v="131.54"/>
    <n v="0"/>
    <n v="0"/>
    <n v="0"/>
    <n v="463.06319999999994"/>
    <n v="480.12099999999998"/>
    <n v="0"/>
    <n v="0"/>
    <n v="0"/>
    <n v="3.6836872375088481E-2"/>
    <n v="-1"/>
    <n v="0"/>
    <n v="0"/>
  </r>
  <r>
    <s v="Wednesbury Power"/>
    <x v="0"/>
    <n v="71.09"/>
    <n v="75.55"/>
    <n v="77.510000000000005"/>
    <n v="104.49"/>
    <n v="104.15"/>
    <n v="260.18940000000003"/>
    <n v="275.75749999999999"/>
    <n v="282.91149999999999"/>
    <n v="382.43340000000001"/>
    <n v="380.14750000000004"/>
    <n v="5.9833721127762862E-2"/>
    <n v="2.5943084050297882E-2"/>
    <n v="0.35177749932399371"/>
    <n v="-5.9772498950143582E-3"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Ashwater Auxillary Supply"/>
    <x v="0"/>
    <n v="3.21"/>
    <n v="2.67"/>
    <n v="2.8"/>
    <n v="2.91"/>
    <n v="3.29"/>
    <n v="11.748599999999998"/>
    <n v="9.7454999999999998"/>
    <n v="10.219999999999999"/>
    <n v="10.650600000000001"/>
    <n v="12.0085"/>
    <n v="-0.17049691027015967"/>
    <n v="4.8689138576778923E-2"/>
    <n v="4.2133072407045224E-2"/>
    <n v="0.12749516459166599"/>
  </r>
  <r>
    <s v="Otterham Wind Farm Phase 3  (STOR)"/>
    <x v="0"/>
    <n v="47.88"/>
    <n v="45.14"/>
    <n v="50.83"/>
    <n v="48.48"/>
    <n v="53.57"/>
    <n v="175.24080000000001"/>
    <n v="164.761"/>
    <n v="185.52949999999998"/>
    <n v="177.43679999999998"/>
    <n v="195.53049999999999"/>
    <n v="-5.9802283486494079E-2"/>
    <n v="0.12605228178998673"/>
    <n v="-4.361947830398949E-2"/>
    <n v="0.10197264603509537"/>
  </r>
  <r>
    <s v="Till House"/>
    <x v="0"/>
    <n v="12.56"/>
    <n v="11.23"/>
    <n v="13.47"/>
    <n v="12.77"/>
    <n v="14.45"/>
    <n v="45.969600000000007"/>
    <n v="40.989500000000007"/>
    <n v="49.165500000000009"/>
    <n v="46.738200000000006"/>
    <n v="52.7425"/>
    <n v="-0.10833463854373326"/>
    <n v="0.19946571682991987"/>
    <n v="-4.9369985050492726E-2"/>
    <n v="0.12846665040587779"/>
  </r>
  <r>
    <s v="Outlands Wood"/>
    <x v="1"/>
    <n v="4.2699999999999996"/>
    <n v="3.44"/>
    <n v="3.62"/>
    <n v="1137.25"/>
    <n v="2583.7600000000002"/>
    <n v="15.628199999999998"/>
    <n v="12.555999999999999"/>
    <n v="13.213000000000001"/>
    <n v="4162.335"/>
    <n v="9430.7240000000002"/>
    <n v="-0.19658054030534544"/>
    <n v="5.232558139534893E-2"/>
    <n v="314.01816392946341"/>
    <n v="1.2657292120888877"/>
  </r>
  <r>
    <s v="Culmhead"/>
    <x v="0"/>
    <n v="3.67"/>
    <n v="3.22"/>
    <n v="3.38"/>
    <n v="3.61"/>
    <n v="4.1500000000000004"/>
    <n v="13.432199999999998"/>
    <n v="11.753"/>
    <n v="12.336999999999998"/>
    <n v="13.2126"/>
    <n v="15.147500000000001"/>
    <n v="-0.12501302839445494"/>
    <n v="4.9689440993788692E-2"/>
    <n v="7.097349436653988E-2"/>
    <n v="0.14644354631185386"/>
  </r>
  <r>
    <s v="Whitchurch Farm PV"/>
    <x v="0"/>
    <n v="1.23"/>
    <n v="0.99"/>
    <n v="1.04"/>
    <n v="1.06"/>
    <n v="1.17"/>
    <n v="4.5018000000000002"/>
    <n v="3.6134999999999997"/>
    <n v="3.7959999999999998"/>
    <n v="3.8795999999999999"/>
    <n v="4.2704999999999993"/>
    <n v="-0.19732107157137158"/>
    <n v="5.0505050505050608E-2"/>
    <n v="2.2023182297154831E-2"/>
    <n v="0.10075781008351359"/>
  </r>
  <r>
    <s v="Kingsland Barton"/>
    <x v="0"/>
    <n v="6.78"/>
    <n v="5.84"/>
    <n v="7.43"/>
    <n v="4.7699999999999996"/>
    <n v="5.27"/>
    <n v="24.814799999999998"/>
    <n v="21.315999999999999"/>
    <n v="27.119499999999995"/>
    <n v="17.458199999999998"/>
    <n v="19.235499999999998"/>
    <n v="-0.14099650208746395"/>
    <n v="0.27226027397260255"/>
    <n v="-0.35624919338483374"/>
    <n v="0.10180316412917723"/>
  </r>
  <r>
    <s v="Mendip Solar PV Farm"/>
    <x v="0"/>
    <n v="2.37"/>
    <n v="1.91"/>
    <n v="2.0099999999999998"/>
    <n v="2.04"/>
    <n v="2.25"/>
    <n v="8.6742000000000008"/>
    <n v="6.9714999999999998"/>
    <n v="7.3364999999999982"/>
    <n v="7.4664000000000001"/>
    <n v="8.2125000000000004"/>
    <n v="-0.19629475917087469"/>
    <n v="5.2356020942408099E-2"/>
    <n v="1.7705990594970578E-2"/>
    <n v="9.9927675988428222E-2"/>
  </r>
  <r>
    <s v="St Stephen PV"/>
    <x v="0"/>
    <n v="4.87"/>
    <n v="4.3099999999999996"/>
    <n v="4.53"/>
    <n v="4.8600000000000003"/>
    <n v="5.61"/>
    <n v="17.824200000000001"/>
    <n v="15.7315"/>
    <n v="16.534500000000001"/>
    <n v="17.787600000000001"/>
    <n v="20.476500000000001"/>
    <n v="-0.11740779389818334"/>
    <n v="5.1044083526682105E-2"/>
    <n v="7.5786990837340085E-2"/>
    <n v="0.15116710517439125"/>
  </r>
  <r>
    <s v="Trewidland farm PV"/>
    <x v="0"/>
    <n v="5.91"/>
    <n v="5.14"/>
    <n v="5.4"/>
    <n v="5.75"/>
    <n v="6.59"/>
    <n v="21.630600000000001"/>
    <n v="18.760999999999999"/>
    <n v="19.71"/>
    <n v="21.045000000000002"/>
    <n v="24.0535"/>
    <n v="-0.13266391131082822"/>
    <n v="5.058365758754868E-2"/>
    <n v="6.7732115677321181E-2"/>
    <n v="0.14295557139463044"/>
  </r>
  <r>
    <s v="Watchfield Lawn"/>
    <x v="0"/>
    <n v="7.2"/>
    <n v="5.9"/>
    <n v="6.21"/>
    <n v="6.35"/>
    <n v="7.09"/>
    <n v="26.352000000000004"/>
    <n v="21.535"/>
    <n v="22.666499999999999"/>
    <n v="23.241"/>
    <n v="25.878500000000003"/>
    <n v="-0.18279447480267164"/>
    <n v="5.2542372881355881E-2"/>
    <n v="2.5345774601283955E-2"/>
    <n v="0.11348478981110977"/>
  </r>
  <r>
    <s v="Gover Park"/>
    <x v="1"/>
    <n v="6.19"/>
    <n v="5.51"/>
    <n v="6.66"/>
    <n v="1139.83"/>
    <n v="2586.75"/>
    <n v="22.6554"/>
    <n v="20.111499999999999"/>
    <n v="24.309000000000001"/>
    <n v="4171.7777999999998"/>
    <n v="9441.6375000000007"/>
    <n v="-0.11228669544567749"/>
    <n v="0.2087114337568059"/>
    <n v="170.61453782549671"/>
    <n v="1.2632167753517458"/>
  </r>
  <r>
    <s v="North Wayton"/>
    <x v="0"/>
    <n v="12.11"/>
    <n v="10.42"/>
    <n v="10.95"/>
    <n v="11.58"/>
    <n v="13.21"/>
    <n v="44.322600000000001"/>
    <n v="38.033000000000001"/>
    <n v="39.967499999999994"/>
    <n v="42.382800000000003"/>
    <n v="48.216499999999996"/>
    <n v="-0.14190503264700172"/>
    <n v="5.0863723608445044E-2"/>
    <n v="6.0431600675549202E-2"/>
    <n v="0.13764310050303408"/>
  </r>
  <r>
    <s v="Week Farm"/>
    <x v="0"/>
    <n v="21.41"/>
    <n v="19.559999999999999"/>
    <n v="22.65"/>
    <n v="22.5"/>
    <n v="25.85"/>
    <n v="78.360600000000005"/>
    <n v="71.394000000000005"/>
    <n v="82.672499999999999"/>
    <n v="82.350000000000009"/>
    <n v="94.352500000000006"/>
    <n v="-8.8904372860850955E-2"/>
    <n v="0.15797546012269925"/>
    <n v="-3.9009344098701604E-3"/>
    <n v="0.14574984820886461"/>
  </r>
  <r>
    <s v="Cullompton"/>
    <x v="0"/>
    <n v="16.850000000000001"/>
    <n v="15.22"/>
    <n v="17.95"/>
    <n v="17.39"/>
    <n v="19.829999999999998"/>
    <n v="61.671000000000006"/>
    <n v="55.552999999999997"/>
    <n v="65.517499999999998"/>
    <n v="63.647399999999998"/>
    <n v="72.379499999999993"/>
    <n v="-9.9203839730181209E-2"/>
    <n v="0.17936925098554535"/>
    <n v="-2.8543518907162224E-2"/>
    <n v="0.13719492076659834"/>
  </r>
  <r>
    <s v="Dinder Farm"/>
    <x v="0"/>
    <n v="8.7100000000000009"/>
    <n v="6.99"/>
    <n v="7.36"/>
    <n v="10.119999999999999"/>
    <n v="11.15"/>
    <n v="31.878600000000002"/>
    <n v="25.513500000000001"/>
    <n v="26.864000000000001"/>
    <n v="37.039200000000001"/>
    <n v="40.697499999999998"/>
    <n v="-0.19966686115450494"/>
    <n v="5.2932761087267632E-2"/>
    <n v="0.37876712328767126"/>
    <n v="9.8768331929415254E-2"/>
  </r>
  <r>
    <s v="Pitts Farm"/>
    <x v="0"/>
    <n v="14.71"/>
    <n v="12.68"/>
    <n v="16.12"/>
    <n v="14.12"/>
    <n v="15.56"/>
    <n v="53.8386"/>
    <n v="46.281999999999996"/>
    <n v="58.838000000000001"/>
    <n v="51.679199999999994"/>
    <n v="56.794000000000004"/>
    <n v="-0.14035654716133039"/>
    <n v="0.27129337539432186"/>
    <n v="-0.1216696692613618"/>
    <n v="9.8972120311460188E-2"/>
  </r>
  <r>
    <s v="Kerriers"/>
    <x v="0"/>
    <n v="21.6"/>
    <n v="20.54"/>
    <n v="21.54"/>
    <n v="23.14"/>
    <n v="27.21"/>
    <n v="79.056000000000012"/>
    <n v="74.971000000000004"/>
    <n v="78.620999999999995"/>
    <n v="84.692399999999992"/>
    <n v="99.316500000000005"/>
    <n v="-5.1672232341631319E-2"/>
    <n v="4.8685491723466257E-2"/>
    <n v="7.722364253825309E-2"/>
    <n v="0.17267310880315123"/>
  </r>
  <r>
    <s v="Ernesettle Lane"/>
    <x v="0"/>
    <n v="499.28"/>
    <n v="7.85"/>
    <n v="8.25"/>
    <n v="542.77"/>
    <n v="604.85"/>
    <n v="1827.3648000000001"/>
    <n v="28.6525"/>
    <n v="30.112500000000001"/>
    <n v="1986.5382"/>
    <n v="2207.7025000000003"/>
    <n v="-0.98432031743196546"/>
    <n v="5.0955414012738842E-2"/>
    <n v="64.970550435865505"/>
    <n v="0.11133151126920215"/>
  </r>
  <r>
    <s v="Goonhilly Solar Park"/>
    <x v="0"/>
    <n v="14.56"/>
    <n v="11.66"/>
    <n v="12.28"/>
    <n v="12.4"/>
    <n v="13.69"/>
    <n v="53.2896"/>
    <n v="42.558999999999997"/>
    <n v="44.821999999999996"/>
    <n v="45.384"/>
    <n v="49.968499999999999"/>
    <n v="-0.2013638683720651"/>
    <n v="5.3173241852487063E-2"/>
    <n v="1.2538485565124269E-2"/>
    <n v="0.10101577648510496"/>
  </r>
  <r>
    <s v="Nanteague"/>
    <x v="0"/>
    <n v="15.51"/>
    <n v="14.19"/>
    <n v="14.89"/>
    <n v="16.32"/>
    <n v="19.07"/>
    <n v="56.766599999999997"/>
    <n v="51.793500000000002"/>
    <n v="54.348500000000001"/>
    <n v="59.731200000000001"/>
    <n v="69.605500000000006"/>
    <n v="-8.7606092314847062E-2"/>
    <n v="4.9330514446793483E-2"/>
    <n v="9.9040451898396498E-2"/>
    <n v="0.16531226561662926"/>
  </r>
  <r>
    <s v="Bidwell Dartington PV"/>
    <x v="0"/>
    <n v="3.71"/>
    <n v="3.21"/>
    <n v="4.05"/>
    <n v="4.71"/>
    <n v="5.3"/>
    <n v="13.5786"/>
    <n v="11.716499999999998"/>
    <n v="14.782500000000001"/>
    <n v="17.238600000000002"/>
    <n v="19.344999999999999"/>
    <n v="-0.13713490345101864"/>
    <n v="0.26168224299065446"/>
    <n v="0.16614916286149173"/>
    <n v="0.12219089717262399"/>
  </r>
  <r>
    <s v="New Row Farm"/>
    <x v="0"/>
    <n v="9.49"/>
    <n v="8.2200000000000006"/>
    <n v="10.36"/>
    <n v="9.17"/>
    <n v="10.15"/>
    <n v="34.733399999999996"/>
    <n v="30.003000000000004"/>
    <n v="37.814"/>
    <n v="33.562200000000004"/>
    <n v="37.047499999999999"/>
    <n v="-0.13619167717528358"/>
    <n v="0.26034063260340612"/>
    <n v="-0.11243983709737126"/>
    <n v="0.10384599340925194"/>
  </r>
  <r>
    <s v="Woodland Barton Windfarm"/>
    <x v="1"/>
    <n v="38.729999999999997"/>
    <n v="36.68"/>
    <n v="38.47"/>
    <n v="1174.49"/>
    <n v="2627.66"/>
    <n v="141.7518"/>
    <n v="133.88200000000001"/>
    <n v="140.41550000000001"/>
    <n v="4298.6333999999997"/>
    <n v="9590.9589999999989"/>
    <n v="-5.5518166259617141E-2"/>
    <n v="4.8800436205016284E-2"/>
    <n v="29.613667294565055"/>
    <n v="1.2311646766621225"/>
  </r>
  <r>
    <s v="Four Burrows 2"/>
    <x v="0"/>
    <n v="9.0500000000000007"/>
    <n v="8.15"/>
    <n v="8.5399999999999991"/>
    <n v="8.83"/>
    <n v="10.36"/>
    <n v="33.123000000000005"/>
    <n v="29.747500000000002"/>
    <n v="31.170999999999996"/>
    <n v="32.317799999999998"/>
    <n v="37.814"/>
    <n v="-0.10190803973070073"/>
    <n v="4.7852760736196043E-2"/>
    <n v="3.6790606653620328E-2"/>
    <n v="0.17006726943046879"/>
  </r>
  <r>
    <s v="Redlands Farm"/>
    <x v="0"/>
    <n v="6.5"/>
    <n v="5.74"/>
    <n v="6.03"/>
    <n v="6.48"/>
    <n v="7.47"/>
    <n v="23.79"/>
    <n v="20.951000000000001"/>
    <n v="22.009499999999999"/>
    <n v="23.716800000000003"/>
    <n v="27.265499999999999"/>
    <n v="-0.1193358554014291"/>
    <n v="5.0522648083623611E-2"/>
    <n v="7.7571048865263004E-2"/>
    <n v="0.14962811171827539"/>
  </r>
  <r>
    <s v="Tengore Lane PV"/>
    <x v="0"/>
    <n v="7.29"/>
    <n v="6.24"/>
    <n v="6.56"/>
    <n v="6.91"/>
    <n v="7.87"/>
    <n v="26.681400000000004"/>
    <n v="22.776"/>
    <n v="23.943999999999996"/>
    <n v="25.290599999999998"/>
    <n v="28.725500000000004"/>
    <n v="-0.14637162967460493"/>
    <n v="5.12820512820511E-2"/>
    <n v="5.6239558970932357E-2"/>
    <n v="0.13581726016780959"/>
  </r>
  <r>
    <s v="Liverton Farm"/>
    <x v="0"/>
    <n v="6.02"/>
    <n v="5.16"/>
    <n v="1.96"/>
    <n v="1136.78"/>
    <n v="3.52"/>
    <n v="22.033199999999997"/>
    <n v="18.834"/>
    <n v="7.1539999999999999"/>
    <n v="4160.6147999999994"/>
    <n v="12.848000000000001"/>
    <n v="-0.14519906323185006"/>
    <n v="-0.62015503875968991"/>
    <n v="580.57880905786965"/>
    <n v="-0.99691199483307136"/>
  </r>
  <r>
    <s v="Yonder Parks Farm"/>
    <x v="0"/>
    <n v="9.91"/>
    <n v="8.7899999999999991"/>
    <n v="9.23"/>
    <n v="9.92"/>
    <n v="11.46"/>
    <n v="36.270600000000002"/>
    <n v="32.083499999999994"/>
    <n v="33.689500000000002"/>
    <n v="36.307200000000002"/>
    <n v="41.829000000000001"/>
    <n v="-0.11544060478734863"/>
    <n v="5.0056882821388315E-2"/>
    <n v="7.7700767301384754E-2"/>
    <n v="0.15208553675304071"/>
  </r>
  <r>
    <s v="Somerton Door"/>
    <x v="0"/>
    <n v="6.31"/>
    <n v="5.12"/>
    <n v="5.4"/>
    <n v="4.91"/>
    <n v="6.11"/>
    <n v="23.094599999999996"/>
    <n v="18.688000000000002"/>
    <n v="19.71"/>
    <n v="17.970600000000001"/>
    <n v="22.301500000000001"/>
    <n v="-0.1908065088808637"/>
    <n v="5.46875E-2"/>
    <n v="-8.8249619482496211E-2"/>
    <n v="0.24099918756190664"/>
  </r>
  <r>
    <s v="Carditch Drove"/>
    <x v="0"/>
    <n v="3.41"/>
    <n v="2.73"/>
    <n v="2.88"/>
    <n v="2.9"/>
    <n v="3.21"/>
    <n v="12.480599999999999"/>
    <n v="9.964500000000001"/>
    <n v="10.512"/>
    <n v="10.613999999999999"/>
    <n v="11.716499999999998"/>
    <n v="-0.20160088457285696"/>
    <n v="5.4945054945054972E-2"/>
    <n v="9.7031963470317617E-3"/>
    <n v="0.1038722442057658"/>
  </r>
  <r>
    <s v="Capelands Farm"/>
    <x v="0"/>
    <n v="2.38"/>
    <n v="1.92"/>
    <n v="2.02"/>
    <n v="2.04"/>
    <n v="2.2599999999999998"/>
    <n v="8.710799999999999"/>
    <n v="7.0079999999999991"/>
    <n v="7.3729999999999993"/>
    <n v="7.4664000000000001"/>
    <n v="8.2489999999999988"/>
    <n v="-0.19548147127703541"/>
    <n v="5.2083333333333481E-2"/>
    <n v="1.2667842126678597E-2"/>
    <n v="0.10481624343726548"/>
  </r>
  <r>
    <s v="East Youlstone WF"/>
    <x v="0"/>
    <n v="61.18"/>
    <n v="59.69"/>
    <n v="62.31"/>
    <n v="68.92"/>
    <n v="83.33"/>
    <n v="223.9188"/>
    <n v="217.86849999999998"/>
    <n v="227.4315"/>
    <n v="252.24720000000002"/>
    <n v="304.15449999999998"/>
    <n v="-2.7020062629846242E-2"/>
    <n v="4.3893449489026626E-2"/>
    <n v="0.10911285376036317"/>
    <n v="0.20577948932634316"/>
  </r>
  <r>
    <s v="Francis Court Farm"/>
    <x v="0"/>
    <n v="6.25"/>
    <n v="5.38"/>
    <n v="6.85"/>
    <n v="5.9"/>
    <n v="6.59"/>
    <n v="22.875"/>
    <n v="19.637"/>
    <n v="25.002499999999998"/>
    <n v="21.594000000000001"/>
    <n v="24.0535"/>
    <n v="-0.14155191256830602"/>
    <n v="0.27323420074349425"/>
    <n v="-0.13632636736326353"/>
    <n v="0.11389737890154672"/>
  </r>
  <r>
    <s v="Northwood"/>
    <x v="0"/>
    <n v="1.6"/>
    <n v="1.38"/>
    <n v="1.45"/>
    <n v="1.54"/>
    <n v="1.76"/>
    <n v="5.8559999999999999"/>
    <n v="5.0369999999999999"/>
    <n v="5.2924999999999995"/>
    <n v="5.6364000000000001"/>
    <n v="6.4240000000000004"/>
    <n v="-0.13985655737704916"/>
    <n v="5.0724637681159424E-2"/>
    <n v="6.4978743504960024E-2"/>
    <n v="0.13973458235753333"/>
  </r>
  <r>
    <s v="Tricky Warren"/>
    <x v="0"/>
    <n v="8.18"/>
    <n v="6.67"/>
    <n v="7.03"/>
    <n v="7.18"/>
    <n v="8"/>
    <n v="29.938800000000001"/>
    <n v="24.345499999999998"/>
    <n v="25.659500000000001"/>
    <n v="26.2788"/>
    <n v="29.2"/>
    <n v="-0.18682445522198632"/>
    <n v="5.3973013493253452E-2"/>
    <n v="2.4135310508778485E-2"/>
    <n v="0.11116184909508808"/>
  </r>
  <r>
    <s v="Iwood Lane"/>
    <x v="0"/>
    <n v="2.0499999999999998"/>
    <n v="1.68"/>
    <n v="1.77"/>
    <n v="1.81"/>
    <n v="2.02"/>
    <n v="7.5029999999999992"/>
    <n v="6.1319999999999997"/>
    <n v="6.4605000000000006"/>
    <n v="6.6246000000000009"/>
    <n v="7.3729999999999993"/>
    <n v="-0.18272690923630541"/>
    <n v="5.3571428571428825E-2"/>
    <n v="2.5400510796377951E-2"/>
    <n v="0.11297285873864049"/>
  </r>
  <r>
    <s v="Rydon Farm"/>
    <x v="0"/>
    <n v="17.440000000000001"/>
    <n v="16.260000000000002"/>
    <n v="17.059999999999999"/>
    <n v="19.07"/>
    <n v="22.28"/>
    <n v="63.830399999999997"/>
    <n v="59.349000000000011"/>
    <n v="62.268999999999991"/>
    <n v="69.796199999999999"/>
    <n v="81.322000000000003"/>
    <n v="-7.0207926003910126E-2"/>
    <n v="4.9200492004919605E-2"/>
    <n v="0.12088197979733106"/>
    <n v="0.16513506465968075"/>
  </r>
  <r>
    <s v="Balls Wood"/>
    <x v="0"/>
    <n v="11.44"/>
    <n v="10.45"/>
    <n v="10.96"/>
    <n v="11.94"/>
    <n v="13.92"/>
    <n v="41.870400000000004"/>
    <n v="38.142499999999998"/>
    <n v="40.003999999999998"/>
    <n v="43.700399999999995"/>
    <n v="50.808"/>
    <n v="-8.9034258091635232E-2"/>
    <n v="4.8803827751196183E-2"/>
    <n v="9.2400759924007536E-2"/>
    <n v="0.16264382019386558"/>
  </r>
  <r>
    <s v="Ashlawn Farm"/>
    <x v="0"/>
    <n v="12.11"/>
    <n v="11.12"/>
    <n v="11.67"/>
    <n v="11.59"/>
    <n v="12.83"/>
    <n v="44.322600000000001"/>
    <n v="40.588000000000001"/>
    <n v="42.595500000000001"/>
    <n v="42.419400000000003"/>
    <n v="46.829499999999996"/>
    <n v="-8.4259497412155437E-2"/>
    <n v="4.9460431654676285E-2"/>
    <n v="-4.1342395323449299E-3"/>
    <n v="0.10396422391641535"/>
  </r>
  <r>
    <s v="Pencoose Farm"/>
    <x v="0"/>
    <n v="8.11"/>
    <n v="7.12"/>
    <n v="7.48"/>
    <n v="8"/>
    <n v="9.2100000000000009"/>
    <n v="29.682599999999997"/>
    <n v="25.988"/>
    <n v="27.302000000000003"/>
    <n v="29.28"/>
    <n v="33.616500000000002"/>
    <n v="-0.12447022834926857"/>
    <n v="5.0561797752809223E-2"/>
    <n v="7.2448904842135953E-2"/>
    <n v="0.14810450819672139"/>
  </r>
  <r>
    <s v="Hawkers Farm"/>
    <x v="1"/>
    <n v="22.58"/>
    <n v="18.23"/>
    <n v="19.190000000000001"/>
    <n v="1151.74"/>
    <n v="2601.25"/>
    <n v="82.642799999999994"/>
    <n v="66.539500000000004"/>
    <n v="70.043500000000009"/>
    <n v="4215.3684000000003"/>
    <n v="9494.5625"/>
    <n v="-0.19485424017579256"/>
    <n v="5.2660449808008769E-2"/>
    <n v="59.182149664137285"/>
    <n v="1.2523683813732625"/>
  </r>
  <r>
    <s v="Hurcott"/>
    <x v="0"/>
    <n v="2.3199999999999998"/>
    <n v="1.88"/>
    <n v="1.97"/>
    <n v="2"/>
    <n v="2.2200000000000002"/>
    <n v="8.4911999999999992"/>
    <n v="6.8619999999999992"/>
    <n v="7.1904999999999992"/>
    <n v="7.32"/>
    <n v="8.1029999999999998"/>
    <n v="-0.19186922931976635"/>
    <n v="4.7872340425531901E-2"/>
    <n v="1.8009874139489845E-2"/>
    <n v="0.1069672131147541"/>
  </r>
  <r>
    <s v="Garvinack"/>
    <x v="0"/>
    <n v="22.31"/>
    <n v="20.28"/>
    <n v="21.23"/>
    <n v="21.47"/>
    <n v="25.39"/>
    <n v="81.654600000000002"/>
    <n v="74.022000000000006"/>
    <n v="77.489500000000007"/>
    <n v="78.580200000000005"/>
    <n v="92.673500000000004"/>
    <n v="-9.3474219456099128E-2"/>
    <n v="4.6844181459566148E-2"/>
    <n v="1.4075455384277902E-2"/>
    <n v="0.17934925082908926"/>
  </r>
  <r>
    <s v="New Barton"/>
    <x v="0"/>
    <n v="36.9"/>
    <n v="35.04"/>
    <n v="36.74"/>
    <n v="41.08"/>
    <n v="48.63"/>
    <n v="135.054"/>
    <n v="127.896"/>
    <n v="134.101"/>
    <n v="150.3528"/>
    <n v="177.49950000000001"/>
    <n v="-5.3001021813496862E-2"/>
    <n v="4.8515981735159697E-2"/>
    <n v="0.12119074428975174"/>
    <n v="0.18055333854773581"/>
  </r>
  <r>
    <s v="Coombeshead Farm"/>
    <x v="0"/>
    <n v="1.7"/>
    <n v="1.39"/>
    <n v="1.47"/>
    <n v="1.5"/>
    <n v="1.67"/>
    <n v="6.2220000000000004"/>
    <n v="5.0735000000000001"/>
    <n v="5.3654999999999999"/>
    <n v="5.49"/>
    <n v="6.0954999999999995"/>
    <n v="-0.18458694953391197"/>
    <n v="5.7553956834532238E-2"/>
    <n v="2.3203802068772816E-2"/>
    <n v="0.11029143897996341"/>
  </r>
  <r>
    <s v="Walland Farm"/>
    <x v="0"/>
    <n v="13.8"/>
    <n v="11.11"/>
    <n v="11.71"/>
    <n v="11.86"/>
    <n v="13.12"/>
    <n v="50.508000000000003"/>
    <n v="40.551499999999997"/>
    <n v="42.741500000000002"/>
    <n v="43.407600000000002"/>
    <n v="47.887999999999991"/>
    <n v="-0.19712718777223415"/>
    <n v="5.4005400540054094E-2"/>
    <n v="1.5584385199396422E-2"/>
    <n v="0.10321694818418869"/>
  </r>
  <r>
    <s v="Ashcombe "/>
    <x v="0"/>
    <n v="12.58"/>
    <n v="10.59"/>
    <n v="11.14"/>
    <n v="11.62"/>
    <n v="13.13"/>
    <n v="46.0428"/>
    <n v="38.653500000000001"/>
    <n v="40.661000000000001"/>
    <n v="42.529199999999996"/>
    <n v="47.924500000000002"/>
    <n v="-0.1604876332455889"/>
    <n v="5.193578847969782E-2"/>
    <n v="4.5945746538451848E-2"/>
    <n v="0.12686107427367554"/>
  </r>
  <r>
    <s v="Newnham Farm"/>
    <x v="0"/>
    <n v="34.729999999999997"/>
    <n v="32.619999999999997"/>
    <n v="34.21"/>
    <n v="39.49"/>
    <n v="46.46"/>
    <n v="127.11179999999997"/>
    <n v="119.063"/>
    <n v="124.8665"/>
    <n v="144.5334"/>
    <n v="169.57900000000001"/>
    <n v="-6.3320635849700602E-2"/>
    <n v="4.8743102391171078E-2"/>
    <n v="0.15750341364577358"/>
    <n v="0.17328589793085891"/>
  </r>
  <r>
    <s v="Roskrow Barton PV"/>
    <x v="0"/>
    <n v="6.55"/>
    <n v="5.69"/>
    <n v="5.98"/>
    <n v="6.35"/>
    <n v="7.27"/>
    <n v="23.973000000000003"/>
    <n v="20.768500000000003"/>
    <n v="21.827000000000002"/>
    <n v="23.241"/>
    <n v="26.535499999999999"/>
    <n v="-0.13367121344846278"/>
    <n v="5.0966608084358489E-2"/>
    <n v="6.4782150547487038E-2"/>
    <n v="0.14175379716879655"/>
  </r>
  <r>
    <s v="Parkview Solar"/>
    <x v="1"/>
    <n v="6.55"/>
    <n v="5.38"/>
    <n v="5.66"/>
    <n v="1139.4000000000001"/>
    <n v="2586.1999999999998"/>
    <n v="23.973000000000003"/>
    <n v="19.637"/>
    <n v="20.659000000000002"/>
    <n v="4170.2039999999997"/>
    <n v="9439.6299999999992"/>
    <n v="-0.18087014558044479"/>
    <n v="5.2044609665427677E-2"/>
    <n v="200.85894767413714"/>
    <n v="1.2635895030554858"/>
  </r>
  <r>
    <s v="Towerhead Farm"/>
    <x v="0"/>
    <n v="8.69"/>
    <n v="7.67"/>
    <n v="8.06"/>
    <n v="8.65"/>
    <n v="9.9700000000000006"/>
    <n v="31.805399999999995"/>
    <n v="27.9955"/>
    <n v="29.419"/>
    <n v="31.659000000000002"/>
    <n v="36.390500000000003"/>
    <n v="-0.11978783477019617"/>
    <n v="5.0847457627118731E-2"/>
    <n v="7.6141269247765209E-2"/>
    <n v="0.14945197258283582"/>
  </r>
  <r>
    <s v="Rookery Farm "/>
    <x v="1"/>
    <n v="5.36"/>
    <n v="4.63"/>
    <n v="5.87"/>
    <n v="1140.8"/>
    <n v="2587.66"/>
    <n v="19.617599999999999"/>
    <n v="16.8995"/>
    <n v="21.4255"/>
    <n v="4175.3279999999995"/>
    <n v="9444.9590000000007"/>
    <n v="-0.13855415545224692"/>
    <n v="0.2678185745140389"/>
    <n v="193.87657230869758"/>
    <n v="1.262087912614291"/>
  </r>
  <r>
    <s v="Bystock Farm"/>
    <x v="0"/>
    <n v="132.13"/>
    <n v="119.21"/>
    <n v="125.16"/>
    <n v="136.07"/>
    <n v="158.19999999999999"/>
    <n v="483.5958"/>
    <n v="435.11649999999997"/>
    <n v="456.834"/>
    <n v="498.01620000000003"/>
    <n v="577.42999999999995"/>
    <n v="-0.10024756211695807"/>
    <n v="4.9911920140927934E-2"/>
    <n v="9.0146968045285547E-2"/>
    <n v="0.15946027458544498"/>
  </r>
  <r>
    <s v="Pylle PV Import Boundary"/>
    <x v="0"/>
    <n v="4.3600000000000003"/>
    <n v="3.74"/>
    <n v="3.93"/>
    <n v="5.22"/>
    <n v="5.95"/>
    <n v="15.957599999999999"/>
    <n v="13.651000000000002"/>
    <n v="14.3445"/>
    <n v="19.1052"/>
    <n v="21.717500000000001"/>
    <n v="-0.14454554569609457"/>
    <n v="5.0802139037433136E-2"/>
    <n v="0.33188330021959644"/>
    <n v="0.13673240793082519"/>
  </r>
  <r>
    <s v="Burthy PV"/>
    <x v="0"/>
    <n v="2.2999999999999998"/>
    <n v="1.93"/>
    <n v="2.0299999999999998"/>
    <n v="2.12"/>
    <n v="2.39"/>
    <n v="8.4179999999999993"/>
    <n v="7.0444999999999993"/>
    <n v="7.4094999999999995"/>
    <n v="7.7591999999999999"/>
    <n v="8.7234999999999996"/>
    <n v="-0.1631622713233547"/>
    <n v="5.1813471502590636E-2"/>
    <n v="4.7196167082799168E-2"/>
    <n v="0.12427827611093933"/>
  </r>
  <r>
    <s v="Wilton Farm PV"/>
    <x v="0"/>
    <n v="18.940000000000001"/>
    <n v="17.329999999999998"/>
    <n v="5.16"/>
    <n v="7.14"/>
    <n v="7.85"/>
    <n v="69.320400000000006"/>
    <n v="63.254499999999993"/>
    <n v="18.834"/>
    <n v="26.132399999999997"/>
    <n v="28.6525"/>
    <n v="-8.7505265405277699E-2"/>
    <n v="-0.70225043277553367"/>
    <n v="0.3875119464797705"/>
    <n v="9.6435842096401547E-2"/>
  </r>
  <r>
    <s v="Woodmanton (Coombe) Farm"/>
    <x v="0"/>
    <n v="9.7799999999999994"/>
    <n v="8.84"/>
    <n v="10.42"/>
    <n v="10.11"/>
    <n v="11.53"/>
    <n v="35.794800000000002"/>
    <n v="32.265999999999998"/>
    <n v="38.033000000000001"/>
    <n v="37.002600000000001"/>
    <n v="42.084499999999998"/>
    <n v="-9.8584151887983862E-2"/>
    <n v="0.17873303167420818"/>
    <n v="-2.7092261983014732E-2"/>
    <n v="0.13733899780015446"/>
  </r>
  <r>
    <s v="Higher Bye Farm "/>
    <x v="0"/>
    <n v="7.41"/>
    <n v="6.34"/>
    <n v="6.67"/>
    <n v="7.03"/>
    <n v="8"/>
    <n v="27.1206"/>
    <n v="23.140999999999998"/>
    <n v="24.345499999999998"/>
    <n v="25.729800000000001"/>
    <n v="29.2"/>
    <n v="-0.14673716658186031"/>
    <n v="5.2050473186119772E-2"/>
    <n v="5.6860610790495203E-2"/>
    <n v="0.13487085014263611"/>
  </r>
  <r>
    <s v="Wilton Farm WF"/>
    <x v="0"/>
    <n v="75.38"/>
    <n v="64.06"/>
    <n v="67.09"/>
    <n v="70.36"/>
    <n v="79.84"/>
    <n v="275.89079999999996"/>
    <n v="233.81900000000002"/>
    <n v="244.87850000000003"/>
    <n v="257.51760000000002"/>
    <n v="291.416"/>
    <n v="-0.15249439270899912"/>
    <n v="4.7299406806119215E-2"/>
    <n v="5.1613759476638377E-2"/>
    <n v="0.13163527463753932"/>
  </r>
  <r>
    <s v="Denzell Downs WF"/>
    <x v="0"/>
    <n v="50.37"/>
    <n v="47.8"/>
    <n v="52.03"/>
    <n v="57.38"/>
    <n v="67.44"/>
    <n v="184.35419999999996"/>
    <n v="174.47"/>
    <n v="189.90950000000001"/>
    <n v="210.01079999999999"/>
    <n v="246.15600000000001"/>
    <n v="-5.3615268868297927E-2"/>
    <n v="8.8493723849372374E-2"/>
    <n v="0.10584673225931285"/>
    <n v="0.17211114856950216"/>
  </r>
  <r>
    <s v="Puriton Landfill PV_1 Rainbow"/>
    <x v="0"/>
    <n v="3.66"/>
    <n v="3.14"/>
    <n v="3.3"/>
    <n v="3.48"/>
    <n v="3.96"/>
    <n v="13.3956"/>
    <n v="11.461000000000002"/>
    <n v="12.045"/>
    <n v="12.736799999999999"/>
    <n v="14.453999999999999"/>
    <n v="-0.14442055600346371"/>
    <n v="5.095541401273862E-2"/>
    <n v="5.7434620174346085E-2"/>
    <n v="0.13482193329564729"/>
  </r>
  <r>
    <s v="Portworthy Dams PV_1"/>
    <x v="0"/>
    <n v="12.15"/>
    <n v="11.06"/>
    <n v="11.62"/>
    <n v="12.07"/>
    <n v="13.67"/>
    <n v="44.469000000000001"/>
    <n v="40.369"/>
    <n v="42.412999999999997"/>
    <n v="44.176200000000001"/>
    <n v="49.895499999999998"/>
    <n v="-9.2199060019339307E-2"/>
    <n v="5.0632911392404889E-2"/>
    <n v="4.1572159479404958E-2"/>
    <n v="0.12946563986943183"/>
  </r>
  <r>
    <s v="Wick Farm Boundary Import"/>
    <x v="0"/>
    <n v="5.75"/>
    <n v="4.58"/>
    <n v="4.83"/>
    <n v="6.06"/>
    <n v="6.68"/>
    <n v="21.045000000000002"/>
    <n v="16.716999999999999"/>
    <n v="17.6295"/>
    <n v="22.179599999999997"/>
    <n v="24.381999999999998"/>
    <n v="-0.20565454977429332"/>
    <n v="5.4585152838428019E-2"/>
    <n v="0.25809580532629939"/>
    <n v="9.9298454435607475E-2"/>
  </r>
  <r>
    <s v="Batsworthy WF"/>
    <x v="0"/>
    <n v="116.86"/>
    <n v="40.659999999999997"/>
    <n v="118.32"/>
    <n v="44.04"/>
    <n v="51.84"/>
    <n v="427.70760000000001"/>
    <n v="148.40899999999999"/>
    <n v="431.86799999999999"/>
    <n v="161.18639999999999"/>
    <n v="189.21600000000004"/>
    <n v="-0.65301294622775008"/>
    <n v="1.9099852434825384"/>
    <n v="-0.62676929061657738"/>
    <n v="0.17389556439004816"/>
  </r>
  <r>
    <s v="Portworthy Dams PV_2"/>
    <x v="0"/>
    <n v="12.15"/>
    <n v="11.06"/>
    <n v="11.62"/>
    <n v="12.07"/>
    <n v="13.67"/>
    <n v="44.469000000000001"/>
    <n v="40.369"/>
    <n v="42.412999999999997"/>
    <n v="44.176200000000001"/>
    <n v="49.895499999999998"/>
    <n v="-9.2199060019339307E-2"/>
    <n v="5.0632911392404889E-2"/>
    <n v="4.1572159479404958E-2"/>
    <n v="0.12946563986943183"/>
  </r>
  <r>
    <s v="Crewkerne PV shared Imports"/>
    <x v="0"/>
    <n v="7.42"/>
    <n v="14.55"/>
    <n v="16.89"/>
    <n v="8.41"/>
    <n v="9.65"/>
    <n v="27.1572"/>
    <n v="53.107500000000009"/>
    <n v="61.648499999999999"/>
    <n v="30.780600000000003"/>
    <n v="35.222500000000004"/>
    <n v="0.95555874685166398"/>
    <n v="0.16082474226804111"/>
    <n v="-0.50070804642448707"/>
    <n v="0.14430842803584065"/>
  </r>
  <r>
    <s v="Tonedale Farm PV"/>
    <x v="0"/>
    <n v="112.88"/>
    <n v="101.86"/>
    <n v="107.01"/>
    <n v="116.39"/>
    <n v="132.62"/>
    <n v="413.14080000000001"/>
    <n v="371.78899999999999"/>
    <n v="390.5865"/>
    <n v="425.98739999999998"/>
    <n v="484.06299999999999"/>
    <n v="-0.10009130059292137"/>
    <n v="5.0559591596308628E-2"/>
    <n v="9.063523700895959E-2"/>
    <n v="0.13633173187751568"/>
  </r>
  <r>
    <s v="Puriton Landfill PV_2 SSB"/>
    <x v="0"/>
    <n v="3.66"/>
    <n v="3.14"/>
    <n v="3.3"/>
    <n v="3.48"/>
    <n v="3.96"/>
    <n v="13.3956"/>
    <n v="11.461000000000002"/>
    <n v="12.045"/>
    <n v="12.736799999999999"/>
    <n v="14.453999999999999"/>
    <n v="-0.14442055600346371"/>
    <n v="5.095541401273862E-2"/>
    <n v="5.7434620174346085E-2"/>
    <n v="0.13482193329564729"/>
  </r>
  <r>
    <s v="Red Hill Farm"/>
    <x v="0"/>
    <n v="10.61"/>
    <n v="9.0500000000000007"/>
    <n v="9.51"/>
    <n v="10"/>
    <n v="11.36"/>
    <n v="38.832599999999999"/>
    <n v="33.032500000000006"/>
    <n v="34.711500000000001"/>
    <n v="36.6"/>
    <n v="41.463999999999999"/>
    <n v="-0.14936161884602095"/>
    <n v="5.0828729281767737E-2"/>
    <n v="5.4405600449418889E-2"/>
    <n v="0.13289617486338789"/>
  </r>
  <r>
    <s v="Chelwood"/>
    <x v="0"/>
    <n v="12.14"/>
    <n v="10.64"/>
    <n v="11.18"/>
    <n v="11.94"/>
    <n v="13.73"/>
    <n v="44.432400000000001"/>
    <n v="38.836000000000006"/>
    <n v="40.807000000000002"/>
    <n v="43.700399999999995"/>
    <n v="50.1145"/>
    <n v="-0.12595313329912394"/>
    <n v="5.0751879699248104E-2"/>
    <n v="7.090450167863338E-2"/>
    <n v="0.14677440023432298"/>
  </r>
  <r>
    <s v="West Carclaze1"/>
    <x v="0"/>
    <n v="2.91"/>
    <n v="5.0999999999999996"/>
    <n v="5.35"/>
    <n v="5.67"/>
    <n v="6.5"/>
    <n v="10.650600000000001"/>
    <n v="18.614999999999998"/>
    <n v="19.5275"/>
    <n v="20.752199999999998"/>
    <n v="23.725000000000001"/>
    <n v="0.74778885696580444"/>
    <n v="4.9019607843137303E-2"/>
    <n v="6.2716681602867697E-2"/>
    <n v="0.14325228168579729"/>
  </r>
  <r>
    <s v="West Carclaze2"/>
    <x v="0"/>
    <n v="2.91"/>
    <n v="2.5499999999999998"/>
    <n v="2.68"/>
    <n v="2.84"/>
    <n v="3.25"/>
    <n v="10.650600000000001"/>
    <n v="9.3074999999999992"/>
    <n v="9.782"/>
    <n v="10.394399999999999"/>
    <n v="11.862500000000001"/>
    <n v="-0.12610557151709778"/>
    <n v="5.0980392156862786E-2"/>
    <n v="6.2604784297689564E-2"/>
    <n v="0.14123951358423792"/>
  </r>
  <r>
    <s v="Northmoor (embd) PV"/>
    <x v="0"/>
    <n v="3.26"/>
    <n v="3.29"/>
    <n v="3.45"/>
    <n v="3.5"/>
    <n v="3.86"/>
    <n v="11.9316"/>
    <n v="12.0085"/>
    <n v="12.592500000000001"/>
    <n v="12.81"/>
    <n v="14.088999999999999"/>
    <n v="6.44507023366514E-3"/>
    <n v="4.8632218844985031E-2"/>
    <n v="1.7272185824895647E-2"/>
    <n v="9.9843871975019427E-2"/>
  </r>
  <r>
    <s v="Nmoor Little Tinney WF"/>
    <x v="0"/>
    <n v="1.63"/>
    <n v="1.64"/>
    <n v="1.73"/>
    <n v="1.75"/>
    <n v="1.93"/>
    <n v="5.9657999999999998"/>
    <n v="5.9859999999999989"/>
    <n v="6.3144999999999998"/>
    <n v="6.4050000000000002"/>
    <n v="7.0444999999999993"/>
    <n v="3.3859666767237506E-3"/>
    <n v="5.4878048780488076E-2"/>
    <n v="1.4332092802280538E-2"/>
    <n v="9.9843871975019427E-2"/>
  </r>
  <r>
    <s v="Nmoor East Balsdon WF"/>
    <x v="0"/>
    <n v="1.63"/>
    <n v="1.64"/>
    <n v="1.73"/>
    <n v="1.75"/>
    <n v="1.93"/>
    <n v="5.9657999999999998"/>
    <n v="5.9859999999999989"/>
    <n v="6.3144999999999998"/>
    <n v="6.4050000000000002"/>
    <n v="7.0444999999999993"/>
    <n v="3.3859666767237506E-3"/>
    <n v="5.4878048780488076E-2"/>
    <n v="1.4332092802280538E-2"/>
    <n v="9.9843871975019427E-2"/>
  </r>
  <r>
    <s v="Nmoor Hornacott PV"/>
    <x v="0"/>
    <n v="3.26"/>
    <n v="3.29"/>
    <n v="3.45"/>
    <n v="3.5"/>
    <n v="3.86"/>
    <n v="11.9316"/>
    <n v="12.0085"/>
    <n v="12.592500000000001"/>
    <n v="12.81"/>
    <n v="14.088999999999999"/>
    <n v="6.44507023366514E-3"/>
    <n v="4.8632218844985031E-2"/>
    <n v="1.7272185824895647E-2"/>
    <n v="9.9843871975019427E-2"/>
  </r>
  <r>
    <s v="Oakham Farm"/>
    <x v="0"/>
    <n v="10.08"/>
    <n v="8.51"/>
    <n v="8.9499999999999993"/>
    <n v="9.36"/>
    <n v="10.59"/>
    <n v="36.892800000000001"/>
    <n v="31.061499999999999"/>
    <n v="32.667499999999997"/>
    <n v="34.257599999999996"/>
    <n v="38.653500000000001"/>
    <n v="-0.15806065140081538"/>
    <n v="5.1703877790834296E-2"/>
    <n v="4.8675288895691393E-2"/>
    <n v="0.1283189715566766"/>
  </r>
  <r>
    <s v="Carnemough Farm"/>
    <x v="0"/>
    <n v="9"/>
    <n v="8.14"/>
    <n v="8.5399999999999991"/>
    <n v="9.3000000000000007"/>
    <n v="10.82"/>
    <n v="32.94"/>
    <n v="29.710999999999999"/>
    <n v="31.170999999999996"/>
    <n v="34.038000000000004"/>
    <n v="39.493000000000002"/>
    <n v="-9.8026715239829976E-2"/>
    <n v="4.9140049140049102E-2"/>
    <n v="9.1976516634051153E-2"/>
    <n v="0.16026206005053178"/>
  </r>
  <r>
    <s v="Ashwater WT Site 1"/>
    <x v="1"/>
    <n v="3.21"/>
    <n v="2.67"/>
    <n v="2.8"/>
    <n v="1136.5"/>
    <n v="2583"/>
    <n v="11.748599999999998"/>
    <n v="9.7454999999999998"/>
    <n v="10.219999999999999"/>
    <n v="4159.59"/>
    <n v="9427.9499999999989"/>
    <n v="-0.17049691027015967"/>
    <n v="4.8689138576778923E-2"/>
    <n v="406.00489236790611"/>
    <n v="1.2665575212941658"/>
  </r>
  <r>
    <s v="Makro Exeter"/>
    <x v="2"/>
    <n v="38.67"/>
    <n v="35.14"/>
    <n v="36.89"/>
    <n v="40.270000000000003"/>
    <n v="0"/>
    <n v="141.53220000000002"/>
    <n v="128.261"/>
    <n v="134.64850000000001"/>
    <n v="147.38820000000001"/>
    <n v="0"/>
    <n v="-9.3768061260971147E-2"/>
    <n v="4.9800796812749182E-2"/>
    <n v="9.4614496262490855E-2"/>
    <n v="-1"/>
  </r>
  <r>
    <s v="Great Houndbeare 2"/>
    <x v="0"/>
    <n v="30.55"/>
    <n v="27.32"/>
    <n v="28.69"/>
    <n v="31.01"/>
    <n v="35.93"/>
    <n v="111.813"/>
    <n v="99.718000000000004"/>
    <n v="104.71849999999999"/>
    <n v="113.49660000000002"/>
    <n v="131.14449999999999"/>
    <n v="-0.1081716795005947"/>
    <n v="5.0146412884333635E-2"/>
    <n v="8.3825685050874732E-2"/>
    <n v="0.15549276365988041"/>
  </r>
  <r>
    <s v="Withy Drove"/>
    <x v="0"/>
    <n v="41.28"/>
    <n v="37.81"/>
    <n v="39.68"/>
    <n v="43.48"/>
    <n v="50.83"/>
    <n v="151.0848"/>
    <n v="138.00650000000002"/>
    <n v="144.83199999999999"/>
    <n v="159.13679999999999"/>
    <n v="185.52949999999998"/>
    <n v="-8.6562645613589062E-2"/>
    <n v="4.9457815392752957E-2"/>
    <n v="9.8768228015908122E-2"/>
    <n v="0.16584913106207977"/>
  </r>
  <r>
    <s v="Fitzwarren (Montys) Farm"/>
    <x v="0"/>
    <n v="3.4"/>
    <n v="3.04"/>
    <n v="3.19"/>
    <n v="3.46"/>
    <n v="4.01"/>
    <n v="12.444000000000001"/>
    <n v="11.096"/>
    <n v="11.6435"/>
    <n v="12.663599999999999"/>
    <n v="14.636499999999998"/>
    <n v="-0.10832529733204765"/>
    <n v="4.9342105263157743E-2"/>
    <n v="8.761111349680073E-2"/>
    <n v="0.15579298145866893"/>
  </r>
  <r>
    <s v="Dunsland Cross WF"/>
    <x v="0"/>
    <n v="10.56"/>
    <n v="8.43"/>
    <n v="8.8800000000000008"/>
    <n v="8.94"/>
    <n v="9.84"/>
    <n v="38.6496"/>
    <n v="30.769500000000001"/>
    <n v="32.411999999999999"/>
    <n v="32.720399999999998"/>
    <n v="35.916000000000004"/>
    <n v="-0.20388568057625434"/>
    <n v="5.3380782918149405E-2"/>
    <n v="9.5149944465011682E-3"/>
    <n v="9.7663842740308926E-2"/>
  </r>
  <r>
    <s v="Trerule Farm"/>
    <x v="0"/>
    <n v="14.12"/>
    <n v="12.32"/>
    <n v="12.94"/>
    <n v="13.78"/>
    <n v="15.81"/>
    <n v="51.679199999999994"/>
    <n v="44.968000000000004"/>
    <n v="47.230999999999995"/>
    <n v="50.434800000000003"/>
    <n v="57.706500000000005"/>
    <n v="-0.12986269137293127"/>
    <n v="5.0324675324675106E-2"/>
    <n v="6.7832567593318238E-2"/>
    <n v="0.14418020890337635"/>
  </r>
  <r>
    <s v="Nancrossa"/>
    <x v="0"/>
    <n v="2.42"/>
    <n v="1.95"/>
    <n v="2.0499999999999998"/>
    <n v="2.08"/>
    <n v="2.2999999999999998"/>
    <n v="8.8571999999999989"/>
    <n v="7.1174999999999997"/>
    <n v="7.482499999999999"/>
    <n v="7.6128"/>
    <n v="8.3949999999999996"/>
    <n v="-0.19641647473242096"/>
    <n v="5.12820512820511E-2"/>
    <n v="1.7413965920481278E-2"/>
    <n v="0.10274800336275747"/>
  </r>
  <r>
    <s v="Wick Farm West"/>
    <x v="0"/>
    <n v="8.24"/>
    <n v="6.6"/>
    <n v="6.95"/>
    <n v="7.02"/>
    <n v="7.75"/>
    <n v="30.1584"/>
    <n v="24.09"/>
    <n v="25.367500000000003"/>
    <n v="25.693200000000001"/>
    <n v="28.287500000000001"/>
    <n v="-0.20121757122393757"/>
    <n v="5.3030303030303205E-2"/>
    <n v="1.2839262836306098E-2"/>
    <n v="0.1009722416826242"/>
  </r>
  <r>
    <s v="(LWeston ntw) Severn Community"/>
    <x v="0"/>
    <n v="390.42"/>
    <n v="346.53"/>
    <n v="363.83"/>
    <n v="100.14"/>
    <n v="115.02"/>
    <n v="1428.9372000000001"/>
    <n v="1264.8344999999999"/>
    <n v="1327.9794999999999"/>
    <n v="366.51240000000001"/>
    <n v="419.82299999999998"/>
    <n v="-0.11484248572995381"/>
    <n v="4.992352754451268E-2"/>
    <n v="-0.72400748656135128"/>
    <n v="0.14545374181064541"/>
  </r>
  <r>
    <s v="Tamerton Bridge STOR"/>
    <x v="0"/>
    <n v="9.1300000000000008"/>
    <n v="7.66"/>
    <n v="8.0500000000000007"/>
    <n v="8.07"/>
    <n v="11.15"/>
    <n v="33.415800000000004"/>
    <n v="27.959"/>
    <n v="29.3825"/>
    <n v="29.536200000000004"/>
    <n v="40.697499999999998"/>
    <n v="-0.16329999581036525"/>
    <n v="5.0913838120104415E-2"/>
    <n v="5.2310048498256378E-3"/>
    <n v="0.3778854422708402"/>
  </r>
  <r>
    <s v="Ashwater PV Site 2"/>
    <x v="0"/>
    <n v="3.21"/>
    <n v="8.66"/>
    <n v="9.11"/>
    <n v="9.4700000000000006"/>
    <n v="10.69"/>
    <n v="11.748599999999998"/>
    <n v="31.608999999999998"/>
    <n v="33.2515"/>
    <n v="34.660200000000003"/>
    <n v="39.018499999999996"/>
    <n v="1.6904482236181337"/>
    <n v="5.1963048498845366E-2"/>
    <n v="4.2365006089950974E-2"/>
    <n v="0.12574364833440055"/>
  </r>
  <r>
    <s v="Bodwen"/>
    <x v="0"/>
    <n v="10.51"/>
    <n v="9.59"/>
    <n v="10.07"/>
    <n v="11.01"/>
    <n v="12.85"/>
    <n v="38.4666"/>
    <n v="35.003500000000003"/>
    <n v="36.755499999999998"/>
    <n v="40.296599999999998"/>
    <n v="46.902500000000003"/>
    <n v="-9.0028752216208319E-2"/>
    <n v="5.0052137643378458E-2"/>
    <n v="9.6342044047829534E-2"/>
    <n v="0.16393194463056449"/>
  </r>
  <r>
    <s v="Sharland Farm PV"/>
    <x v="0"/>
    <n v="25.01"/>
    <n v="22.1"/>
    <n v="23.21"/>
    <n v="24.91"/>
    <n v="28.73"/>
    <n v="91.536599999999993"/>
    <n v="80.665000000000006"/>
    <n v="84.716499999999996"/>
    <n v="91.170599999999993"/>
    <n v="104.86450000000001"/>
    <n v="-0.11876779342907628"/>
    <n v="5.0226244343891224E-2"/>
    <n v="7.6184686572273286E-2"/>
    <n v="0.1502008322858468"/>
  </r>
  <r>
    <s v="Stoneshill Farm "/>
    <x v="1"/>
    <n v="219.39"/>
    <n v="14.01"/>
    <n v="14.71"/>
    <n v="1149.8499999999999"/>
    <n v="2598.3200000000002"/>
    <n v="802.96739999999988"/>
    <n v="51.136499999999998"/>
    <n v="53.691500000000005"/>
    <n v="4208.451"/>
    <n v="9483.8680000000004"/>
    <n v="-0.93631559637414918"/>
    <n v="4.9964311206281309E-2"/>
    <n v="77.382071650074963"/>
    <n v="1.2535293864654715"/>
  </r>
  <r>
    <s v="Nmoor Parsonage Wood PV"/>
    <x v="0"/>
    <n v="3.26"/>
    <n v="3.29"/>
    <n v="3.45"/>
    <n v="3.5"/>
    <n v="3.86"/>
    <n v="11.9316"/>
    <n v="12.0085"/>
    <n v="12.592500000000001"/>
    <n v="12.81"/>
    <n v="14.088999999999999"/>
    <n v="6.44507023366514E-3"/>
    <n v="4.8632218844985031E-2"/>
    <n v="1.7272185824895647E-2"/>
    <n v="9.9843871975019427E-2"/>
  </r>
  <r>
    <s v="Axe View Way PV"/>
    <x v="1"/>
    <n v="7.95"/>
    <n v="6.5"/>
    <n v="6.84"/>
    <n v="1140.57"/>
    <n v="2587.5"/>
    <n v="29.097000000000001"/>
    <n v="23.725000000000001"/>
    <n v="24.966000000000001"/>
    <n v="4174.4861999999994"/>
    <n v="9444.375"/>
    <n v="-0.18462384438258239"/>
    <n v="5.2307692307692388E-2"/>
    <n v="166.20684931506847"/>
    <n v="1.2624041732369369"/>
  </r>
  <r>
    <s v="Place Barton Farm"/>
    <x v="0"/>
    <n v="10.24"/>
    <n v="8.85"/>
    <n v="9.31"/>
    <n v="11.86"/>
    <n v="13.46"/>
    <n v="37.478400000000001"/>
    <n v="32.302499999999995"/>
    <n v="33.981500000000004"/>
    <n v="43.407600000000002"/>
    <n v="49.128999999999998"/>
    <n v="-0.13810354764344279"/>
    <n v="5.1977401129943868E-2"/>
    <n v="0.27738916763533084"/>
    <n v="0.1318064117804254"/>
  </r>
  <r>
    <s v="Old Stone Farm"/>
    <x v="0"/>
    <n v="7.57"/>
    <n v="6.23"/>
    <n v="6.56"/>
    <n v="8.7799999999999994"/>
    <n v="9.77"/>
    <n v="27.706200000000003"/>
    <n v="22.7395"/>
    <n v="23.943999999999996"/>
    <n v="32.134799999999998"/>
    <n v="35.660499999999999"/>
    <n v="-0.1792631252210698"/>
    <n v="5.2969502407704372E-2"/>
    <n v="0.34208152355496169"/>
    <n v="0.10971594657505257"/>
  </r>
  <r>
    <s v="Lockleaze Battery Storage"/>
    <x v="0"/>
    <n v="397.62"/>
    <n v="323.45"/>
    <n v="340.22"/>
    <n v="430.3"/>
    <n v="473.71"/>
    <n v="1455.2891999999999"/>
    <n v="1180.5925"/>
    <n v="1241.8030000000001"/>
    <n v="1574.8979999999999"/>
    <n v="1729.0415"/>
    <n v="-0.18875746483929101"/>
    <n v="5.1847271603030043E-2"/>
    <n v="0.26823497768969773"/>
    <n v="9.7875227475049176E-2"/>
  </r>
  <r>
    <s v="Imerys1(Blackpool)"/>
    <x v="1"/>
    <n v="120.88"/>
    <n v="107.18"/>
    <n v="4543.82"/>
    <n v="1404.21"/>
    <n v="2877.75"/>
    <n v="442.42079999999993"/>
    <n v="391.20700000000005"/>
    <n v="16584.942999999999"/>
    <n v="5139.4085999999998"/>
    <n v="10503.7875"/>
    <n v="-0.11575811987139817"/>
    <n v="41.394289979473776"/>
    <n v="-0.69011599256023981"/>
    <n v="1.0437735773723071"/>
  </r>
  <r>
    <s v="Otterham WT Feeder1"/>
    <x v="0"/>
    <n v="1.71"/>
    <n v="1.61"/>
    <n v="1.82"/>
    <n v="1.73"/>
    <n v="1.91"/>
    <n v="6.2586000000000004"/>
    <n v="5.8765000000000001"/>
    <n v="6.6430000000000007"/>
    <n v="6.3317999999999994"/>
    <n v="6.9714999999999998"/>
    <n v="-6.1051992458377335E-2"/>
    <n v="0.13043478260869579"/>
    <n v="-4.6846304380551151E-2"/>
    <n v="0.10102972298556501"/>
  </r>
  <r>
    <s v="Otterham WT Feeder2"/>
    <x v="0"/>
    <n v="1.71"/>
    <n v="1.61"/>
    <n v="1.82"/>
    <n v="1.73"/>
    <n v="1.91"/>
    <n v="6.2586000000000004"/>
    <n v="5.8765000000000001"/>
    <n v="6.6430000000000007"/>
    <n v="6.3317999999999994"/>
    <n v="6.9714999999999998"/>
    <n v="-6.1051992458377335E-2"/>
    <n v="0.13043478260869579"/>
    <n v="-4.6846304380551151E-2"/>
    <n v="0.10102972298556501"/>
  </r>
  <r>
    <s v="Wyld Meadow"/>
    <x v="1"/>
    <n v="9.0299999999999994"/>
    <n v="7.75"/>
    <n v="8.15"/>
    <n v="1142.19"/>
    <n v="2589.5100000000002"/>
    <n v="33.049799999999998"/>
    <n v="28.287500000000001"/>
    <n v="29.747500000000002"/>
    <n v="4180.4153999999999"/>
    <n v="9451.7115000000013"/>
    <n v="-0.14409466925669734"/>
    <n v="5.1612903225806583E-2"/>
    <n v="139.52997394739052"/>
    <n v="1.2609503113015998"/>
  </r>
  <r>
    <s v="Prince Rock"/>
    <x v="1"/>
    <n v="3.15"/>
    <n v="2.56"/>
    <n v="2.69"/>
    <n v="1380.34"/>
    <n v="2852.15"/>
    <n v="11.529"/>
    <n v="9.3440000000000012"/>
    <n v="9.8185000000000002"/>
    <n v="5052.0443999999998"/>
    <n v="10410.3475"/>
    <n v="-0.18952207476797633"/>
    <n v="5.078125E-2"/>
    <n v="513.54340276009566"/>
    <n v="1.0606207459301031"/>
  </r>
  <r>
    <s v="Bradon Farm"/>
    <x v="0"/>
    <n v="49.65"/>
    <n v="43.13"/>
    <n v="43.19"/>
    <n v="45.11"/>
    <n v="62.29"/>
    <n v="181.71899999999999"/>
    <n v="157.42449999999999"/>
    <n v="157.64349999999999"/>
    <n v="165.1026"/>
    <n v="227.35849999999999"/>
    <n v="-0.13369267935658902"/>
    <n v="1.3911430558775084E-3"/>
    <n v="4.7316254713959172E-2"/>
    <n v="0.37707401337107949"/>
  </r>
  <r>
    <s v="Carland Cross"/>
    <x v="2"/>
    <n v="3.17"/>
    <n v="2.5299999999999998"/>
    <n v="2.67"/>
    <n v="1159.23"/>
    <n v="0"/>
    <n v="11.6022"/>
    <n v="9.2345000000000006"/>
    <n v="9.7454999999999998"/>
    <n v="4242.7817999999997"/>
    <n v="0"/>
    <n v="-0.2040733653962179"/>
    <n v="5.5335968379446543E-2"/>
    <n v="434.35804217331076"/>
    <n v="-1"/>
  </r>
  <r>
    <s v="Cold Northcott"/>
    <x v="0"/>
    <n v="16.53"/>
    <n v="13.4"/>
    <n v="14.1"/>
    <n v="14.21"/>
    <n v="15.79"/>
    <n v="60.4998"/>
    <n v="48.910000000000004"/>
    <n v="51.464999999999996"/>
    <n v="52.008600000000001"/>
    <n v="57.633499999999998"/>
    <n v="-0.19156757543000136"/>
    <n v="5.2238805970149071E-2"/>
    <n v="1.0562518216263639E-2"/>
    <n v="0.10815326695969496"/>
  </r>
  <r>
    <s v="Forestmoor 1"/>
    <x v="0"/>
    <n v="22.57"/>
    <n v="17.2"/>
    <n v="17.29"/>
    <n v="16.670000000000002"/>
    <n v="21.73"/>
    <n v="82.606200000000001"/>
    <n v="62.779999999999994"/>
    <n v="63.108499999999999"/>
    <n v="61.012200000000007"/>
    <n v="79.314499999999995"/>
    <n v="-0.24000861920775929"/>
    <n v="5.2325581395349374E-3"/>
    <n v="-3.3217395438015385E-2"/>
    <n v="0.29997770937615731"/>
  </r>
  <r>
    <s v="Forestmoor 2"/>
    <x v="0"/>
    <n v="41.37"/>
    <n v="31.53"/>
    <n v="31.7"/>
    <n v="30.55"/>
    <n v="39.840000000000003"/>
    <n v="151.41419999999999"/>
    <n v="115.08450000000001"/>
    <n v="115.705"/>
    <n v="111.813"/>
    <n v="145.41600000000003"/>
    <n v="-0.23993588448111203"/>
    <n v="5.3916904535362686E-3"/>
    <n v="-3.3637267188107667E-2"/>
    <n v="0.30052856107965997"/>
  </r>
  <r>
    <s v="Four Burrows"/>
    <x v="0"/>
    <n v="20.22"/>
    <n v="17.45"/>
    <n v="18.350000000000001"/>
    <n v="19.43"/>
    <n v="22.2"/>
    <n v="74.005200000000002"/>
    <n v="63.692499999999995"/>
    <n v="66.977500000000006"/>
    <n v="71.113799999999998"/>
    <n v="81.03"/>
    <n v="-0.13935101857707299"/>
    <n v="5.157593123209181E-2"/>
    <n v="6.1756560038818797E-2"/>
    <n v="0.1394412898762265"/>
  </r>
  <r>
    <s v="Canworthy PV"/>
    <x v="0"/>
    <n v="5.52"/>
    <n v="5.68"/>
    <n v="5.97"/>
    <n v="6.04"/>
    <n v="6.67"/>
    <n v="20.203199999999999"/>
    <n v="20.731999999999999"/>
    <n v="21.790499999999998"/>
    <n v="22.106400000000001"/>
    <n v="24.345499999999998"/>
    <n v="2.617407143422823E-2"/>
    <n v="5.1056338028169002E-2"/>
    <n v="1.4497143250499223E-2"/>
    <n v="0.10128740998081986"/>
  </r>
  <r>
    <s v="St Breock"/>
    <x v="0"/>
    <n v="10.91"/>
    <n v="9.6300000000000008"/>
    <n v="9.8699999999999992"/>
    <n v="16.72"/>
    <n v="19.68"/>
    <n v="39.930599999999998"/>
    <n v="35.149500000000003"/>
    <n v="36.025500000000001"/>
    <n v="61.195199999999993"/>
    <n v="71.832000000000008"/>
    <n v="-0.11973524064251462"/>
    <n v="2.4922118380062308E-2"/>
    <n v="0.69866344672523595"/>
    <n v="0.17381755431798607"/>
  </r>
  <r>
    <s v="DML - Central"/>
    <x v="3"/>
    <n v="1951.02"/>
    <n v="1602.74"/>
    <n v="15402.81"/>
    <n v="13167.51"/>
    <n v="43528.92"/>
    <n v="7140.7332000000006"/>
    <n v="5850.0010000000002"/>
    <n v="56220.256499999996"/>
    <n v="48193.086600000002"/>
    <n v="158880.55799999999"/>
    <n v="-0.1807562562343038"/>
    <n v="8.6102986136241668"/>
    <n v="-0.14278074131518759"/>
    <n v="2.2967499948426209"/>
  </r>
  <r>
    <s v="Denbrook WF"/>
    <x v="0"/>
    <n v="30.34"/>
    <n v="28.22"/>
    <n v="29.59"/>
    <n v="32.6"/>
    <n v="38.26"/>
    <n v="111.0444"/>
    <n v="103.003"/>
    <n v="108.0035"/>
    <n v="119.316"/>
    <n v="139.649"/>
    <n v="-7.2416078613599555E-2"/>
    <n v="4.8547129695251545E-2"/>
    <n v="0.10474197595448298"/>
    <n v="0.17041302088571531"/>
  </r>
  <r>
    <s v="Hayle Wave Hub"/>
    <x v="1"/>
    <n v="13.61"/>
    <n v="11.1"/>
    <s v=""/>
    <n v="1133.5899999999999"/>
    <n v="2579.71"/>
    <n v="49.812599999999996"/>
    <n v="40.515000000000001"/>
    <n v="0"/>
    <n v="4148.9393999999993"/>
    <n v="9415.9415000000008"/>
    <n v="-0.18665157008467725"/>
    <n v="-1"/>
    <n v="0"/>
    <n v="1.2694815691933226"/>
  </r>
  <r>
    <s v="Marsh Barton"/>
    <x v="2"/>
    <n v="6.52"/>
    <n v="6.4"/>
    <n v="6.42"/>
    <n v="6.22"/>
    <n v="0"/>
    <n v="23.863199999999999"/>
    <n v="23.36"/>
    <n v="23.432999999999996"/>
    <n v="22.7652"/>
    <n v="0"/>
    <n v="-2.108686177880581E-2"/>
    <n v="3.1249999999998224E-3"/>
    <n v="-2.8498271668160102E-2"/>
    <n v="-1"/>
  </r>
  <r>
    <s v="Connon Bridge"/>
    <x v="0"/>
    <n v="17.45"/>
    <n v="15.27"/>
    <n v="18.39"/>
    <n v="16.5"/>
    <n v="19.72"/>
    <n v="63.866999999999997"/>
    <n v="55.735500000000002"/>
    <n v="67.123500000000007"/>
    <n v="60.39"/>
    <n v="71.977999999999994"/>
    <n v="-0.12731927286392031"/>
    <n v="0.20432220039292748"/>
    <n v="-0.10031509084001888"/>
    <n v="0.19188607385328682"/>
  </r>
  <r>
    <s v="Chelson"/>
    <x v="0"/>
    <n v="20.34"/>
    <n v="16.510000000000002"/>
    <n v="17.39"/>
    <n v="17.71"/>
    <n v="19.670000000000002"/>
    <n v="74.444400000000002"/>
    <n v="60.261500000000012"/>
    <n v="63.473500000000001"/>
    <n v="64.818600000000004"/>
    <n v="71.795500000000004"/>
    <n v="-0.19051668090548102"/>
    <n v="5.3301029678982204E-2"/>
    <n v="2.1191520870914582E-2"/>
    <n v="0.10763731398086351"/>
  </r>
  <r>
    <s v="Darracott"/>
    <x v="0"/>
    <n v="35.75"/>
    <n v="29.59"/>
    <n v="31.13"/>
    <n v="31.89"/>
    <n v="35.799999999999997"/>
    <n v="130.845"/>
    <n v="108.0035"/>
    <n v="113.62449999999998"/>
    <n v="116.71740000000001"/>
    <n v="130.66999999999999"/>
    <n v="-0.17456914670029422"/>
    <n v="5.2044609665427233E-2"/>
    <n v="2.7220361805772697E-2"/>
    <n v="0.1195417307102451"/>
  </r>
  <r>
    <s v="Bears Down"/>
    <x v="0"/>
    <n v="2.2200000000000002"/>
    <n v="1.89"/>
    <n v="1.89"/>
    <n v="1.95"/>
    <n v="2.67"/>
    <n v="8.1251999999999995"/>
    <n v="6.8985000000000003"/>
    <n v="6.8985000000000003"/>
    <n v="7.1369999999999996"/>
    <n v="9.7454999999999998"/>
    <n v="-0.15097474523704024"/>
    <n v="0"/>
    <n v="3.4572733202870021E-2"/>
    <n v="0.36548970155527538"/>
  </r>
  <r>
    <s v="St Day"/>
    <x v="1"/>
    <n v="36.33"/>
    <n v="31.94"/>
    <n v="37.659999999999997"/>
    <n v="1356.27"/>
    <n v="2834.71"/>
    <n v="132.96779999999998"/>
    <n v="116.581"/>
    <n v="137.459"/>
    <n v="4963.9481999999998"/>
    <n v="10346.691500000001"/>
    <n v="-0.12323885933286094"/>
    <n v="0.17908578584846579"/>
    <n v="35.112209458820445"/>
    <n v="1.0843673388856074"/>
  </r>
  <r>
    <s v="Shooters Bottom"/>
    <x v="0"/>
    <n v="13.62"/>
    <n v="11.5"/>
    <n v="12.1"/>
    <n v="12.64"/>
    <n v="14.3"/>
    <n v="49.849199999999996"/>
    <n v="41.975000000000001"/>
    <n v="44.164999999999999"/>
    <n v="46.262400000000007"/>
    <n v="52.195000000000007"/>
    <n v="-0.15796040859231431"/>
    <n v="5.2173913043478182E-2"/>
    <n v="4.7490093965810276E-2"/>
    <n v="0.12823805077125261"/>
  </r>
  <r>
    <s v="Heathfield"/>
    <x v="1"/>
    <n v="28.41"/>
    <n v="22.81"/>
    <n v="24.02"/>
    <n v="1157.8699999999999"/>
    <n v="2606.54"/>
    <n v="103.98060000000001"/>
    <n v="83.256500000000003"/>
    <n v="87.673000000000002"/>
    <n v="4237.8041999999996"/>
    <n v="9513.871000000001"/>
    <n v="-0.19930737079801431"/>
    <n v="5.3046909250328733E-2"/>
    <n v="47.336479874077533"/>
    <n v="1.2450001347395903"/>
  </r>
  <r>
    <s v="Goonhilly"/>
    <x v="0"/>
    <n v="9.6300000000000008"/>
    <n v="8.1199999999999992"/>
    <n v="8.5399999999999991"/>
    <n v="8.91"/>
    <n v="10.07"/>
    <n v="35.245800000000003"/>
    <n v="29.637999999999998"/>
    <n v="31.170999999999996"/>
    <n v="32.610599999999998"/>
    <n v="36.755499999999998"/>
    <n v="-0.15910548207162278"/>
    <n v="5.1724137931034475E-2"/>
    <n v="4.6183953033268166E-2"/>
    <n v="0.12710284386058524"/>
  </r>
  <r>
    <s v="Delabole"/>
    <x v="0"/>
    <n v="15.43"/>
    <n v="14.56"/>
    <n v="15.29"/>
    <n v="14.12"/>
    <n v="15.52"/>
    <n v="56.473799999999997"/>
    <n v="53.144000000000005"/>
    <n v="55.808499999999995"/>
    <n v="51.679199999999994"/>
    <n v="56.648000000000003"/>
    <n v="-5.8961854877837006E-2"/>
    <n v="5.0137362637362459E-2"/>
    <n v="-7.3990521157171418E-2"/>
    <n v="9.6146999179554049E-2"/>
  </r>
  <r>
    <s v="Fullabrook"/>
    <x v="1"/>
    <n v="355.75"/>
    <n v="366.47"/>
    <n v="383.99"/>
    <n v="1508.05"/>
    <n v="2988.63"/>
    <n v="1302.0450000000001"/>
    <n v="1337.6155000000001"/>
    <n v="1401.5635"/>
    <n v="5519.4629999999997"/>
    <n v="10908.4995"/>
    <n v="2.7318948269837051E-2"/>
    <n v="4.7807460365104859E-2"/>
    <n v="2.9380755848736073"/>
    <n v="0.97636971205350953"/>
  </r>
  <r>
    <s v="Hemerdon Mine"/>
    <x v="2"/>
    <n v="580.27"/>
    <n v="0"/>
    <n v="0"/>
    <n v="0"/>
    <n v="0"/>
    <n v="2123.7882"/>
    <n v="0"/>
    <n v="0"/>
    <n v="0"/>
    <n v="0"/>
    <n v="-1"/>
    <n v="0"/>
    <n v="0"/>
    <n v="0"/>
  </r>
  <r>
    <s v="Trenoweth Farm"/>
    <x v="2"/>
    <n v="3.68"/>
    <n v="8.81"/>
    <n v="0"/>
    <n v="0"/>
    <n v="0"/>
    <n v="13.4688"/>
    <n v="32.156500000000001"/>
    <n v="0"/>
    <n v="0"/>
    <n v="0"/>
    <n v="1.3874806961273465"/>
    <n v="-1"/>
    <n v="0"/>
    <n v="0"/>
  </r>
  <r>
    <s v="Rolls Royce TT"/>
    <x v="4"/>
    <n v="141.29"/>
    <n v="131.13999999999999"/>
    <n v="13659.98"/>
    <n v="9436.4"/>
    <n v="18767.689999999999"/>
    <n v="517.12139999999988"/>
    <n v="478.66099999999994"/>
    <n v="49858.926999999996"/>
    <n v="34537.223999999995"/>
    <n v="68502.068499999994"/>
    <n v="-7.4374025132202926E-2"/>
    <n v="103.16333689187128"/>
    <n v="-0.30730109775527259"/>
    <n v="0.98342717121677192"/>
  </r>
  <r>
    <s v="Woodland Barton PV 33kV Gen"/>
    <x v="0"/>
    <n v="11.27"/>
    <n v="9.9600000000000009"/>
    <n v="10.46"/>
    <n v="11.22"/>
    <n v="12.94"/>
    <n v="41.248199999999997"/>
    <n v="36.354000000000006"/>
    <n v="38.179000000000002"/>
    <n v="41.065200000000004"/>
    <n v="47.230999999999995"/>
    <n v="-0.11865245028873961"/>
    <n v="5.0200803212851364E-2"/>
    <n v="7.559653212499029E-2"/>
    <n v="0.1501465961446673"/>
  </r>
  <r>
    <s v="Manor PV Farm 33kV"/>
    <x v="0"/>
    <n v="5.13"/>
    <n v="4.41"/>
    <n v="5.61"/>
    <n v="4.91"/>
    <n v="5.41"/>
    <n v="18.7758"/>
    <n v="16.096499999999999"/>
    <n v="20.476500000000001"/>
    <n v="17.970600000000001"/>
    <n v="19.746500000000001"/>
    <n v="-0.14269964528808365"/>
    <n v="0.27210884353741505"/>
    <n v="-0.12237931287085202"/>
    <n v="9.882252122911872E-2"/>
  </r>
  <r>
    <s v="Churchtown Farm PV 33kV"/>
    <x v="0"/>
    <n v="5.19"/>
    <n v="245.63"/>
    <n v="311.74"/>
    <n v="201.91"/>
    <n v="223.22"/>
    <n v="18.9954"/>
    <n v="896.54950000000008"/>
    <n v="1137.8509999999999"/>
    <n v="738.99059999999997"/>
    <n v="814.75300000000004"/>
    <n v="46.198242732451021"/>
    <n v="0.26914464845499309"/>
    <n v="-0.35053833937835444"/>
    <n v="0.10252146644355165"/>
  </r>
  <r>
    <s v="Trenouth PV 33kV"/>
    <x v="0"/>
    <n v="16.63"/>
    <n v="15.18"/>
    <n v="17.61"/>
    <n v="17.440000000000001"/>
    <n v="20.02"/>
    <n v="60.8658"/>
    <n v="55.406999999999996"/>
    <n v="64.276499999999999"/>
    <n v="63.830399999999997"/>
    <n v="73.072999999999993"/>
    <n v="-8.9685833423696071E-2"/>
    <n v="0.16007905138339917"/>
    <n v="-6.9403281136962702E-3"/>
    <n v="0.14479934325963795"/>
  </r>
  <r>
    <s v="Howton Farm PV 33kV"/>
    <x v="0"/>
    <n v="5.05"/>
    <n v="4.3600000000000003"/>
    <n v="5.53"/>
    <n v="4.8600000000000003"/>
    <n v="5.35"/>
    <n v="18.482999999999997"/>
    <n v="15.914"/>
    <n v="20.1845"/>
    <n v="17.787600000000001"/>
    <n v="19.5275"/>
    <n v="-0.13899258778336843"/>
    <n v="0.26834862385321112"/>
    <n v="-0.11874953553469236"/>
    <n v="9.7815332029053792E-2"/>
  </r>
  <r>
    <s v="Newton Downs Farm "/>
    <x v="0"/>
    <n v="54.35"/>
    <n v="48.97"/>
    <n v="51.47"/>
    <n v="52.65"/>
    <n v="59.07"/>
    <n v="198.92099999999999"/>
    <n v="178.7405"/>
    <n v="187.86549999999997"/>
    <n v="192.69899999999998"/>
    <n v="215.60550000000001"/>
    <n v="-0.10144982178854922"/>
    <n v="5.105166428425556E-2"/>
    <n v="2.572851321823344E-2"/>
    <n v="0.11887191941836761"/>
  </r>
  <r>
    <s v="BAE Systems (ROF)"/>
    <x v="1"/>
    <n v="746.98"/>
    <n v="637.41"/>
    <n v="5105.1499999999996"/>
    <n v="1808.99"/>
    <n v="3352.62"/>
    <n v="2733.9468000000002"/>
    <n v="2326.5464999999999"/>
    <n v="18633.797500000001"/>
    <n v="6620.9034000000001"/>
    <n v="12237.062999999998"/>
    <n v="-0.14901544536272626"/>
    <n v="7.0092091432515975"/>
    <n v="-0.64468308727729817"/>
    <n v="0.84824672113476196"/>
  </r>
  <r>
    <s v="East Langford PV 33kV"/>
    <x v="0"/>
    <n v="5.07"/>
    <n v="4.37"/>
    <n v="5.55"/>
    <n v="4.88"/>
    <n v="5.38"/>
    <n v="18.5562"/>
    <n v="15.950500000000002"/>
    <n v="20.2575"/>
    <n v="17.860799999999998"/>
    <n v="19.637"/>
    <n v="-0.14042206917364541"/>
    <n v="0.2700228832951943"/>
    <n v="-0.11831173639392834"/>
    <n v="9.9446833288542758E-2"/>
  </r>
  <r>
    <s v="NINNIS PV 33kV Gen"/>
    <x v="0"/>
    <n v="8.7100000000000009"/>
    <n v="7.46"/>
    <n v="7.84"/>
    <n v="8.26"/>
    <n v="9.4"/>
    <n v="31.878600000000002"/>
    <n v="27.228999999999999"/>
    <n v="28.616"/>
    <n v="30.231599999999997"/>
    <n v="34.31"/>
    <n v="-0.14585333107476495"/>
    <n v="5.0938337801608613E-2"/>
    <n v="5.6457925636007822E-2"/>
    <n v="0.13490519853398442"/>
  </r>
  <r>
    <s v="Willsland PV 33kV Gen"/>
    <x v="0"/>
    <n v="5.47"/>
    <n v="4.72"/>
    <n v="5.99"/>
    <n v="5.26"/>
    <n v="5.81"/>
    <n v="20.020199999999999"/>
    <n v="17.227999999999998"/>
    <n v="21.863500000000002"/>
    <n v="19.2516"/>
    <n v="21.206499999999998"/>
    <n v="-0.13946913617246592"/>
    <n v="0.26906779661016977"/>
    <n v="-0.11946394676058281"/>
    <n v="0.10154480666541987"/>
  </r>
  <r>
    <s v="Eastcombe PV 33kV Gen"/>
    <x v="0"/>
    <n v="7.08"/>
    <n v="6.26"/>
    <n v="7.64"/>
    <n v="1140.67"/>
    <n v="7.96"/>
    <n v="25.912800000000001"/>
    <n v="22.849"/>
    <n v="27.885999999999999"/>
    <n v="4174.8522000000003"/>
    <n v="29.054000000000002"/>
    <n v="-0.11823500355036898"/>
    <n v="0.22044728434504779"/>
    <n v="148.71140357168474"/>
    <n v="-0.99304071171669261"/>
  </r>
  <r>
    <s v="Bratton Flemming PV"/>
    <x v="0"/>
    <n v="6.14"/>
    <n v="4.97"/>
    <n v="5.24"/>
    <n v="5.32"/>
    <n v="5.9"/>
    <n v="22.4724"/>
    <n v="18.140499999999999"/>
    <n v="19.126000000000001"/>
    <n v="19.471200000000003"/>
    <n v="21.535"/>
    <n v="-0.19276534771541987"/>
    <n v="5.4325955734406461E-2"/>
    <n v="1.8048729478197245E-2"/>
    <n v="0.10599244011668496"/>
  </r>
  <r>
    <s v="Beaford Brook PV"/>
    <x v="0"/>
    <n v="3.72"/>
    <n v="3.22"/>
    <n v="4.0599999999999996"/>
    <n v="2.68"/>
    <n v="2.98"/>
    <n v="13.615200000000002"/>
    <n v="11.753"/>
    <n v="14.818999999999999"/>
    <n v="9.8087999999999997"/>
    <n v="10.877000000000001"/>
    <n v="-0.1367736059697986"/>
    <n v="0.26086956521739113"/>
    <n v="-0.33809298873068361"/>
    <n v="0.10890221026017466"/>
  </r>
  <r>
    <s v="Park Wall PV"/>
    <x v="0"/>
    <n v="3.59"/>
    <n v="3.1"/>
    <n v="3.94"/>
    <n v="3.45"/>
    <n v="3.8"/>
    <n v="13.1394"/>
    <n v="11.315"/>
    <n v="14.380999999999998"/>
    <n v="12.627000000000001"/>
    <n v="13.87"/>
    <n v="-0.13884956695130679"/>
    <n v="0.2709677419354839"/>
    <n v="-0.12196648355469009"/>
    <n v="9.8439851112694932E-2"/>
  </r>
  <r>
    <s v="Bradford Solar Park"/>
    <x v="0"/>
    <n v="22.56"/>
    <n v="21.13"/>
    <n v="23.51"/>
    <n v="25.57"/>
    <n v="29.87"/>
    <n v="82.569599999999994"/>
    <n v="77.124499999999998"/>
    <n v="85.811499999999995"/>
    <n v="93.586199999999991"/>
    <n v="109.02550000000001"/>
    <n v="-6.5945578033561936E-2"/>
    <n v="0.11263606247042124"/>
    <n v="9.0602075479393696E-2"/>
    <n v="0.16497410943066404"/>
  </r>
  <r>
    <s v="Causilgey PV 33kV Gen"/>
    <x v="0"/>
    <n v="3.54"/>
    <n v="2.89"/>
    <n v="3.04"/>
    <n v="3.1"/>
    <n v="3.45"/>
    <n v="12.9564"/>
    <n v="10.548500000000001"/>
    <n v="11.096"/>
    <n v="11.346"/>
    <n v="12.592500000000001"/>
    <n v="-0.18584637708005303"/>
    <n v="5.1903114186851118E-2"/>
    <n v="2.2530641672674934E-2"/>
    <n v="0.1098625066102592"/>
  </r>
  <r>
    <s v="Beechgrove Farm PV 33kV"/>
    <x v="0"/>
    <n v="2.2400000000000002"/>
    <n v="1.93"/>
    <n v="2.4500000000000002"/>
    <n v="2.15"/>
    <n v="2.37"/>
    <n v="8.1984000000000012"/>
    <n v="7.0444999999999993"/>
    <n v="8.9425000000000008"/>
    <n v="7.8689999999999998"/>
    <n v="8.650500000000001"/>
    <n v="-0.14074697501951616"/>
    <n v="0.26943005181347179"/>
    <n v="-0.1200447302208556"/>
    <n v="9.9313762866946487E-2"/>
  </r>
  <r>
    <s v="Isles of Scilly"/>
    <x v="1"/>
    <n v="25.9"/>
    <n v="22.97"/>
    <n v="59.28"/>
    <n v="1191.58"/>
    <n v="2643.57"/>
    <n v="94.793999999999997"/>
    <n v="83.840499999999992"/>
    <n v="216.37199999999999"/>
    <n v="4361.1827999999996"/>
    <n v="9649.0305000000008"/>
    <n v="-0.11555056227187377"/>
    <n v="1.5807575097953852"/>
    <n v="19.155948089401587"/>
    <n v="1.2124801785423904"/>
  </r>
  <r>
    <s v="BLACKDITCH 33kV"/>
    <x v="0"/>
    <n v="0.68"/>
    <n v="0.54"/>
    <n v="0.56999999999999995"/>
    <n v="0.56999999999999995"/>
    <n v="0.63"/>
    <n v="2.4888000000000003"/>
    <n v="1.9710000000000001"/>
    <n v="2.0804999999999998"/>
    <n v="2.0861999999999998"/>
    <n v="2.2995000000000001"/>
    <n v="-0.20805207328833175"/>
    <n v="5.5555555555555358E-2"/>
    <n v="2.73972602739736E-3"/>
    <n v="0.10224331320103541"/>
  </r>
  <r>
    <s v="Avonmouth Docks Boundary"/>
    <x v="1"/>
    <n v="1420.95"/>
    <n v="1415.9"/>
    <n v="5854.16"/>
    <n v="2508.11"/>
    <n v="3480.54"/>
    <n v="5200.6769999999997"/>
    <n v="5168.0349999999999"/>
    <n v="21367.683999999997"/>
    <n v="9179.6826000000019"/>
    <n v="12703.971"/>
    <n v="-6.2764905415197969E-3"/>
    <n v="3.134585775831626"/>
    <n v="-0.57039412413624224"/>
    <n v="0.38392268595430479"/>
  </r>
  <r>
    <s v="CERC St Dennis"/>
    <x v="4"/>
    <n v="2445.15"/>
    <n v="2514.2399999999998"/>
    <n v="2634.7"/>
    <n v="11874.18"/>
    <n v="21429.15"/>
    <n v="8949.2489999999998"/>
    <n v="9176.9759999999987"/>
    <n v="9616.6549999999988"/>
    <n v="43459.498800000001"/>
    <n v="78216.397500000006"/>
    <n v="2.5446492772745355E-2"/>
    <n v="4.7911098383607076E-2"/>
    <n v="3.5191907997115424"/>
    <n v="0.79975378593183422"/>
  </r>
  <r>
    <s v="Severnside Energy Recovery Centre"/>
    <x v="1"/>
    <n v="933.29"/>
    <n v="959.65"/>
    <n v="1005.69"/>
    <n v="2116.44"/>
    <n v="3653.47"/>
    <n v="3415.8414000000002"/>
    <n v="3502.7224999999994"/>
    <n v="3670.7685000000001"/>
    <n v="7746.1704"/>
    <n v="13335.165500000001"/>
    <n v="2.5434758182859118E-2"/>
    <n v="4.7975824519356225E-2"/>
    <n v="1.110231249941259"/>
    <n v="0.7215171899652506"/>
  </r>
  <r>
    <s v="Old Green Wind Farm &amp; Battery"/>
    <x v="0"/>
    <n v="222.92"/>
    <n v="229.07"/>
    <n v="240.87"/>
    <n v="366.17"/>
    <n v="404.58"/>
    <n v="815.88720000000001"/>
    <n v="836.10549999999989"/>
    <n v="879.17550000000006"/>
    <n v="1340.1822"/>
    <n v="1476.7169999999999"/>
    <n v="2.4780754006190842E-2"/>
    <n v="5.1512638058235583E-2"/>
    <n v="0.52436254194981524"/>
    <n v="0.10187778945280712"/>
  </r>
  <r>
    <s v="Norbora"/>
    <x v="4"/>
    <n v="659.72"/>
    <n v="546.12"/>
    <n v="14095.9"/>
    <n v="9880.02"/>
    <n v="19270.14"/>
    <n v="2414.5751999999998"/>
    <n v="1993.338"/>
    <n v="51450.035000000003"/>
    <n v="36160.873200000002"/>
    <n v="70336.010999999999"/>
    <n v="-0.17445602853868447"/>
    <n v="24.810993920750022"/>
    <n v="-0.29716523613637968"/>
    <n v="0.94508607718023785"/>
  </r>
  <r>
    <s v="SWW Tamar"/>
    <x v="1"/>
    <n v="2566.67"/>
    <n v="2415.9299999999998"/>
    <n v="6966.07"/>
    <n v="2606.52"/>
    <n v="3467.75"/>
    <n v="9394.012200000001"/>
    <n v="8818.1444999999985"/>
    <n v="25426.155499999997"/>
    <n v="9539.8631999999998"/>
    <n v="12657.2875"/>
    <n v="-6.1301570376926073E-2"/>
    <n v="1.8833906611532623"/>
    <n v="-0.62480119340102358"/>
    <n v="0.32677872152296694"/>
  </r>
  <r>
    <s v="SWW Roadford"/>
    <x v="1"/>
    <n v="828.95"/>
    <n v="661.43"/>
    <n v="5132.83"/>
    <n v="1711.18"/>
    <n v="3214.02"/>
    <n v="3033.9570000000003"/>
    <n v="2414.2194999999997"/>
    <n v="18734.8295"/>
    <n v="6262.9188000000013"/>
    <n v="11731.173000000001"/>
    <n v="-0.20426706772706427"/>
    <n v="6.7602013818544675"/>
    <n v="-0.66570718991597966"/>
    <n v="0.87311593437871138"/>
  </r>
  <r>
    <s v="ST Regis"/>
    <x v="2"/>
    <n v="2569.33"/>
    <n v="2275.27"/>
    <n v="2385.36"/>
    <n v="0"/>
    <n v="0"/>
    <n v="9403.747800000001"/>
    <n v="8304.7355000000007"/>
    <n v="8706.5640000000003"/>
    <n v="0"/>
    <n v="0"/>
    <n v="-0.11686960596710183"/>
    <n v="4.8385466340258532E-2"/>
    <n v="-1"/>
    <n v="0"/>
  </r>
  <r>
    <s v="Tarmac"/>
    <x v="1"/>
    <n v="811.22"/>
    <n v="687.25"/>
    <n v="5158.76"/>
    <n v="1890.46"/>
    <n v="3437.49"/>
    <n v="2969.0652"/>
    <n v="2508.4624999999996"/>
    <n v="18829.474000000002"/>
    <n v="6919.0836000000008"/>
    <n v="12546.838499999998"/>
    <n v="-0.1551339121821913"/>
    <n v="6.506380502000729"/>
    <n v="-0.63253972999989272"/>
    <n v="0.81336709098297311"/>
  </r>
  <r>
    <s v="Abbeywood"/>
    <x v="4"/>
    <n v="282.58"/>
    <n v="262.29000000000002"/>
    <n v="13798.3"/>
    <n v="9571.7099999999991"/>
    <n v="18916.72"/>
    <n v="1034.2427999999998"/>
    <n v="957.35850000000005"/>
    <n v="50363.794999999998"/>
    <n v="35032.458599999998"/>
    <n v="69046.028000000006"/>
    <n v="-7.4338733612648533E-2"/>
    <n v="51.607038011361468"/>
    <n v="-0.30441185776409418"/>
    <n v="0.97091585230618116"/>
  </r>
  <r>
    <s v="HewlettPackard"/>
    <x v="1"/>
    <n v="282.58"/>
    <n v="262.29000000000002"/>
    <n v="4712.6099999999997"/>
    <n v="1381.87"/>
    <n v="2853.15"/>
    <n v="1034.2427999999998"/>
    <n v="957.35850000000005"/>
    <n v="17201.026499999996"/>
    <n v="5057.6441999999997"/>
    <n v="10413.997500000001"/>
    <n v="-7.4338733612648533E-2"/>
    <n v="16.967173738991189"/>
    <n v="-0.70596846647495126"/>
    <n v="1.0590609161474824"/>
  </r>
  <r>
    <s v="Blagdon"/>
    <x v="1"/>
    <n v="141.29"/>
    <n v="131.13999999999999"/>
    <n v="4574.29"/>
    <n v="1268.9000000000001"/>
    <n v="2728.73"/>
    <n v="517.12139999999988"/>
    <n v="478.66099999999994"/>
    <n v="16696.158500000001"/>
    <n v="4644.174"/>
    <n v="9959.8645000000015"/>
    <n v="-7.4374025132202926E-2"/>
    <n v="33.880966905597077"/>
    <n v="-0.72184176378057274"/>
    <n v="1.1445933119646252"/>
  </r>
  <r>
    <s v="BristolAirport"/>
    <x v="1"/>
    <n v="282.58"/>
    <n v="262.29000000000002"/>
    <n v="4712.6099999999997"/>
    <n v="1404.22"/>
    <n v="2877.76"/>
    <n v="1034.2427999999998"/>
    <n v="957.35850000000005"/>
    <n v="17201.026499999996"/>
    <n v="5139.4452000000001"/>
    <n v="10503.824000000001"/>
    <n v="-7.4338733612648533E-2"/>
    <n v="16.967173738991189"/>
    <n v="-0.70121287819654243"/>
    <n v="1.0437661247949488"/>
  </r>
  <r>
    <s v="BGasHallen"/>
    <x v="1"/>
    <n v="975.88"/>
    <n v="915.68"/>
    <n v="5351.83"/>
    <n v="2090.21"/>
    <n v="3909.56"/>
    <n v="3571.7208000000005"/>
    <n v="3342.2319999999995"/>
    <n v="19534.179499999998"/>
    <n v="7650.1686"/>
    <n v="14269.893999999998"/>
    <n v="-6.4251606676535622E-2"/>
    <n v="4.8446509697710995"/>
    <n v="-0.60837010840409245"/>
    <n v="0.86530451106659245"/>
  </r>
  <r>
    <s v="Portbury Dock"/>
    <x v="4"/>
    <n v="780.81"/>
    <n v="724.74"/>
    <n v="14286.07"/>
    <n v="10048.870000000001"/>
    <n v="19442.23"/>
    <n v="2857.7646"/>
    <n v="2645.3009999999999"/>
    <n v="52144.155500000001"/>
    <n v="36778.864200000004"/>
    <n v="70964.139500000005"/>
    <n v="-7.4346081549194087E-2"/>
    <n v="18.711993266550763"/>
    <n v="-0.29466948218194844"/>
    <n v="0.9294815390193587"/>
  </r>
  <r>
    <s v="Whatley Quarry"/>
    <x v="4"/>
    <n v="70.64"/>
    <n v="65.569999999999993"/>
    <n v="13590.82"/>
    <n v="9393.07"/>
    <n v="18719.41"/>
    <n v="258.54239999999999"/>
    <n v="239.33049999999997"/>
    <n v="49606.492999999995"/>
    <n v="34378.636200000001"/>
    <n v="68325.8465"/>
    <n v="-7.430850800487665E-2"/>
    <n v="206.27192313558029"/>
    <n v="-0.30697305693430088"/>
    <n v="0.98745075582724828"/>
  </r>
  <r>
    <s v="FalmouthDocks"/>
    <x v="1"/>
    <n v="282.58"/>
    <n v="262.29000000000002"/>
    <n v="4712.6099999999997"/>
    <n v="1404.22"/>
    <n v="2877.76"/>
    <n v="1034.2427999999998"/>
    <n v="957.35850000000005"/>
    <n v="17201.026499999996"/>
    <n v="5139.4452000000001"/>
    <n v="10503.824000000001"/>
    <n v="-7.4338733612648533E-2"/>
    <n v="16.967173738991189"/>
    <n v="-0.70121287819654243"/>
    <n v="1.0437661247949488"/>
  </r>
  <r>
    <s v="AstraZeneca"/>
    <x v="2"/>
    <n v="5157.3999999999996"/>
    <n v="5320.73"/>
    <n v="10015.11"/>
    <n v="0"/>
    <n v="0"/>
    <n v="18876.083999999999"/>
    <n v="19420.664499999999"/>
    <n v="36555.1515"/>
    <n v="0"/>
    <n v="0"/>
    <n v="2.8850290134330825E-2"/>
    <n v="0.8822811907388648"/>
    <n v="-1"/>
    <n v="0"/>
  </r>
  <r>
    <s v="DairyCrestDavidstow"/>
    <x v="4"/>
    <n v="2316.31"/>
    <n v="2604.29"/>
    <n v="16254.35"/>
    <n v="12162.12"/>
    <n v="21766.12"/>
    <n v="8477.6946000000007"/>
    <n v="9505.6584999999995"/>
    <n v="59328.377499999995"/>
    <n v="44513.359199999999"/>
    <n v="79446.337999999989"/>
    <n v="0.12125512282549056"/>
    <n v="5.2413748084890699"/>
    <n v="-0.24971217694264436"/>
    <n v="0.78477516475548281"/>
  </r>
  <r>
    <s v="Hemyock (Broadpath LF)"/>
    <x v="1"/>
    <n v="6.73"/>
    <n v="6.24"/>
    <n v="6.59"/>
    <n v="1140.03"/>
    <n v="2586.8000000000002"/>
    <n v="24.631799999999998"/>
    <n v="22.776"/>
    <n v="24.0535"/>
    <n v="4172.5097999999998"/>
    <n v="9441.8200000000015"/>
    <n v="-7.5341631549460386E-2"/>
    <n v="5.6089743589743613E-2"/>
    <n v="172.46788617041179"/>
    <n v="1.2628634688886775"/>
  </r>
  <r>
    <s v="Imerys(Torycombe)"/>
    <x v="4"/>
    <n v="153.93"/>
    <n v="142.88"/>
    <n v="13672.36"/>
    <n v="9448.51"/>
    <n v="18781.03"/>
    <n v="563.38380000000006"/>
    <n v="521.51199999999994"/>
    <n v="49904.114000000001"/>
    <n v="34581.546600000001"/>
    <n v="68550.7595"/>
    <n v="-7.4321980859229697E-2"/>
    <n v="94.691209406494977"/>
    <n v="-0.30704016506534915"/>
    <n v="0.98229305047912452"/>
  </r>
  <r>
    <s v="Royal United Hospital"/>
    <x v="1"/>
    <n v="162.33000000000001"/>
    <n v="148.53"/>
    <n v="4592.62"/>
    <n v="1286.8399999999999"/>
    <n v="2748.48"/>
    <n v="594.12780000000009"/>
    <n v="542.1345"/>
    <n v="16763.063000000002"/>
    <n v="4709.8343999999997"/>
    <n v="10031.951999999999"/>
    <n v="-8.7511979745771962E-2"/>
    <n v="29.920487443614089"/>
    <n v="-0.71903497588716336"/>
    <n v="1.1300010038569508"/>
  </r>
  <r>
    <s v="Avonmouth BCC WF 33kV Gen"/>
    <x v="1"/>
    <n v="21.25"/>
    <n v="18.28"/>
    <n v="19.22"/>
    <n v="1153.9000000000001"/>
    <n v="2602.88"/>
    <n v="77.774999999999991"/>
    <n v="66.722000000000008"/>
    <n v="70.152999999999992"/>
    <n v="4223.2740000000003"/>
    <n v="9500.5120000000006"/>
    <n v="-0.14211507553841185"/>
    <n v="5.1422319474835554E-2"/>
    <n v="59.200903738970545"/>
    <n v="1.2495608857014724"/>
  </r>
  <r>
    <s v="Bodiniel PV Park 33kV Gen"/>
    <x v="0"/>
    <n v="4.25"/>
    <n v="3.53"/>
    <n v="3.71"/>
    <n v="3.83"/>
    <n v="4.3099999999999996"/>
    <n v="15.555000000000001"/>
    <n v="12.884499999999999"/>
    <n v="13.541500000000001"/>
    <n v="14.017800000000001"/>
    <n v="15.7315"/>
    <n v="-0.17168113146898112"/>
    <n v="5.0991501416430829E-2"/>
    <n v="3.5173355979766008E-2"/>
    <n v="0.12225170854199652"/>
  </r>
  <r>
    <s v="Garlenick WF 33kV"/>
    <x v="0"/>
    <n v="70.38"/>
    <n v="65.900000000000006"/>
    <n v="69.12"/>
    <n v="76.680000000000007"/>
    <n v="90.35"/>
    <n v="257.5908"/>
    <n v="240.53500000000003"/>
    <n v="252.28800000000001"/>
    <n v="280.64879999999999"/>
    <n v="329.77749999999997"/>
    <n v="-6.6212768468439043E-2"/>
    <n v="4.8861911987860385E-2"/>
    <n v="0.11241438356164379"/>
    <n v="0.17505401769043716"/>
  </r>
  <r>
    <s v="Warleigh Barton PV 33kV Gen"/>
    <x v="0"/>
    <n v="6.19"/>
    <n v="5.45"/>
    <n v="6.7"/>
    <n v="6.15"/>
    <n v="6.89"/>
    <n v="22.6554"/>
    <n v="19.892499999999998"/>
    <n v="24.455000000000002"/>
    <n v="22.509000000000004"/>
    <n v="25.148500000000002"/>
    <n v="-0.12195326500525272"/>
    <n v="0.22935779816513779"/>
    <n v="-7.957472909425467E-2"/>
    <n v="0.11726420542893945"/>
  </r>
  <r>
    <s v="Winnards Perch PV 33kV Gen"/>
    <x v="0"/>
    <n v="15.04"/>
    <n v="12.91"/>
    <n v="13.57"/>
    <n v="14.32"/>
    <n v="16.329999999999998"/>
    <n v="55.046399999999991"/>
    <n v="47.121499999999997"/>
    <n v="49.530500000000004"/>
    <n v="52.411200000000001"/>
    <n v="59.604499999999987"/>
    <n v="-0.1439676345773746"/>
    <n v="5.1123160340821094E-2"/>
    <n v="5.8160123560230481E-2"/>
    <n v="0.13724738223891042"/>
  </r>
  <r>
    <s v="Galsworthy WF"/>
    <x v="0"/>
    <n v="89.37"/>
    <n v="91.83"/>
    <n v="96.56"/>
    <n v="97.71"/>
    <n v="107.97"/>
    <n v="327.0942"/>
    <n v="335.17950000000002"/>
    <n v="352.44400000000002"/>
    <n v="357.61860000000001"/>
    <n v="394.09049999999996"/>
    <n v="2.4718567311801998E-2"/>
    <n v="5.1508221714036795E-2"/>
    <n v="1.4682048779380619E-2"/>
    <n v="0.1019854671988536"/>
  </r>
  <r>
    <s v="Airbus UK Ltd"/>
    <x v="5"/>
    <n v="565.16"/>
    <n v="524.58000000000004"/>
    <n v="14274.32"/>
    <n v="12370.4"/>
    <n v="42531.12"/>
    <n v="2068.4855999999995"/>
    <n v="1914.7170000000001"/>
    <n v="52101.268000000004"/>
    <n v="45275.663999999997"/>
    <n v="155238.58800000002"/>
    <n v="-7.4338733612648533E-2"/>
    <n v="26.210949712150672"/>
    <n v="-0.1310064852932179"/>
    <n v="2.4287423813375772"/>
  </r>
  <r>
    <s v="RR Power Development"/>
    <x v="4"/>
    <n v="912.66"/>
    <n v="896.42"/>
    <n v="14417.88"/>
    <n v="10160.91"/>
    <n v="19730.98"/>
    <n v="3340.3355999999999"/>
    <n v="3271.933"/>
    <n v="52625.261999999995"/>
    <n v="37188.9306"/>
    <n v="72018.077000000005"/>
    <n v="-2.0477762773297381E-2"/>
    <n v="15.083844626402801"/>
    <n v="-0.29332550211341457"/>
    <n v="0.93654605921903022"/>
  </r>
  <r>
    <s v="Langage"/>
    <x v="1"/>
    <n v="771.7"/>
    <n v="648.88"/>
    <n v="5118.55"/>
    <n v="1844.99"/>
    <n v="3383.26"/>
    <n v="2824.422"/>
    <n v="2368.4120000000003"/>
    <n v="18682.7075"/>
    <n v="6752.6633999999995"/>
    <n v="12348.898999999999"/>
    <n v="-0.16145250249431553"/>
    <n v="6.8882844285538152"/>
    <n v="-0.63856077070199813"/>
    <n v="0.82874493640538938"/>
  </r>
  <r>
    <s v="Imerys5(Drinnick)"/>
    <x v="3"/>
    <n v="169.49"/>
    <n v="150.27000000000001"/>
    <n v="13864.84"/>
    <n v="11496.48"/>
    <n v="41597.120000000003"/>
    <n v="620.33339999999998"/>
    <n v="548.4855"/>
    <n v="50606.666000000005"/>
    <n v="42077.116799999996"/>
    <n v="151829.48800000001"/>
    <n v="-0.11582142763875036"/>
    <n v="91.266187529114276"/>
    <n v="-0.16854596190944504"/>
    <n v="2.6083624436929105"/>
  </r>
  <r>
    <s v="Imerys4(Bugle)"/>
    <x v="4"/>
    <n v="130.69"/>
    <n v="283.55"/>
    <n v="13781.01"/>
    <n v="9554.7999999999993"/>
    <n v="18898.09"/>
    <n v="478.3254"/>
    <n v="1034.9575"/>
    <n v="50300.686500000003"/>
    <n v="34970.567999999992"/>
    <n v="68978.0285"/>
    <n v="1.1637101019515166"/>
    <n v="47.601692823135252"/>
    <n v="-0.30476956810519895"/>
    <n v="0.97245948364350321"/>
  </r>
  <r>
    <s v="Imerys3(Trebal)"/>
    <x v="4"/>
    <n v="600.14"/>
    <n v="637.97"/>
    <n v="14150.38"/>
    <n v="11144.23"/>
    <n v="20647.259999999998"/>
    <n v="2196.5124000000001"/>
    <n v="2328.5905000000002"/>
    <n v="51648.886999999995"/>
    <n v="40787.881799999996"/>
    <n v="75362.498999999996"/>
    <n v="6.0130823754967366E-2"/>
    <n v="21.180321958712788"/>
    <n v="-0.21028536781441198"/>
    <n v="0.84766885835194317"/>
  </r>
  <r>
    <s v="Imerys6(Par)"/>
    <x v="4"/>
    <n v="96.71"/>
    <n v="85.74"/>
    <n v="13595.81"/>
    <n v="9370.5300000000007"/>
    <n v="18709.23"/>
    <n v="353.95859999999999"/>
    <n v="312.95099999999996"/>
    <n v="49624.7065"/>
    <n v="34296.139800000004"/>
    <n v="68288.689499999993"/>
    <n v="-0.11585422701977022"/>
    <n v="157.57021226965244"/>
    <n v="-0.30888982083954486"/>
    <n v="0.99114798044997432"/>
  </r>
  <r>
    <s v="DML - North"/>
    <x v="3"/>
    <n v="7740.79"/>
    <n v="7259.06"/>
    <n v="21332.94"/>
    <n v="19472.43"/>
    <n v="51981.86"/>
    <n v="28331.291399999998"/>
    <n v="26495.569000000003"/>
    <n v="77865.231"/>
    <n v="71269.093800000002"/>
    <n v="189733.78900000002"/>
    <n v="-6.4794872005022541E-2"/>
    <n v="1.9388019936465599"/>
    <n v="-8.4712227977593701E-2"/>
    <n v="1.662216942626539"/>
  </r>
  <r>
    <s v="Marley Thatch PV"/>
    <x v="0"/>
    <n v="4.2"/>
    <n v="3.62"/>
    <n v="4.5999999999999996"/>
    <n v="4.03"/>
    <n v="4.4400000000000004"/>
    <n v="15.372000000000002"/>
    <n v="13.213000000000001"/>
    <n v="16.79"/>
    <n v="14.7498"/>
    <n v="16.206"/>
    <n v="-0.14045016913869379"/>
    <n v="0.27071823204419876"/>
    <n v="-0.12151280524121488"/>
    <n v="9.8726762396778245E-2"/>
  </r>
  <r>
    <s v="Bristol Royal Infirmary"/>
    <x v="4"/>
    <n v="490.1"/>
    <n v="454.91"/>
    <n v="14001.46"/>
    <n v="9490.7800000000007"/>
    <n v="18827.580000000002"/>
    <n v="1793.7659999999998"/>
    <n v="1660.4215000000002"/>
    <n v="51105.328999999998"/>
    <n v="34736.254800000002"/>
    <n v="68720.667000000001"/>
    <n v="-7.4337734130315636E-2"/>
    <n v="29.778527620848077"/>
    <n v="-0.32030073028196326"/>
    <n v="0.97835568041722198"/>
  </r>
  <r>
    <s v="Bristol University"/>
    <x v="4"/>
    <n v="847.73"/>
    <n v="786.86"/>
    <n v="14351.59"/>
    <n v="9707.0300000000007"/>
    <n v="19065.740000000002"/>
    <n v="3102.6918000000001"/>
    <n v="2872.0389999999998"/>
    <n v="52383.303499999995"/>
    <n v="35527.729800000001"/>
    <n v="69589.951000000015"/>
    <n v="-7.433957829778659E-2"/>
    <n v="17.239064128307451"/>
    <n v="-0.32177378236559662"/>
    <n v="0.95875028862666078"/>
  </r>
  <r>
    <s v="Burrowton Farm PV"/>
    <x v="1"/>
    <n v="4.75"/>
    <n v="3.88"/>
    <n v="4.09"/>
    <n v="1137.77"/>
    <n v="2584.37"/>
    <n v="17.385000000000002"/>
    <n v="14.162000000000001"/>
    <n v="14.9285"/>
    <n v="4164.2381999999998"/>
    <n v="9432.950499999999"/>
    <n v="-0.18538970376761577"/>
    <n v="5.4123711340205993E-2"/>
    <n v="277.94552031349434"/>
    <n v="1.2652283675799332"/>
  </r>
  <r>
    <s v="Callington Solar"/>
    <x v="0"/>
    <n v="5.83"/>
    <n v="4.72"/>
    <n v="4.97"/>
    <n v="5.04"/>
    <n v="5.59"/>
    <n v="21.337799999999998"/>
    <n v="17.227999999999998"/>
    <n v="18.140499999999999"/>
    <n v="18.446400000000001"/>
    <n v="20.403500000000001"/>
    <n v="-0.19260654800401167"/>
    <n v="5.2966101694915446E-2"/>
    <n v="1.6862820760177533E-2"/>
    <n v="0.10609658253100873"/>
  </r>
  <r>
    <s v="Hope Solar"/>
    <x v="0"/>
    <n v="8.65"/>
    <n v="7.45"/>
    <n v="7.83"/>
    <n v="8.2899999999999991"/>
    <n v="9.4600000000000009"/>
    <n v="31.659000000000002"/>
    <n v="27.192499999999999"/>
    <n v="28.579499999999999"/>
    <n v="30.341399999999997"/>
    <n v="34.529000000000003"/>
    <n v="-0.14108152500078974"/>
    <n v="5.1006711409395944E-2"/>
    <n v="6.1649084133732046E-2"/>
    <n v="0.13801604408497981"/>
  </r>
  <r>
    <s v="NES Kingsweston Lane"/>
    <x v="0"/>
    <n v="149.93"/>
    <n v="125.49"/>
    <n v="132.03"/>
    <n v="1271.02"/>
    <n v="154.94"/>
    <n v="548.74380000000008"/>
    <n v="458.03849999999994"/>
    <n v="481.90950000000004"/>
    <n v="4651.9332000000004"/>
    <n v="565.53099999999995"/>
    <n v="-0.16529626393956542"/>
    <n v="5.2115706430791553E-2"/>
    <n v="8.6531261575046763"/>
    <n v="-0.87843097145075089"/>
  </r>
  <r>
    <s v="Slade Farm PV"/>
    <x v="0"/>
    <n v="5.7"/>
    <n v="5.0199999999999996"/>
    <n v="6.17"/>
    <n v="5.66"/>
    <n v="6.33"/>
    <n v="20.862000000000002"/>
    <n v="18.322999999999997"/>
    <n v="22.520499999999998"/>
    <n v="20.715600000000002"/>
    <n v="23.104499999999998"/>
    <n v="-0.12170453456044505"/>
    <n v="0.22908366533864544"/>
    <n v="-8.0144756999178335E-2"/>
    <n v="0.11531889011179963"/>
  </r>
  <r>
    <s v="Rew Farm PV"/>
    <x v="0"/>
    <n v="4.75"/>
    <n v="4.1500000000000004"/>
    <n v="5.15"/>
    <n v="5.22"/>
    <n v="5.2"/>
    <n v="17.385000000000002"/>
    <n v="15.147500000000001"/>
    <n v="18.797500000000003"/>
    <n v="19.1052"/>
    <n v="18.98"/>
    <n v="-0.12870290480299107"/>
    <n v="0.24096385542168686"/>
    <n v="1.6369198031652932E-2"/>
    <n v="-6.5531897075141732E-3"/>
  </r>
  <r>
    <s v="Higher Trenhayle PV"/>
    <x v="0"/>
    <n v="5.97"/>
    <n v="5.15"/>
    <n v="6.54"/>
    <n v="5.73"/>
    <n v="6.32"/>
    <n v="21.850199999999997"/>
    <n v="18.797500000000003"/>
    <n v="23.870999999999999"/>
    <n v="20.971800000000002"/>
    <n v="23.068000000000001"/>
    <n v="-0.13971039166689525"/>
    <n v="0.26990291262135901"/>
    <n v="-0.12145280884755549"/>
    <n v="9.995327058240111E-2"/>
  </r>
  <r>
    <s v="Middle Treworder PV"/>
    <x v="0"/>
    <n v="1.29"/>
    <n v="1.05"/>
    <n v="1.1000000000000001"/>
    <n v="1"/>
    <n v="1.25"/>
    <n v="4.7214"/>
    <n v="3.8325"/>
    <n v="4.0150000000000006"/>
    <n v="3.66"/>
    <n v="4.5625"/>
    <n v="-0.18827042826280338"/>
    <n v="4.7619047619047672E-2"/>
    <n v="-8.841843088418444E-2"/>
    <n v="0.24658469945355188"/>
  </r>
  <r>
    <s v="Penhale Farm PV"/>
    <x v="0"/>
    <n v="13.17"/>
    <n v="11.5"/>
    <n v="14.32"/>
    <n v="12.9"/>
    <n v="14.36"/>
    <n v="48.202200000000005"/>
    <n v="41.975000000000001"/>
    <n v="52.268000000000001"/>
    <n v="47.213999999999999"/>
    <n v="52.414000000000001"/>
    <n v="-0.12918912414786055"/>
    <n v="0.24521739130434783"/>
    <n v="-9.6693961888727364E-2"/>
    <n v="0.11013682382344236"/>
  </r>
  <r>
    <s v="Ayshford Court PV"/>
    <x v="0"/>
    <n v="1.98"/>
    <n v="1.59"/>
    <n v="1.67"/>
    <n v="1.69"/>
    <n v="1.87"/>
    <n v="7.2467999999999995"/>
    <n v="5.8035000000000005"/>
    <n v="6.0954999999999995"/>
    <n v="6.1853999999999996"/>
    <n v="6.8255000000000008"/>
    <n v="-0.19916376883589981"/>
    <n v="5.0314465408804798E-2"/>
    <n v="1.4748585021737259E-2"/>
    <n v="0.10348562744527445"/>
  </r>
  <r>
    <s v="West Hill PV"/>
    <x v="0"/>
    <n v="21.24"/>
    <n v="20.100000000000001"/>
    <n v="21.37"/>
    <n v="22.69"/>
    <n v="27.39"/>
    <n v="77.738399999999999"/>
    <n v="73.365000000000009"/>
    <n v="78.000500000000002"/>
    <n v="83.045400000000001"/>
    <n v="99.973500000000016"/>
    <n v="-5.6257911148158257E-2"/>
    <n v="6.3184079601990017E-2"/>
    <n v="6.4677790526983747E-2"/>
    <n v="0.20384151319639643"/>
  </r>
  <r>
    <s v="Knockworthy Farm PV"/>
    <x v="1"/>
    <n v="5.26"/>
    <n v="4.21"/>
    <n v="4.4400000000000004"/>
    <n v="1138.06"/>
    <n v="2584.64"/>
    <n v="19.2516"/>
    <n v="15.3665"/>
    <n v="16.206"/>
    <n v="4165.2995999999994"/>
    <n v="9433.9359999999997"/>
    <n v="-0.20180660308753551"/>
    <n v="5.4631828978622288E-2"/>
    <n v="256.02206590151792"/>
    <n v="1.2648877406081427"/>
  </r>
  <r>
    <s v="University of Bath"/>
    <x v="4"/>
    <n v="4097.8599999999997"/>
    <n v="3721.85"/>
    <n v="17426.990000000002"/>
    <n v="13219.94"/>
    <n v="23193.66"/>
    <n v="14998.167600000001"/>
    <n v="13584.752499999999"/>
    <n v="63608.513500000001"/>
    <n v="48384.9804"/>
    <n v="84656.858999999997"/>
    <n v="-9.4239185592245422E-2"/>
    <n v="3.6823461450622679"/>
    <n v="-0.23933169103220753"/>
    <n v="0.74965161296210825"/>
  </r>
  <r>
    <s v="Trekenning Farm PV"/>
    <x v="0"/>
    <n v="19.27"/>
    <n v="17.88"/>
    <n v="18.760000000000002"/>
    <n v="20.7"/>
    <n v="24.32"/>
    <n v="70.528199999999998"/>
    <n v="65.262"/>
    <n v="68.474000000000004"/>
    <n v="75.762"/>
    <n v="88.768000000000001"/>
    <n v="-7.466800513837013E-2"/>
    <n v="4.9217002237136542E-2"/>
    <n v="0.10643455910272515"/>
    <n v="0.17166917452020791"/>
  </r>
  <r>
    <s v="Four Burrows PV"/>
    <x v="0"/>
    <n v="4.25"/>
    <n v="3.41"/>
    <n v="3.59"/>
    <n v="3.62"/>
    <n v="4"/>
    <n v="15.555000000000001"/>
    <n v="12.446499999999999"/>
    <n v="13.1035"/>
    <n v="13.249200000000002"/>
    <n v="14.6"/>
    <n v="-0.19983927997428497"/>
    <n v="5.2785923753665864E-2"/>
    <n v="1.1119166634868671E-2"/>
    <n v="0.10195332548380254"/>
  </r>
  <r>
    <s v="Halse Farm PV"/>
    <x v="0"/>
    <n v="1.57"/>
    <n v="1.26"/>
    <n v="1.32"/>
    <n v="1.34"/>
    <n v="1.47"/>
    <n v="5.7462000000000009"/>
    <n v="4.5990000000000002"/>
    <n v="4.8179999999999996"/>
    <n v="4.9043999999999999"/>
    <n v="5.3654999999999999"/>
    <n v="-0.19964498277122278"/>
    <n v="4.761904761904745E-2"/>
    <n v="1.7932752179327549E-2"/>
    <n v="9.401761683386356E-2"/>
  </r>
  <r>
    <s v="Hatchlands Farm PV"/>
    <x v="0"/>
    <n v="15.02"/>
    <n v="13.2"/>
    <n v="16.28"/>
    <n v="14.85"/>
    <n v="16.600000000000001"/>
    <n v="54.973199999999999"/>
    <n v="48.18"/>
    <n v="59.421999999999997"/>
    <n v="54.350999999999999"/>
    <n v="60.59"/>
    <n v="-0.1235729409967038"/>
    <n v="0.23333333333333317"/>
    <n v="-8.5338763420955144E-2"/>
    <n v="0.11479089621166128"/>
  </r>
  <r>
    <s v="Higher Trevartha PV"/>
    <x v="0"/>
    <n v="13.53"/>
    <n v="11.64"/>
    <n v="12.23"/>
    <n v="12.93"/>
    <n v="14.75"/>
    <n v="49.519800000000004"/>
    <n v="42.486000000000004"/>
    <n v="44.639500000000005"/>
    <n v="47.323799999999999"/>
    <n v="53.837499999999999"/>
    <n v="-0.14204015363551548"/>
    <n v="5.068728522336774E-2"/>
    <n v="6.0132841989717578E-2"/>
    <n v="0.1376411023628703"/>
  </r>
  <r>
    <s v="Ford Farm PV"/>
    <x v="0"/>
    <n v="7.94"/>
    <n v="6.4"/>
    <n v="6.74"/>
    <n v="4.79"/>
    <n v="5.3"/>
    <n v="29.060399999999998"/>
    <n v="23.36"/>
    <n v="24.600999999999999"/>
    <n v="17.531399999999998"/>
    <n v="19.344999999999999"/>
    <n v="-0.19615696962189089"/>
    <n v="5.3125000000000089E-2"/>
    <n v="-0.28737043209625635"/>
    <n v="0.10344866924489771"/>
  </r>
  <r>
    <s v="Trequite"/>
    <x v="0"/>
    <n v="3.01"/>
    <n v="2.62"/>
    <n v="2.76"/>
    <n v="2.93"/>
    <n v="3.36"/>
    <n v="11.016599999999999"/>
    <n v="9.5630000000000006"/>
    <n v="10.074"/>
    <n v="10.723800000000001"/>
    <n v="12.263999999999999"/>
    <n v="-0.13194633553001822"/>
    <n v="5.3435114503816772E-2"/>
    <n v="6.450268016676608E-2"/>
    <n v="0.14362446147820718"/>
  </r>
  <r>
    <s v="Higher Tregarne PV"/>
    <x v="0"/>
    <n v="27.24"/>
    <n v="24.16"/>
    <n v="25.38"/>
    <n v="27.31"/>
    <n v="31.55"/>
    <n v="99.698399999999992"/>
    <n v="88.183999999999997"/>
    <n v="92.636999999999986"/>
    <n v="99.954599999999999"/>
    <n v="115.1575"/>
    <n v="-0.11549232485175287"/>
    <n v="5.0496688741721751E-2"/>
    <n v="7.8992195343113636E-2"/>
    <n v="0.15209805251584219"/>
  </r>
  <r>
    <s v="Higher North Beer PV"/>
    <x v="0"/>
    <n v="0.86"/>
    <n v="0.7"/>
    <n v="0.73"/>
    <n v="0.74"/>
    <n v="0.82"/>
    <n v="3.1476000000000002"/>
    <n v="2.5549999999999997"/>
    <n v="2.6644999999999999"/>
    <n v="2.7084000000000001"/>
    <n v="2.9929999999999994"/>
    <n v="-0.18827042826280349"/>
    <n v="4.2857142857142927E-2"/>
    <n v="1.6475886657909555E-2"/>
    <n v="0.10508049032639177"/>
  </r>
  <r>
    <s v="Horsacott PV"/>
    <x v="0"/>
    <n v="2.1"/>
    <n v="1.68"/>
    <n v="1.77"/>
    <n v="1.79"/>
    <n v="1.98"/>
    <n v="7.6860000000000008"/>
    <n v="6.1319999999999997"/>
    <n v="6.4605000000000006"/>
    <n v="6.5514000000000001"/>
    <n v="7.2269999999999994"/>
    <n v="-0.20218579234972689"/>
    <n v="5.3571428571428825E-2"/>
    <n v="1.4070118411887655E-2"/>
    <n v="0.10312299661141111"/>
  </r>
  <r>
    <s v="Langunnett PV"/>
    <x v="0"/>
    <n v="14.79"/>
    <n v="13.32"/>
    <n v="13.98"/>
    <n v="15.18"/>
    <n v="17.63"/>
    <n v="54.131399999999999"/>
    <n v="48.618000000000002"/>
    <n v="51.027000000000001"/>
    <n v="55.558799999999998"/>
    <n v="64.349499999999992"/>
    <n v="-0.10185215974462136"/>
    <n v="4.9549549549549488E-2"/>
    <n v="8.8811805514727338E-2"/>
    <n v="0.15822335975579005"/>
  </r>
  <r>
    <s v="Trefinnick Farm PV"/>
    <x v="0"/>
    <n v="16.91"/>
    <n v="15.48"/>
    <n v="17.87"/>
    <n v="17.82"/>
    <n v="20.51"/>
    <n v="61.890599999999999"/>
    <n v="56.501999999999995"/>
    <n v="65.225499999999997"/>
    <n v="65.221199999999996"/>
    <n v="74.861500000000007"/>
    <n v="-8.7066533528516565E-2"/>
    <n v="0.15439276485788112"/>
    <n v="-6.5925136641387105E-5"/>
    <n v="0.14780930127013936"/>
  </r>
  <r>
    <s v="Little Trevease Farm PV"/>
    <x v="0"/>
    <n v="7.93"/>
    <n v="6.89"/>
    <n v="8.65"/>
    <n v="7.7"/>
    <n v="8.5399999999999991"/>
    <n v="29.023799999999998"/>
    <n v="25.148500000000002"/>
    <n v="31.572500000000002"/>
    <n v="28.181999999999999"/>
    <n v="31.170999999999996"/>
    <n v="-0.1335214548060556"/>
    <n v="0.25544267053701009"/>
    <n v="-0.10738775833399328"/>
    <n v="0.10606060606060597"/>
  </r>
  <r>
    <s v="Marksbury"/>
    <x v="0"/>
    <n v="9.1999999999999993"/>
    <n v="7.69"/>
    <n v="8.09"/>
    <n v="8.4"/>
    <n v="9.4700000000000006"/>
    <n v="33.671999999999997"/>
    <n v="28.068500000000004"/>
    <n v="29.528500000000001"/>
    <n v="30.744000000000003"/>
    <n v="34.5655"/>
    <n v="-0.16641423140888556"/>
    <n v="5.2015604681404426E-2"/>
    <n v="4.1163621585925458E-2"/>
    <n v="0.12430067655477472"/>
  </r>
  <r>
    <s v="Cobbs Cross"/>
    <x v="0"/>
    <n v="3.68"/>
    <n v="3.18"/>
    <n v="4.0199999999999996"/>
    <n v="3.55"/>
    <n v="3.92"/>
    <n v="13.4688"/>
    <n v="11.607000000000001"/>
    <n v="14.672999999999996"/>
    <n v="12.992999999999999"/>
    <n v="14.308"/>
    <n v="-0.13823057733428357"/>
    <n v="0.26415094339622591"/>
    <n v="-0.11449601308525847"/>
    <n v="0.10120834295389836"/>
  </r>
  <r>
    <s v="Newlands Farm "/>
    <x v="0"/>
    <n v="3.88"/>
    <n v="3.37"/>
    <n v="4.2300000000000004"/>
    <n v="3.76"/>
    <n v="4.17"/>
    <n v="14.200800000000001"/>
    <n v="12.3005"/>
    <n v="15.439500000000002"/>
    <n v="13.761599999999998"/>
    <n v="15.220499999999999"/>
    <n v="-0.13381640470959388"/>
    <n v="0.25519287833827908"/>
    <n v="-0.10867579908675828"/>
    <n v="0.1060123822811303"/>
  </r>
  <r>
    <s v="CRICKET ST THOMAS"/>
    <x v="0"/>
    <n v="24.88"/>
    <n v="21.61"/>
    <n v="27.12"/>
    <n v="24.2"/>
    <n v="26.83"/>
    <n v="91.0608"/>
    <n v="78.876499999999993"/>
    <n v="98.988"/>
    <n v="88.572000000000003"/>
    <n v="97.92949999999999"/>
    <n v="-0.1338040078716638"/>
    <n v="0.25497454881999082"/>
    <n v="-0.10522487574251427"/>
    <n v="0.10564851194508407"/>
  </r>
  <r>
    <s v="Parsonage Barn"/>
    <x v="0"/>
    <n v="18.53"/>
    <n v="16.579999999999998"/>
    <n v="17.41"/>
    <n v="18.829999999999998"/>
    <n v="21.82"/>
    <n v="67.819800000000001"/>
    <n v="60.516999999999989"/>
    <n v="63.546500000000002"/>
    <n v="68.9178"/>
    <n v="79.643000000000001"/>
    <n v="-0.10767946823788943"/>
    <n v="5.0060313630880815E-2"/>
    <n v="8.4525504945197616E-2"/>
    <n v="0.15562307560601174"/>
  </r>
  <r>
    <s v="Hewas PV"/>
    <x v="0"/>
    <n v="9.98"/>
    <n v="8.91"/>
    <n v="10.7"/>
    <n v="10.119999999999999"/>
    <n v="11.44"/>
    <n v="36.526800000000001"/>
    <n v="32.521499999999996"/>
    <n v="39.055"/>
    <n v="37.039200000000001"/>
    <n v="41.756"/>
    <n v="-0.10965373369690212"/>
    <n v="0.20089786756453432"/>
    <n v="-5.161438996287282E-2"/>
    <n v="0.12734616298408175"/>
  </r>
  <r>
    <s v="CRINACOTT PV"/>
    <x v="0"/>
    <n v="12.59"/>
    <n v="11.1"/>
    <n v="11.66"/>
    <n v="12.85"/>
    <n v="14.82"/>
    <n v="46.079400000000007"/>
    <n v="40.515000000000001"/>
    <n v="42.558999999999997"/>
    <n v="47.030999999999999"/>
    <n v="54.092999999999996"/>
    <n v="-0.1207567806872486"/>
    <n v="5.0450450450450379E-2"/>
    <n v="0.10507765689983328"/>
    <n v="0.15015627990049119"/>
  </r>
  <r>
    <s v="Penare Farm"/>
    <x v="0"/>
    <n v="13.26"/>
    <n v="10.58"/>
    <n v="11.14"/>
    <n v="11.22"/>
    <n v="12.36"/>
    <n v="48.531599999999997"/>
    <n v="38.617000000000004"/>
    <n v="40.661000000000001"/>
    <n v="41.065200000000004"/>
    <n v="45.113999999999997"/>
    <n v="-0.20429163678922591"/>
    <n v="5.2930056710774886E-2"/>
    <n v="9.9407294459064044E-3"/>
    <n v="9.8594430320563253E-2"/>
  </r>
  <r>
    <s v="Aller Court"/>
    <x v="1"/>
    <n v="24.75"/>
    <n v="21.2"/>
    <n v="22.29"/>
    <n v="1157.05"/>
    <n v="2606.4299999999998"/>
    <n v="90.584999999999994"/>
    <n v="77.38"/>
    <n v="81.358499999999992"/>
    <n v="4234.8029999999999"/>
    <n v="9513.4694999999992"/>
    <n v="-0.1457746867582933"/>
    <n v="5.1415094339622547E-2"/>
    <n v="51.05114401076716"/>
    <n v="1.2464963541397318"/>
  </r>
  <r>
    <s v="Stonebarrow"/>
    <x v="0"/>
    <n v="7.63"/>
    <n v="6.2"/>
    <n v="6.53"/>
    <n v="6.66"/>
    <n v="7.41"/>
    <n v="27.925799999999999"/>
    <n v="22.63"/>
    <n v="23.834499999999998"/>
    <n v="24.375600000000002"/>
    <n v="27.046499999999998"/>
    <n v="-0.18963825566322179"/>
    <n v="5.32258064516129E-2"/>
    <n v="2.2702385197927555E-2"/>
    <n v="0.1095726874415397"/>
  </r>
  <r>
    <s v="Whitley Farm"/>
    <x v="1"/>
    <n v="10.1"/>
    <n v="8.57"/>
    <n v="9.01"/>
    <n v="1143.03"/>
    <n v="2590.41"/>
    <n v="36.965999999999994"/>
    <n v="31.2805"/>
    <n v="32.886499999999998"/>
    <n v="4183.4897999999994"/>
    <n v="9454.9964999999993"/>
    <n v="-0.15380349510360858"/>
    <n v="5.134189031505243E-2"/>
    <n v="126.20994328979975"/>
    <n v="1.2600739937264818"/>
  </r>
  <r>
    <s v="New Rendy Farm"/>
    <x v="0"/>
    <n v="8.76"/>
    <n v="7.55"/>
    <n v="9.59"/>
    <n v="8.42"/>
    <n v="9.2799999999999994"/>
    <n v="32.061599999999999"/>
    <n v="27.557499999999997"/>
    <n v="35.003500000000003"/>
    <n v="30.8172"/>
    <n v="33.872"/>
    <n v="-0.14048269581056472"/>
    <n v="0.27019867549668897"/>
    <n v="-0.11959661176739478"/>
    <n v="9.9126461845982172E-2"/>
  </r>
  <r>
    <s v="Tregassow"/>
    <x v="0"/>
    <n v="5.64"/>
    <n v="5.17"/>
    <n v="5.96"/>
    <n v="5.94"/>
    <n v="6.84"/>
    <n v="20.642399999999999"/>
    <n v="18.8705"/>
    <n v="21.754000000000001"/>
    <n v="21.740400000000001"/>
    <n v="24.966000000000001"/>
    <n v="-8.5837887067395258E-2"/>
    <n v="0.15280464216634448"/>
    <n v="-6.2517238209069959E-4"/>
    <n v="0.14836893525418104"/>
  </r>
  <r>
    <s v="Pitworthy"/>
    <x v="0"/>
    <n v="17.510000000000002"/>
    <n v="16.510000000000002"/>
    <n v="17.309999999999999"/>
    <n v="20.41"/>
    <n v="24.03"/>
    <n v="64.086600000000004"/>
    <n v="60.261500000000012"/>
    <n v="63.181499999999993"/>
    <n v="74.700599999999994"/>
    <n v="87.709500000000006"/>
    <n v="-5.9686424307109354E-2"/>
    <n v="4.8455481526347377E-2"/>
    <n v="0.1823176087937135"/>
    <n v="0.17414719560485481"/>
  </r>
  <r>
    <s v="Foxcombe PV"/>
    <x v="0"/>
    <n v="3.6"/>
    <n v="3.1"/>
    <n v="3.94"/>
    <n v="3.46"/>
    <n v="3.81"/>
    <n v="13.176000000000002"/>
    <n v="11.315"/>
    <n v="14.380999999999998"/>
    <n v="12.663599999999999"/>
    <n v="13.906500000000001"/>
    <n v="-0.1412416514875533"/>
    <n v="0.2709677419354839"/>
    <n v="-0.11942145886934152"/>
    <n v="9.8147446223822765E-2"/>
  </r>
  <r>
    <s v="Rexon Cross PV Farm"/>
    <x v="0"/>
    <n v="5.21"/>
    <n v="4.5"/>
    <n v="5.7"/>
    <n v="5.0199999999999996"/>
    <n v="5.54"/>
    <n v="19.0686"/>
    <n v="16.425000000000001"/>
    <n v="20.805"/>
    <n v="18.373199999999997"/>
    <n v="20.221"/>
    <n v="-0.13863629212422512"/>
    <n v="0.26666666666666661"/>
    <n v="-0.11688536409516959"/>
    <n v="0.10057039601158224"/>
  </r>
  <r>
    <s v="Hazard Farm PV"/>
    <x v="0"/>
    <n v="5.2"/>
    <n v="4.6500000000000004"/>
    <n v="5.57"/>
    <n v="5.29"/>
    <n v="5.99"/>
    <n v="19.032"/>
    <n v="16.972500000000004"/>
    <n v="20.330500000000001"/>
    <n v="19.3614"/>
    <n v="21.863500000000002"/>
    <n v="-0.10821248423707419"/>
    <n v="0.19784946236559109"/>
    <n v="-4.7667297902166728E-2"/>
    <n v="0.12923135723656354"/>
  </r>
  <r>
    <s v="Luscott Barton"/>
    <x v="0"/>
    <n v="11.62"/>
    <n v="9.82"/>
    <n v="10.33"/>
    <n v="10.81"/>
    <n v="12.24"/>
    <n v="42.529199999999996"/>
    <n v="35.843000000000004"/>
    <n v="37.704500000000003"/>
    <n v="39.564599999999999"/>
    <n v="44.676000000000002"/>
    <n v="-0.15721433744345048"/>
    <n v="5.1934826883910379E-2"/>
    <n v="4.9333633916375907E-2"/>
    <n v="0.12919124672055338"/>
  </r>
  <r>
    <s v="Grange Farm PV"/>
    <x v="0"/>
    <n v="9.31"/>
    <n v="8.0399999999999991"/>
    <n v="8.4600000000000009"/>
    <n v="8.9600000000000009"/>
    <n v="10.24"/>
    <n v="34.074600000000004"/>
    <n v="29.345999999999993"/>
    <n v="30.879000000000005"/>
    <n v="32.793600000000005"/>
    <n v="37.376000000000005"/>
    <n v="-0.13877198851930794"/>
    <n v="5.2238805970149738E-2"/>
    <n v="6.2003303215777628E-2"/>
    <n v="0.13973458235753311"/>
  </r>
  <r>
    <s v="Derriton Fields"/>
    <x v="0"/>
    <n v="14.06"/>
    <n v="13.02"/>
    <n v="13.66"/>
    <n v="15.07"/>
    <n v="17.690000000000001"/>
    <n v="51.459600000000002"/>
    <n v="47.522999999999996"/>
    <n v="49.859000000000002"/>
    <n v="55.156199999999998"/>
    <n v="64.5685"/>
    <n v="-7.6498845696429951E-2"/>
    <n v="4.9155145929339561E-2"/>
    <n v="0.10624360697165991"/>
    <n v="0.17064808670648102"/>
  </r>
  <r>
    <s v="Cleave Farm"/>
    <x v="0"/>
    <n v="22.25"/>
    <n v="20.62"/>
    <n v="23.33"/>
    <n v="23.89"/>
    <n v="27.71"/>
    <n v="81.435000000000002"/>
    <n v="75.263000000000005"/>
    <n v="85.154499999999999"/>
    <n v="87.437399999999997"/>
    <n v="101.14150000000001"/>
    <n v="-7.5790507766930637E-2"/>
    <n v="0.13142580019398631"/>
    <n v="2.6808917908037744E-2"/>
    <n v="0.15673041513128272"/>
  </r>
  <r>
    <s v="Woolavington"/>
    <x v="0"/>
    <n v="8.61"/>
    <n v="7.51"/>
    <n v="7.89"/>
    <n v="8.4"/>
    <n v="9.64"/>
    <n v="31.512599999999999"/>
    <n v="27.4115"/>
    <n v="28.798500000000001"/>
    <n v="30.744000000000003"/>
    <n v="35.186"/>
    <n v="-0.13014159415598836"/>
    <n v="5.0599201065246291E-2"/>
    <n v="6.7555601854263347E-2"/>
    <n v="0.14448347645068949"/>
  </r>
  <r>
    <s v="Trehawke Farm"/>
    <x v="0"/>
    <n v="16.22"/>
    <n v="14.88"/>
    <n v="15.23"/>
    <n v="16.63"/>
    <n v="19.39"/>
    <n v="59.365199999999994"/>
    <n v="54.312000000000005"/>
    <n v="55.589499999999994"/>
    <n v="60.8658"/>
    <n v="70.773500000000013"/>
    <n v="-8.5120575690808553E-2"/>
    <n v="2.3521505376343788E-2"/>
    <n v="9.4915406686514769E-2"/>
    <n v="0.16277942621307884"/>
  </r>
  <r>
    <s v="Higher Berechapel Farm"/>
    <x v="1"/>
    <n v="215.71"/>
    <n v="185.19"/>
    <n v="194.69"/>
    <n v="1338.94"/>
    <n v="2813.82"/>
    <n v="789.49860000000012"/>
    <n v="675.94349999999997"/>
    <n v="710.61850000000004"/>
    <n v="4900.5204000000003"/>
    <n v="10270.443000000001"/>
    <n v="-0.14383192066458395"/>
    <n v="5.1298666234677937E-2"/>
    <n v="5.896134001577499"/>
    <n v="1.0957861944621228"/>
  </r>
  <r>
    <s v="Bommertown"/>
    <x v="0"/>
    <n v="9.3699999999999992"/>
    <n v="7.65"/>
    <n v="8.0500000000000007"/>
    <n v="8.2200000000000006"/>
    <n v="9.16"/>
    <n v="34.294199999999996"/>
    <n v="27.922499999999999"/>
    <n v="29.3825"/>
    <n v="30.085200000000004"/>
    <n v="33.433999999999997"/>
    <n v="-0.1857952656717462"/>
    <n v="5.2287581699346442E-2"/>
    <n v="2.3915596018038165E-2"/>
    <n v="0.11131054471966251"/>
  </r>
  <r>
    <s v="Carloggas Farm"/>
    <x v="0"/>
    <n v="36.74"/>
    <n v="32.97"/>
    <n v="34.619999999999997"/>
    <n v="42.46"/>
    <n v="49.17"/>
    <n v="134.4684"/>
    <n v="120.34049999999999"/>
    <n v="126.36299999999999"/>
    <n v="155.40360000000001"/>
    <n v="179.47050000000002"/>
    <n v="-0.10506483307602388"/>
    <n v="5.0045495905368442E-2"/>
    <n v="0.22981885520286816"/>
    <n v="0.15486706871655476"/>
  </r>
  <r>
    <s v="Viridor EFW (Seabank)"/>
    <x v="1"/>
    <n v="111.61"/>
    <n v="98.21"/>
    <n v="103.17"/>
    <n v="1493.36"/>
    <n v="2968.04"/>
    <n v="408.49260000000004"/>
    <n v="358.4665"/>
    <n v="376.57050000000004"/>
    <n v="5465.6975999999995"/>
    <n v="10833.346"/>
    <n v="-0.12246513155929883"/>
    <n v="5.0504021993687198E-2"/>
    <n v="13.514407262385129"/>
    <n v="0.98206099071415887"/>
  </r>
  <r>
    <s v="Alders Way STOR"/>
    <x v="0"/>
    <n v="32.61"/>
    <n v="27.35"/>
    <n v="28.75"/>
    <n v="29.42"/>
    <n v="32.92"/>
    <n v="119.3526"/>
    <n v="99.827500000000001"/>
    <n v="104.93749999999999"/>
    <n v="107.6772"/>
    <n v="120.158"/>
    <n v="-0.16359174412622768"/>
    <n v="5.1188299817184424E-2"/>
    <n v="2.6107921381774979E-2"/>
    <n v="0.11590940329057586"/>
  </r>
  <r>
    <s v="Rockingham STOR"/>
    <x v="0"/>
    <n v="108.95"/>
    <n v="663.03"/>
    <n v="669.06"/>
    <n v="46.04"/>
    <n v="53.97"/>
    <n v="398.75700000000006"/>
    <n v="2420.0594999999998"/>
    <n v="2442.069"/>
    <n v="168.50639999999999"/>
    <n v="196.9905"/>
    <n v="5.0690081929596209"/>
    <n v="9.0946111035701271E-3"/>
    <n v="-0.93099850987011423"/>
    <n v="0.16903868339718864"/>
  </r>
  <r>
    <s v="Fideoak Battery"/>
    <x v="0"/>
    <n v="395.22"/>
    <n v="334.82"/>
    <n v="565.83000000000004"/>
    <n v="527.84"/>
    <n v="590.01"/>
    <n v="1446.5052000000001"/>
    <n v="1222.0929999999998"/>
    <n v="2065.2795000000001"/>
    <n v="1931.8944000000001"/>
    <n v="2153.5365000000002"/>
    <n v="-0.15514095628553581"/>
    <n v="0.68995281046532497"/>
    <n v="-6.4584527179008977E-2"/>
    <n v="0.1147278546901942"/>
  </r>
  <r>
    <s v="Hele Manor STOR"/>
    <x v="0"/>
    <n v="1.1000000000000001"/>
    <n v="10.52"/>
    <n v="11.08"/>
    <n v="11.16"/>
    <n v="12.29"/>
    <n v="4.0260000000000007"/>
    <n v="38.398000000000003"/>
    <n v="40.442"/>
    <n v="40.845600000000005"/>
    <n v="44.858499999999999"/>
    <n v="8.5375062096373568"/>
    <n v="5.323193916349811E-2"/>
    <n v="9.9797240492558448E-3"/>
    <n v="9.8245588264096906E-2"/>
  </r>
  <r>
    <s v="Sims Avonmouth"/>
    <x v="4"/>
    <n v="0"/>
    <n v="0"/>
    <n v="13521.66"/>
    <n v="9301.08"/>
    <n v="22124.93"/>
    <n v="0"/>
    <n v="0"/>
    <n v="49354.059000000001"/>
    <n v="34041.952799999999"/>
    <n v="80755.994500000001"/>
    <n v="0"/>
    <n v="0"/>
    <n v="-0.31025019036428192"/>
    <n v="1.3722491766101035"/>
  </r>
  <r>
    <s v="Flour Mills Avonmouth"/>
    <x v="1"/>
    <n v="0"/>
    <n v="0"/>
    <n v="4435.97"/>
    <n v="1133.5899999999999"/>
    <n v="3439.91"/>
    <n v="0"/>
    <n v="0"/>
    <n v="16191.290500000001"/>
    <n v="4148.9393999999993"/>
    <n v="12555.671499999999"/>
    <n v="0"/>
    <n v="0"/>
    <n v="-0.74375486623502929"/>
    <n v="2.0262364159862156"/>
  </r>
  <r>
    <s v="Pylle PV Site 1"/>
    <x v="0"/>
    <n v="0"/>
    <n v="0"/>
    <s v=""/>
    <n v="0"/>
    <n v="0"/>
    <n v="0"/>
    <n v="0"/>
    <n v="0"/>
    <n v="0"/>
    <n v="0"/>
    <n v="0"/>
    <n v="0"/>
    <n v="0"/>
    <n v="0"/>
  </r>
  <r>
    <s v="Pylle PV Site 2"/>
    <x v="0"/>
    <n v="0"/>
    <n v="0"/>
    <s v=""/>
    <n v="0"/>
    <n v="0"/>
    <n v="0"/>
    <n v="0"/>
    <n v="0"/>
    <n v="0"/>
    <n v="0"/>
    <n v="0"/>
    <n v="0"/>
    <n v="0"/>
    <n v="0"/>
  </r>
  <r>
    <s v="Wick Farm PV_1 Export"/>
    <x v="0"/>
    <n v="0"/>
    <n v="0"/>
    <s v=""/>
    <n v="0"/>
    <n v="0"/>
    <n v="0"/>
    <n v="0"/>
    <n v="0"/>
    <n v="0"/>
    <n v="0"/>
    <n v="0"/>
    <n v="0"/>
    <n v="0"/>
    <n v="0"/>
  </r>
  <r>
    <s v="Wick Farm PV_2 Export"/>
    <x v="0"/>
    <n v="0"/>
    <n v="0"/>
    <s v=""/>
    <n v="0"/>
    <n v="0"/>
    <n v="0"/>
    <n v="0"/>
    <n v="0"/>
    <n v="0"/>
    <n v="0"/>
    <n v="0"/>
    <n v="0"/>
    <n v="0"/>
    <n v="0"/>
  </r>
  <r>
    <s v="Crewkerne PV Site 1"/>
    <x v="0"/>
    <n v="0"/>
    <n v="0"/>
    <s v=""/>
    <n v="0"/>
    <n v="0"/>
    <n v="0"/>
    <n v="0"/>
    <n v="0"/>
    <n v="0"/>
    <n v="0"/>
    <n v="0"/>
    <n v="0"/>
    <n v="0"/>
    <n v="0"/>
  </r>
  <r>
    <s v="Crewkerne PV Site 2"/>
    <x v="0"/>
    <n v="0"/>
    <n v="0"/>
    <s v=""/>
    <n v="0"/>
    <n v="0"/>
    <n v="0"/>
    <n v="0"/>
    <n v="0"/>
    <n v="0"/>
    <n v="0"/>
    <n v="0"/>
    <n v="0"/>
    <n v="0"/>
    <n v="0"/>
  </r>
  <r>
    <s v="Huntworth"/>
    <x v="0"/>
    <n v="5"/>
    <n v="3.83"/>
    <n v="3.85"/>
    <n v="3.72"/>
    <n v="4.87"/>
    <n v="18.3"/>
    <n v="13.9795"/>
    <n v="14.0525"/>
    <n v="13.615200000000002"/>
    <n v="17.775500000000001"/>
    <n v="-0.2360928961748634"/>
    <n v="5.2219321148825326E-3"/>
    <n v="-3.111901796833294E-2"/>
    <n v="0.30556290028791344"/>
  </r>
  <r>
    <s v="Alveston Hammerly Down"/>
    <x v="3"/>
    <n v="0"/>
    <n v="0"/>
    <n v="13721.04"/>
    <n v="11361.79"/>
    <n v="41421.480000000003"/>
    <n v="0"/>
    <n v="0"/>
    <n v="50081.796000000009"/>
    <n v="41584.151400000002"/>
    <n v="151188.402"/>
    <n v="0"/>
    <n v="0"/>
    <n v="-0.16967531675581293"/>
    <n v="2.6357217091124769"/>
  </r>
  <r>
    <s v="Barton Hill STOR CVA"/>
    <x v="0"/>
    <n v="23.98"/>
    <n v="19.670000000000002"/>
    <n v="20.72"/>
    <n v="20.93"/>
    <n v="23.11"/>
    <n v="87.766800000000003"/>
    <n v="71.795500000000004"/>
    <n v="75.628"/>
    <n v="76.603799999999993"/>
    <n v="84.351500000000001"/>
    <n v="-0.18197427728936222"/>
    <n v="5.3380782918149405E-2"/>
    <n v="1.2902628656053183E-2"/>
    <n v="0.10113989123254985"/>
  </r>
  <r>
    <s v="Water Lane B"/>
    <x v="0"/>
    <n v="10.77"/>
    <n v="9.24"/>
    <n v="9.6999999999999993"/>
    <n v="10.119999999999999"/>
    <n v="11.47"/>
    <n v="39.418199999999999"/>
    <n v="33.725999999999999"/>
    <n v="35.404999999999994"/>
    <n v="37.039200000000001"/>
    <n v="41.865500000000004"/>
    <n v="-0.14440537619678218"/>
    <n v="4.9783549783549708E-2"/>
    <n v="4.6157322412088808E-2"/>
    <n v="0.13030249033456465"/>
  </r>
  <r>
    <s v="Cattedown STOR CVA"/>
    <x v="0"/>
    <n v="11.7"/>
    <n v="9.67"/>
    <n v="10.17"/>
    <n v="7.93"/>
    <n v="8.8699999999999992"/>
    <n v="42.821999999999996"/>
    <n v="35.295499999999997"/>
    <n v="37.1205"/>
    <n v="29.023799999999998"/>
    <n v="32.375499999999995"/>
    <n v="-0.1757624585493438"/>
    <n v="5.170630816959676E-2"/>
    <n v="-0.21811936800420262"/>
    <n v="0.11548108793472944"/>
  </r>
  <r>
    <s v="Appletree Farm"/>
    <x v="2"/>
    <n v="9.84"/>
    <n v="8.56"/>
    <n v="0"/>
    <n v="0"/>
    <n v="0"/>
    <n v="36.014400000000002"/>
    <n v="31.244000000000003"/>
    <n v="0"/>
    <n v="0"/>
    <n v="0"/>
    <n v="-0.13245812785996713"/>
    <n v="-1"/>
    <n v="0"/>
    <n v="0"/>
  </r>
  <r>
    <s v="Huntspill Energy Park"/>
    <x v="2"/>
    <n v="9899.16"/>
    <n v="0"/>
    <n v="0"/>
    <n v="0"/>
    <n v="0"/>
    <n v="36230.925600000002"/>
    <n v="0"/>
    <n v="0"/>
    <n v="0"/>
    <n v="0"/>
    <n v="-1"/>
    <n v="0"/>
    <n v="0"/>
    <n v="0"/>
  </r>
  <r>
    <s v="Lodge Farm"/>
    <x v="2"/>
    <n v="6.06"/>
    <n v="5.69"/>
    <n v="0"/>
    <n v="0"/>
    <n v="0"/>
    <n v="22.179599999999997"/>
    <n v="20.768500000000003"/>
    <n v="0"/>
    <n v="0"/>
    <n v="0"/>
    <n v="-6.3621526087034641E-2"/>
    <n v="-1"/>
    <n v="0"/>
    <n v="0"/>
  </r>
  <r>
    <s v="Lower Bedminister CHP"/>
    <x v="2"/>
    <n v="85.47"/>
    <n v="93.58"/>
    <n v="0"/>
    <n v="0"/>
    <n v="0"/>
    <n v="312.8202"/>
    <n v="341.56700000000001"/>
    <n v="0"/>
    <n v="0"/>
    <n v="0"/>
    <n v="9.189560009232145E-2"/>
    <n v="-1"/>
    <n v="0"/>
    <n v="0"/>
  </r>
  <r>
    <s v="Lufton"/>
    <x v="2"/>
    <n v="37.380000000000003"/>
    <n v="34.64"/>
    <n v="0"/>
    <n v="0"/>
    <n v="0"/>
    <n v="136.8108"/>
    <n v="126.43599999999999"/>
    <n v="0"/>
    <n v="0"/>
    <n v="0"/>
    <n v="-7.5833194455408592E-2"/>
    <n v="-1"/>
    <n v="0"/>
    <n v="0"/>
  </r>
  <r>
    <s v="Marlands Field"/>
    <x v="2"/>
    <n v="21.75"/>
    <n v="19.37"/>
    <n v="0"/>
    <n v="0"/>
    <n v="0"/>
    <n v="79.605000000000004"/>
    <n v="70.700500000000005"/>
    <n v="0"/>
    <n v="0"/>
    <n v="0"/>
    <n v="-0.11185855159851765"/>
    <n v="-1"/>
    <n v="0"/>
    <n v="0"/>
  </r>
  <r>
    <s v="Purdown Battery Storage"/>
    <x v="2"/>
    <n v="482.73"/>
    <n v="0"/>
    <n v="0"/>
    <n v="0"/>
    <n v="0"/>
    <n v="1766.7918"/>
    <n v="0"/>
    <n v="0"/>
    <n v="0"/>
    <n v="0"/>
    <n v="-1"/>
    <n v="0"/>
    <n v="0"/>
    <n v="0"/>
  </r>
  <r>
    <s v="Severn Road "/>
    <x v="2"/>
    <n v="22.31"/>
    <n v="216.88"/>
    <n v="0"/>
    <n v="0"/>
    <n v="0"/>
    <n v="81.654600000000002"/>
    <n v="791.61199999999997"/>
    <n v="0"/>
    <n v="0"/>
    <n v="0"/>
    <n v="8.6946405958757982"/>
    <n v="-1"/>
    <n v="0"/>
    <n v="0"/>
  </r>
  <r>
    <s v="Bell Farm Battery Storage"/>
    <x v="2"/>
    <n v="297.74"/>
    <n v="0"/>
    <n v="0"/>
    <n v="0"/>
    <n v="0"/>
    <n v="1089.7284000000002"/>
    <n v="0"/>
    <n v="0"/>
    <n v="0"/>
    <n v="0"/>
    <n v="-1"/>
    <n v="0"/>
    <n v="0"/>
    <n v="0"/>
  </r>
  <r>
    <s v="Springfield Farm"/>
    <x v="2"/>
    <n v="2.3199999999999998"/>
    <n v="0"/>
    <n v="0"/>
    <n v="0"/>
    <n v="0"/>
    <n v="8.4911999999999992"/>
    <n v="0"/>
    <n v="0"/>
    <n v="0"/>
    <n v="0"/>
    <n v="-1"/>
    <n v="0"/>
    <n v="0"/>
    <n v="0"/>
  </r>
  <r>
    <s v="Tale Lane Solar"/>
    <x v="2"/>
    <n v="16.75"/>
    <n v="17.21"/>
    <n v="0"/>
    <n v="0"/>
    <n v="0"/>
    <n v="61.305000000000007"/>
    <n v="62.816499999999998"/>
    <n v="0"/>
    <n v="0"/>
    <n v="0"/>
    <n v="2.4655411467253696E-2"/>
    <n v="-1"/>
    <n v="0"/>
    <n v="0"/>
  </r>
  <r>
    <s v="Trendeal Solar Park"/>
    <x v="2"/>
    <n v="5.8"/>
    <n v="5.48"/>
    <n v="0"/>
    <n v="0"/>
    <n v="0"/>
    <n v="21.227999999999998"/>
    <n v="20.001999999999999"/>
    <n v="0"/>
    <n v="0"/>
    <n v="0"/>
    <n v="-5.7753909930280733E-2"/>
    <n v="-1"/>
    <n v="0"/>
    <n v="0"/>
  </r>
  <r>
    <s v="Tunley Farm"/>
    <x v="2"/>
    <n v="2.99"/>
    <n v="0"/>
    <n v="0"/>
    <n v="0"/>
    <n v="0"/>
    <n v="10.9434"/>
    <n v="0"/>
    <n v="0"/>
    <n v="0"/>
    <n v="0"/>
    <n v="-1"/>
    <n v="0"/>
    <n v="0"/>
    <n v="0"/>
  </r>
  <r>
    <s v="Ventonteague Wind Turbine"/>
    <x v="1"/>
    <n v="6.25"/>
    <n v="5.09"/>
    <n v="5.63"/>
    <n v="1139.3599999999999"/>
    <n v="2586.15"/>
    <n v="22.875"/>
    <n v="18.578500000000002"/>
    <n v="20.549499999999998"/>
    <n v="4170.0576000000001"/>
    <n v="9439.4475000000002"/>
    <n v="-0.18782513661202183"/>
    <n v="0.10609037328094284"/>
    <n v="201.92744835640772"/>
    <n v="1.2636252074791483"/>
  </r>
  <r>
    <s v="Warne Road"/>
    <x v="0"/>
    <n v="26.31"/>
    <n v="21"/>
    <n v="0"/>
    <n v="0"/>
    <n v="24.53"/>
    <n v="96.294600000000003"/>
    <n v="76.649999999999991"/>
    <n v="0"/>
    <n v="0"/>
    <n v="89.534500000000008"/>
    <n v="-0.20400520901483588"/>
    <n v="-1"/>
    <n v="0"/>
    <n v="0"/>
  </r>
  <r>
    <s v="Weston Gateway"/>
    <x v="2"/>
    <n v="298.13"/>
    <n v="0"/>
    <n v="0"/>
    <n v="0"/>
    <n v="0"/>
    <n v="1091.1558"/>
    <n v="0"/>
    <n v="0"/>
    <n v="0"/>
    <n v="0"/>
    <n v="-1"/>
    <n v="0"/>
    <n v="0"/>
    <n v="0"/>
  </r>
  <r>
    <s v="Woodbury STOR"/>
    <x v="2"/>
    <n v="14.64"/>
    <n v="15.04"/>
    <n v="0"/>
    <n v="0"/>
    <n v="0"/>
    <n v="53.5824"/>
    <n v="54.895999999999994"/>
    <n v="0"/>
    <n v="0"/>
    <n v="0"/>
    <n v="2.4515512556361641E-2"/>
    <n v="-1"/>
    <n v="0"/>
    <n v="0"/>
  </r>
  <r>
    <s v="Wyndham Estate PV"/>
    <x v="2"/>
    <n v="1.81"/>
    <n v="1.6"/>
    <n v="0"/>
    <n v="0"/>
    <n v="0"/>
    <n v="6.6246000000000009"/>
    <n v="5.84"/>
    <n v="0"/>
    <n v="0"/>
    <n v="0"/>
    <n v="-0.11843733961295788"/>
    <n v="-1"/>
    <n v="0"/>
    <n v="0"/>
  </r>
  <r>
    <s v="Boxbury Hill"/>
    <x v="2"/>
    <n v="24.73"/>
    <n v="0"/>
    <n v="0"/>
    <n v="0"/>
    <n v="0"/>
    <n v="90.511799999999994"/>
    <n v="0"/>
    <n v="0"/>
    <n v="0"/>
    <n v="0"/>
    <n v="-1"/>
    <n v="0"/>
    <n v="0"/>
    <n v="0"/>
  </r>
  <r>
    <s v="Yelland, West Yelland, Fremington, Barnstaple, Devon, "/>
    <x v="2"/>
    <n v="59.43"/>
    <n v="0"/>
    <n v="0"/>
    <n v="0"/>
    <n v="0"/>
    <n v="217.51380000000003"/>
    <n v="0"/>
    <n v="0"/>
    <n v="0"/>
    <n v="0"/>
    <n v="-1"/>
    <n v="0"/>
    <n v="0"/>
    <n v="0"/>
  </r>
  <r>
    <s v="Clyst St Lawrence Energy Storage, Broadoak Farm, Clyst Hydon, Cullompton, Devon, "/>
    <x v="2"/>
    <n v="7.59"/>
    <n v="0"/>
    <n v="0"/>
    <n v="0"/>
    <n v="0"/>
    <n v="27.779399999999999"/>
    <n v="0"/>
    <n v="0"/>
    <n v="0"/>
    <n v="0"/>
    <n v="-1"/>
    <n v="0"/>
    <n v="0"/>
    <n v="0"/>
  </r>
  <r>
    <s v="Coleford"/>
    <x v="2"/>
    <n v="14.46"/>
    <n v="12.17"/>
    <n v="12.8"/>
    <n v="0"/>
    <n v="0"/>
    <n v="52.9236"/>
    <n v="44.420500000000004"/>
    <n v="46.72"/>
    <n v="0"/>
    <n v="0"/>
    <n v="-0.16066745270540927"/>
    <n v="5.1766639276910276E-2"/>
    <n v="-1"/>
    <n v="0"/>
  </r>
  <r>
    <s v="Cornwall Bio Park"/>
    <x v="0"/>
    <n v="69.22"/>
    <n v="64.290000000000006"/>
    <n v="67.44"/>
    <n v="74.510000000000005"/>
    <n v="87.54"/>
    <n v="253.34520000000001"/>
    <n v="234.6585"/>
    <n v="246.15600000000001"/>
    <n v="272.70660000000004"/>
    <n v="319.52100000000002"/>
    <n v="-7.3759834407756686E-2"/>
    <n v="4.8996733551096572E-2"/>
    <n v="0.10786086871739875"/>
    <n v="0.17166581226856992"/>
  </r>
  <r>
    <s v="Fire Station Lane"/>
    <x v="0"/>
    <n v="16.03"/>
    <n v="12.79"/>
    <n v="13.47"/>
    <n v="13.56"/>
    <n v="14.94"/>
    <n v="58.669800000000002"/>
    <n v="46.683499999999995"/>
    <n v="49.165500000000009"/>
    <n v="49.629599999999996"/>
    <n v="54.530999999999999"/>
    <n v="-0.20430102028641661"/>
    <n v="5.3166536356528793E-2"/>
    <n v="9.4395460231257999E-3"/>
    <n v="9.8759611199767949E-2"/>
  </r>
  <r>
    <s v="Hallen 33kV Battery"/>
    <x v="0"/>
    <n v="775.05"/>
    <n v="680.32"/>
    <n v="714.18"/>
    <n v="763.68"/>
    <n v="909.86"/>
    <n v="2836.683"/>
    <n v="2483.1680000000001"/>
    <n v="2606.7570000000001"/>
    <n v="2795.0687999999996"/>
    <n v="3320.9889999999996"/>
    <n v="-0.12462266668499788"/>
    <n v="4.9770696142991566E-2"/>
    <n v="7.2239875063152992E-2"/>
    <n v="0.18816001953154071"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Jaguar Land Rover Gaydon"/>
    <x v="0"/>
    <n v="4877.51"/>
    <n v="5170.93"/>
    <n v="68087.72"/>
    <n v="43448.7"/>
    <n v="52430.55"/>
    <n v="17851.686600000001"/>
    <n v="18873.894500000002"/>
    <n v="248520.17800000001"/>
    <n v="159022.242"/>
    <n v="191371.50750000001"/>
    <n v="5.7261138563792668E-2"/>
    <n v="12.167403155718603"/>
    <n v="-0.36012341822803628"/>
    <n v="0.20342604338328973"/>
  </r>
  <r>
    <s v="Lyon Road Gas Gen"/>
    <x v="1"/>
    <n v="40.32"/>
    <n v="42.45"/>
    <n v="43.97"/>
    <n v="43.23"/>
    <n v="43.68"/>
    <n v="147.5712"/>
    <n v="154.94250000000002"/>
    <n v="160.4905"/>
    <n v="158.22179999999997"/>
    <n v="159.43200000000002"/>
    <n v="4.995080340879543E-2"/>
    <n v="3.5806831566548736E-2"/>
    <n v="-1.4136039204812878E-2"/>
    <n v="7.6487563660636582E-3"/>
  </r>
  <r>
    <s v="Asher Lane 33kV STOR"/>
    <x v="1"/>
    <n v="41.49"/>
    <n v="38.92"/>
    <n v="40.299999999999997"/>
    <n v="44.6"/>
    <n v="3.03"/>
    <n v="151.85340000000002"/>
    <n v="142.05799999999999"/>
    <n v="147.095"/>
    <n v="163.23599999999999"/>
    <n v="11.059499999999998"/>
    <n v="-6.4505635040111198E-2"/>
    <n v="3.5457348406988665E-2"/>
    <n v="0.10973180597572996"/>
    <n v="-0.93224840108799534"/>
  </r>
  <r>
    <s v="Spondon Peaking STOR"/>
    <x v="2"/>
    <n v="16.72"/>
    <n v="0"/>
    <n v="0"/>
    <n v="0"/>
    <n v="0"/>
    <n v="61.195199999999993"/>
    <n v="0"/>
    <n v="0"/>
    <n v="0"/>
    <n v="0"/>
    <n v="-1"/>
    <n v="0"/>
    <n v="0"/>
    <n v="0"/>
  </r>
  <r>
    <s v="Rhodia STOR "/>
    <x v="2"/>
    <n v="103.62"/>
    <n v="0"/>
    <n v="0"/>
    <n v="0"/>
    <n v="0"/>
    <n v="379.24920000000003"/>
    <n v="0"/>
    <n v="0"/>
    <n v="0"/>
    <n v="0"/>
    <n v="-1"/>
    <n v="0"/>
    <n v="0"/>
    <n v="0"/>
  </r>
  <r>
    <s v="Jaguar Land Rover Whitley"/>
    <x v="0"/>
    <n v="6048.48"/>
    <n v="6415.13"/>
    <n v="69376.27"/>
    <n v="44715.53"/>
    <n v="69372.990000000005"/>
    <n v="22137.436799999996"/>
    <n v="23415.224500000004"/>
    <n v="253223.3855"/>
    <n v="163658.83980000002"/>
    <n v="253211.41350000002"/>
    <n v="5.7720670714687561E-2"/>
    <n v="9.8144760901182035"/>
    <n v="-0.35369776580133427"/>
    <n v="0.54719056917083186"/>
  </r>
  <r>
    <s v="Yew Tree Farm PV"/>
    <x v="1"/>
    <n v="5.39"/>
    <n v="5.65"/>
    <n v="5.85"/>
    <n v="5.75"/>
    <n v="1.35"/>
    <n v="19.727399999999999"/>
    <n v="20.622500000000002"/>
    <n v="21.352499999999999"/>
    <n v="21.045000000000002"/>
    <n v="4.9275000000000002"/>
    <n v="4.5373439987023367E-2"/>
    <n v="3.5398230088495408E-2"/>
    <n v="-1.4401123990165021E-2"/>
    <n v="-0.76585887384176765"/>
  </r>
  <r>
    <s v="Cobb Farm Egmanton PV"/>
    <x v="1"/>
    <n v="2.65"/>
    <n v="2.77"/>
    <n v="2.87"/>
    <n v="2.82"/>
    <n v="1.88"/>
    <n v="9.6989999999999998"/>
    <n v="10.1105"/>
    <n v="10.4755"/>
    <n v="10.321199999999999"/>
    <n v="6.8619999999999992"/>
    <n v="4.2427054335498537E-2"/>
    <n v="3.6101083032491044E-2"/>
    <n v="-1.4729607178655013E-2"/>
    <n v="-0.33515482695810572"/>
  </r>
  <r>
    <s v="Kelmarsh Wind Farm"/>
    <x v="1"/>
    <n v="140.32"/>
    <n v="148.44"/>
    <n v="153.72999999999999"/>
    <n v="151.13999999999999"/>
    <n v="186.46"/>
    <n v="513.57119999999998"/>
    <n v="541.80599999999993"/>
    <n v="561.11449999999991"/>
    <n v="553.17239999999993"/>
    <n v="680.57900000000006"/>
    <n v="5.4977381909265821E-2"/>
    <n v="3.5637294529776264E-2"/>
    <n v="-1.4154152138289078E-2"/>
    <n v="0.23031987857673331"/>
  </r>
  <r>
    <s v="Pebble Hall Farm AD "/>
    <x v="1"/>
    <n v="727.71"/>
    <n v="769.88"/>
    <s v=""/>
    <n v="0"/>
    <n v="0"/>
    <n v="2663.4186000000004"/>
    <n v="2810.0619999999999"/>
    <n v="0"/>
    <n v="0"/>
    <n v="0"/>
    <n v="5.5058337431449722E-2"/>
    <n v="-1"/>
    <n v="0"/>
    <n v="0"/>
  </r>
  <r>
    <s v="Copley Farm PV Claypole"/>
    <x v="1"/>
    <n v="11.86"/>
    <n v="12.49"/>
    <n v="12.93"/>
    <n v="12.71"/>
    <n v="12.78"/>
    <n v="43.407600000000002"/>
    <n v="45.588499999999996"/>
    <n v="47.194499999999998"/>
    <n v="46.518600000000006"/>
    <n v="46.646999999999998"/>
    <n v="5.0242353873515055E-2"/>
    <n v="3.5228182546036768E-2"/>
    <n v="-1.4321584082890859E-2"/>
    <n v="2.7601862480812756E-3"/>
  </r>
  <r>
    <s v="Greatmoor EFW Calvert"/>
    <x v="1"/>
    <n v="951.71"/>
    <n v="993.3"/>
    <n v="1039.25"/>
    <n v="1021.73"/>
    <n v="803.3"/>
    <n v="3483.2586000000006"/>
    <n v="3625.5450000000001"/>
    <n v="3793.2624999999998"/>
    <n v="3739.5317999999997"/>
    <n v="2932.0449999999996"/>
    <n v="4.0848646724076065E-2"/>
    <n v="4.6259941608778776E-2"/>
    <n v="-1.4164772408975179E-2"/>
    <n v="-0.21593259348670335"/>
  </r>
  <r>
    <s v="Lodge Farm (Calow) PV"/>
    <x v="1"/>
    <n v="4.4000000000000004"/>
    <n v="4.58"/>
    <n v="4.75"/>
    <n v="4.67"/>
    <n v="2.1"/>
    <n v="16.104000000000003"/>
    <n v="16.716999999999999"/>
    <n v="17.337499999999999"/>
    <n v="17.092199999999998"/>
    <n v="7.665"/>
    <n v="3.8065076999503011E-2"/>
    <n v="3.7117903930131035E-2"/>
    <n v="-1.4148521989906238E-2"/>
    <n v="-0.55154982974690203"/>
  </r>
  <r>
    <s v="Arkwright Solar PV"/>
    <x v="1"/>
    <n v="122.67"/>
    <n v="129.28"/>
    <n v="133.88999999999999"/>
    <n v="131.63999999999999"/>
    <n v="113.85"/>
    <n v="448.97220000000004"/>
    <n v="471.87199999999996"/>
    <n v="488.69849999999991"/>
    <n v="481.80239999999992"/>
    <n v="415.55249999999995"/>
    <n v="5.1004939726780218E-2"/>
    <n v="3.5659034653465316E-2"/>
    <n v="-1.4111154423432803E-2"/>
    <n v="-0.13750429636714134"/>
  </r>
  <r>
    <s v="Langar PV Imports"/>
    <x v="1"/>
    <n v="3.13"/>
    <n v="3.26"/>
    <n v="453.72"/>
    <n v="3.32"/>
    <n v="1.22"/>
    <n v="11.4558"/>
    <n v="11.898999999999999"/>
    <n v="1656.0780000000002"/>
    <n v="12.151199999999999"/>
    <n v="4.4529999999999994"/>
    <n v="3.8687826253949842E-2"/>
    <n v="138.17791411042947"/>
    <n v="-0.9926626644397184"/>
    <n v="-0.63353413654618485"/>
  </r>
  <r>
    <s v="Averill Farm PV"/>
    <x v="1"/>
    <n v="13.48"/>
    <n v="14.2"/>
    <n v="14.7"/>
    <n v="14.46"/>
    <n v="15.12"/>
    <n v="49.336800000000004"/>
    <n v="51.83"/>
    <n v="53.654999999999994"/>
    <n v="52.9236"/>
    <n v="55.188000000000002"/>
    <n v="5.0534286779847726E-2"/>
    <n v="3.5211267605633756E-2"/>
    <n v="-1.3631534805703005E-2"/>
    <n v="4.2786205020066692E-2"/>
  </r>
  <r>
    <s v="Marchington Solar PV"/>
    <x v="1"/>
    <n v="5.05"/>
    <n v="5.27"/>
    <n v="5.46"/>
    <n v="2.8"/>
    <n v="1.31"/>
    <n v="18.482999999999997"/>
    <n v="19.235499999999998"/>
    <n v="19.929000000000002"/>
    <n v="10.247999999999999"/>
    <n v="4.7815000000000003"/>
    <n v="4.0713087702212825E-2"/>
    <n v="3.6053130929791566E-2"/>
    <n v="-0.48577449947312967"/>
    <n v="-0.53342115534738477"/>
  </r>
  <r>
    <s v="West End Fm Treswell PV"/>
    <x v="3"/>
    <n v="3.67"/>
    <n v="3.81"/>
    <n v="3.95"/>
    <n v="1483.54"/>
    <n v="1834.54"/>
    <n v="13.432199999999998"/>
    <n v="13.906500000000001"/>
    <n v="14.4175"/>
    <n v="5429.7564000000002"/>
    <n v="6696.070999999999"/>
    <n v="3.5310671371778568E-2"/>
    <n v="3.6745406824146842E-2"/>
    <n v="375.60873244321135"/>
    <n v="0.23321757123395059"/>
  </r>
  <r>
    <s v="Fields Farm Southam PV"/>
    <x v="1"/>
    <n v="4.6100000000000003"/>
    <n v="4.8"/>
    <n v="4.9800000000000004"/>
    <n v="4.8899999999999997"/>
    <n v="2.2200000000000002"/>
    <n v="16.872600000000002"/>
    <n v="17.52"/>
    <n v="18.177000000000003"/>
    <n v="17.897400000000001"/>
    <n v="8.1029999999999998"/>
    <n v="3.8369901497101733E-2"/>
    <n v="3.7500000000000311E-2"/>
    <n v="-1.5382076250206378E-2"/>
    <n v="-0.54725267357269769"/>
  </r>
  <r>
    <s v="Canopus Farm PV"/>
    <x v="1"/>
    <n v="4.5"/>
    <n v="4.6900000000000004"/>
    <n v="4.8600000000000003"/>
    <n v="4.78"/>
    <n v="2.65"/>
    <n v="16.47"/>
    <n v="17.118500000000001"/>
    <n v="17.739000000000001"/>
    <n v="17.494800000000001"/>
    <n v="9.6724999999999994"/>
    <n v="3.9374620522161674E-2"/>
    <n v="3.6247334754797356E-2"/>
    <n v="-1.3766277693218254E-2"/>
    <n v="-0.44712143036788077"/>
  </r>
  <r>
    <s v="Lindridge Farm PV"/>
    <x v="1"/>
    <n v="11.43"/>
    <n v="12.02"/>
    <n v="12.45"/>
    <n v="12.24"/>
    <n v="2.04"/>
    <n v="41.833799999999997"/>
    <n v="43.872999999999998"/>
    <n v="45.442500000000003"/>
    <n v="44.798400000000001"/>
    <n v="7.4460000000000006"/>
    <n v="4.8745272961098429E-2"/>
    <n v="3.5773710482529308E-2"/>
    <n v="-1.4173956098366136E-2"/>
    <n v="-0.83378870673952643"/>
  </r>
  <r>
    <s v="Thornborough Grnds PV"/>
    <x v="3"/>
    <n v="18.649999999999999"/>
    <n v="19.579999999999998"/>
    <n v="20.27"/>
    <n v="1499.59"/>
    <n v="1848.66"/>
    <n v="68.259"/>
    <n v="71.466999999999985"/>
    <n v="73.985500000000002"/>
    <n v="5488.4993999999997"/>
    <n v="6747.6089999999995"/>
    <n v="4.6997465535679961E-2"/>
    <n v="3.5240040858018684E-2"/>
    <n v="73.183446756459034"/>
    <n v="0.22940871597799561"/>
  </r>
  <r>
    <s v="Wymeswold Narrow Lane PV"/>
    <x v="1"/>
    <n v="14.66"/>
    <n v="15.37"/>
    <n v="15.92"/>
    <n v="15.65"/>
    <n v="11.29"/>
    <n v="53.6556"/>
    <n v="56.100500000000004"/>
    <n v="58.108000000000004"/>
    <n v="57.279000000000003"/>
    <n v="41.208499999999994"/>
    <n v="4.5566539186962851E-2"/>
    <n v="3.5783994795055341E-2"/>
    <n v="-1.4266538170303544E-2"/>
    <n v="-0.280565303165209"/>
  </r>
  <r>
    <s v="Manor Farm Horton PV"/>
    <x v="1"/>
    <n v="3.14"/>
    <n v="3.3"/>
    <n v="3.41"/>
    <n v="3.36"/>
    <n v="5.16"/>
    <n v="11.492400000000002"/>
    <n v="12.045"/>
    <n v="12.446499999999999"/>
    <n v="12.297599999999999"/>
    <n v="18.834"/>
    <n v="4.808395113292252E-2"/>
    <n v="3.3333333333333215E-2"/>
    <n v="-1.1963202506728776E-2"/>
    <n v="0.53151834504293527"/>
  </r>
  <r>
    <s v="Handley Park Farm PV"/>
    <x v="1"/>
    <n v="14.08"/>
    <n v="14.78"/>
    <n v="15.31"/>
    <n v="15.05"/>
    <n v="9.7799999999999994"/>
    <n v="51.532800000000002"/>
    <n v="53.946999999999996"/>
    <n v="55.881500000000003"/>
    <n v="55.082999999999998"/>
    <n v="35.697000000000003"/>
    <n v="4.6847832836562242E-2"/>
    <n v="3.5859269282814799E-2"/>
    <n v="-1.4289165466209841E-2"/>
    <n v="-0.35194161538042579"/>
  </r>
  <r>
    <s v="Shelton Lodge PV"/>
    <x v="1"/>
    <n v="20.28"/>
    <n v="20.75"/>
    <n v="21.49"/>
    <n v="21.13"/>
    <n v="26.45"/>
    <n v="74.224800000000002"/>
    <n v="75.737499999999997"/>
    <n v="78.438499999999991"/>
    <n v="77.335799999999992"/>
    <n v="96.542500000000004"/>
    <n v="2.0379980815037557E-2"/>
    <n v="3.5662650602409585E-2"/>
    <n v="-1.4058147465848991E-2"/>
    <n v="0.24835457834534602"/>
  </r>
  <r>
    <s v="Brafield on the Green PV"/>
    <x v="3"/>
    <n v="49.62"/>
    <n v="52.37"/>
    <n v="54.23"/>
    <n v="1532.98"/>
    <n v="1899.06"/>
    <n v="181.60919999999999"/>
    <n v="191.15049999999997"/>
    <n v="197.93950000000001"/>
    <n v="5610.7067999999999"/>
    <n v="6931.5690000000004"/>
    <n v="5.2537536644619243E-2"/>
    <n v="3.5516517089937194E-2"/>
    <n v="27.345564174912031"/>
    <n v="0.23541814731791022"/>
  </r>
  <r>
    <s v="Sywell PV"/>
    <x v="3"/>
    <n v="69.42"/>
    <n v="73.430000000000007"/>
    <n v="76.05"/>
    <n v="1554.43"/>
    <n v="1864.65"/>
    <n v="254.0772"/>
    <n v="268.01950000000005"/>
    <n v="277.58249999999998"/>
    <n v="5689.2137999999995"/>
    <n v="6805.9724999999999"/>
    <n v="5.487426656150185E-2"/>
    <n v="3.5680239684052539E-2"/>
    <n v="19.495578071384184"/>
    <n v="0.19629402923827555"/>
  </r>
  <r>
    <s v="Holtwood Farm PV"/>
    <x v="1"/>
    <n v="15.42"/>
    <n v="16.21"/>
    <n v="16.78"/>
    <n v="16.5"/>
    <n v="15.19"/>
    <n v="56.437200000000004"/>
    <n v="59.166500000000006"/>
    <n v="61.247"/>
    <n v="60.39"/>
    <n v="55.4435"/>
    <n v="4.8359946985321756E-2"/>
    <n v="3.5163479333744529E-2"/>
    <n v="-1.3992522082714287E-2"/>
    <n v="-8.1909256499420491E-2"/>
  </r>
  <r>
    <s v="Drakelow Farm PV"/>
    <x v="1"/>
    <n v="8.42"/>
    <n v="8.85"/>
    <n v="9.17"/>
    <n v="9.01"/>
    <n v="6.46"/>
    <n v="30.8172"/>
    <n v="32.302499999999995"/>
    <n v="33.470500000000001"/>
    <n v="32.976599999999998"/>
    <n v="23.579000000000001"/>
    <n v="4.8197110704411683E-2"/>
    <n v="3.6158192090395724E-2"/>
    <n v="-1.4756277916374239E-2"/>
    <n v="-0.28497783276626454"/>
  </r>
  <r>
    <s v="Stragglethorpe Rd PV"/>
    <x v="1"/>
    <n v="4.8099999999999996"/>
    <n v="5.03"/>
    <n v="5.21"/>
    <n v="5.12"/>
    <n v="3.15"/>
    <n v="17.604599999999998"/>
    <n v="18.359500000000001"/>
    <n v="19.016500000000001"/>
    <n v="18.7392"/>
    <n v="11.4975"/>
    <n v="4.2880837962805396E-2"/>
    <n v="3.5785288270377746E-2"/>
    <n v="-1.4582073462519385E-2"/>
    <n v="-0.38644659323770492"/>
  </r>
  <r>
    <s v="Oxcroft Solar Farm PV"/>
    <x v="1"/>
    <n v="503.49"/>
    <n v="532.04999999999995"/>
    <n v="551.01"/>
    <n v="541.72"/>
    <n v="538.36"/>
    <n v="1842.7734"/>
    <n v="1941.9824999999996"/>
    <n v="2011.1864999999998"/>
    <n v="1982.6952000000001"/>
    <n v="1965.0140000000001"/>
    <n v="5.3836841795089629E-2"/>
    <n v="3.5635748519875943E-2"/>
    <n v="-1.4166413706535708E-2"/>
    <n v="-8.9177600268564028E-3"/>
  </r>
  <r>
    <s v="Derby Waste Sinfin EFW"/>
    <x v="4"/>
    <n v="753.78"/>
    <n v="795.88"/>
    <n v="824.25"/>
    <n v="9674.92"/>
    <n v="13378.93"/>
    <n v="2758.8348000000001"/>
    <n v="2904.962"/>
    <n v="3008.5124999999998"/>
    <n v="35410.207199999997"/>
    <n v="48833.094499999999"/>
    <n v="5.2966998966375245E-2"/>
    <n v="3.564607729808511E-2"/>
    <n v="10.770005010781906"/>
    <n v="0.3790683071744354"/>
  </r>
  <r>
    <s v="Littlewood Farm PV"/>
    <x v="1"/>
    <n v="3.29"/>
    <n v="3.43"/>
    <n v="3.55"/>
    <n v="3.49"/>
    <n v="1.53"/>
    <n v="12.041399999999999"/>
    <n v="12.519500000000001"/>
    <n v="12.9575"/>
    <n v="12.773400000000001"/>
    <n v="5.5845000000000002"/>
    <n v="3.9704685501686043E-2"/>
    <n v="3.498542274052463E-2"/>
    <n v="-1.420798765193898E-2"/>
    <n v="-0.56280238620884027"/>
  </r>
  <r>
    <s v="Twin Yards Farm PV"/>
    <x v="1"/>
    <n v="5.5"/>
    <n v="5.76"/>
    <n v="5.97"/>
    <n v="5.87"/>
    <n v="1.63"/>
    <n v="20.13"/>
    <n v="21.024000000000001"/>
    <n v="21.790499999999998"/>
    <n v="21.484200000000001"/>
    <n v="5.9494999999999996"/>
    <n v="4.4411326378539506E-2"/>
    <n v="3.6458333333333259E-2"/>
    <n v="-1.4056584291319507E-2"/>
    <n v="-0.72307556250640004"/>
  </r>
  <r>
    <s v="Tower Hayes Farm PV"/>
    <x v="1"/>
    <n v="8.07"/>
    <n v="8.4700000000000006"/>
    <n v="8.77"/>
    <n v="8.6199999999999992"/>
    <n v="7.36"/>
    <n v="29.536200000000004"/>
    <n v="30.915500000000005"/>
    <n v="32.0105"/>
    <n v="31.549199999999999"/>
    <n v="26.864000000000001"/>
    <n v="4.6698627446997154E-2"/>
    <n v="3.5419126328217088E-2"/>
    <n v="-1.4410896424610686E-2"/>
    <n v="-0.14850455796026518"/>
  </r>
  <r>
    <s v="The Breck Solar PV"/>
    <x v="1"/>
    <n v="20.87"/>
    <n v="21.98"/>
    <n v="22.77"/>
    <n v="22.38"/>
    <n v="24.48"/>
    <n v="76.384199999999993"/>
    <n v="80.227000000000004"/>
    <n v="83.110500000000002"/>
    <n v="81.910799999999995"/>
    <n v="89.352000000000004"/>
    <n v="5.0308833502216599E-2"/>
    <n v="3.5941765241128243E-2"/>
    <n v="-1.4434999187828312E-2"/>
    <n v="9.0845163275172558E-2"/>
  </r>
  <r>
    <s v="Barnby Moor Retford PV"/>
    <x v="3"/>
    <n v="2.02"/>
    <n v="2.06"/>
    <n v="2.13"/>
    <n v="1481.76"/>
    <n v="1892.28"/>
    <n v="7.3931999999999993"/>
    <n v="7.5190000000000001"/>
    <n v="7.7744999999999997"/>
    <n v="5423.2416000000003"/>
    <n v="6906.8219999999992"/>
    <n v="1.7015635989828581E-2"/>
    <n v="3.398058252427183E-2"/>
    <n v="696.56789504148185"/>
    <n v="0.27355971011875968"/>
  </r>
  <r>
    <s v="Lincoln Farm PV"/>
    <x v="1"/>
    <n v="6.11"/>
    <n v="6.41"/>
    <n v="6.64"/>
    <n v="6.53"/>
    <n v="5"/>
    <n v="22.3626"/>
    <n v="23.396500000000003"/>
    <n v="24.236000000000001"/>
    <n v="23.899799999999999"/>
    <n v="18.25"/>
    <n v="4.6233443338431268E-2"/>
    <n v="3.5881435257410166E-2"/>
    <n v="-1.3871926060406103E-2"/>
    <n v="-0.23639528364254092"/>
  </r>
  <r>
    <s v="Drakelow Renewable BIO"/>
    <x v="1"/>
    <n v="6.23"/>
    <n v="6.5"/>
    <n v="6.73"/>
    <n v="92.45"/>
    <n v="31.42"/>
    <n v="22.8018"/>
    <n v="23.725000000000001"/>
    <n v="24.564499999999999"/>
    <n v="338.36700000000002"/>
    <n v="114.68300000000001"/>
    <n v="4.0488031646624512E-2"/>
    <n v="3.5384615384615348E-2"/>
    <n v="12.774634126483342"/>
    <n v="-0.66106919409989739"/>
  </r>
  <r>
    <s v="Mill Fm Gt Ponton PV"/>
    <x v="1"/>
    <n v="19.39"/>
    <n v="20.46"/>
    <n v="21.19"/>
    <n v="20.83"/>
    <n v="24.14"/>
    <n v="70.967400000000012"/>
    <n v="74.679000000000002"/>
    <n v="77.343500000000006"/>
    <n v="76.237799999999993"/>
    <n v="88.111000000000004"/>
    <n v="5.230007017306515E-2"/>
    <n v="3.5679374389051777E-2"/>
    <n v="-1.4295965401100452E-2"/>
    <n v="0.15573901660331235"/>
  </r>
  <r>
    <s v="Deepdale Solar Fm PV"/>
    <x v="1"/>
    <n v="7.66"/>
    <n v="8.0299999999999994"/>
    <n v="8.32"/>
    <n v="8.18"/>
    <n v="7.02"/>
    <n v="28.035600000000002"/>
    <n v="29.3095"/>
    <n v="30.367999999999999"/>
    <n v="29.938800000000001"/>
    <n v="25.623000000000001"/>
    <n v="4.5438656565224056E-2"/>
    <n v="3.6114570361145626E-2"/>
    <n v="-1.4133298208640621E-2"/>
    <n v="-0.14415407431159566"/>
  </r>
  <r>
    <s v="Burton Wolds South WF"/>
    <x v="1"/>
    <n v="10.18"/>
    <n v="10.71"/>
    <n v="11.09"/>
    <n v="9.57"/>
    <n v="0.93"/>
    <n v="37.258800000000001"/>
    <n v="39.091500000000003"/>
    <n v="40.478499999999997"/>
    <n v="35.026200000000003"/>
    <n v="3.3945000000000003"/>
    <n v="4.9188379657959969E-2"/>
    <n v="3.5480859010270649E-2"/>
    <n v="-0.13469619674642075"/>
    <n v="-0.90308683214279595"/>
  </r>
  <r>
    <s v="Gawcott Flds PV Commercial"/>
    <x v="1"/>
    <n v="4.4800000000000004"/>
    <n v="4.6900000000000004"/>
    <n v="5.75"/>
    <n v="5.65"/>
    <n v="0.95"/>
    <n v="16.396800000000002"/>
    <n v="17.118500000000001"/>
    <n v="20.987500000000001"/>
    <n v="20.679000000000002"/>
    <n v="3.4674999999999998"/>
    <n v="4.4014685792349573E-2"/>
    <n v="0.2260127931769722"/>
    <n v="-1.4699225729600918E-2"/>
    <n v="-0.83231781033899122"/>
  </r>
  <r>
    <s v="Gawcott Flds PV Community"/>
    <x v="1"/>
    <n v="4.4800000000000004"/>
    <n v="4.6900000000000004"/>
    <n v="5.0199999999999996"/>
    <n v="4.9400000000000004"/>
    <n v="0.95"/>
    <n v="16.396800000000002"/>
    <n v="17.118500000000001"/>
    <n v="18.322999999999997"/>
    <n v="18.080400000000001"/>
    <n v="3.4674999999999998"/>
    <n v="4.4014685792349573E-2"/>
    <n v="7.0362473347547638E-2"/>
    <n v="-1.324018992523035E-2"/>
    <n v="-0.80821773854560741"/>
  </r>
  <r>
    <s v="John Brookes Sawmill BIO"/>
    <x v="1"/>
    <n v="547.30999999999995"/>
    <n v="578.59"/>
    <n v="599.21"/>
    <n v="589.11"/>
    <n v="438.14"/>
    <n v="2003.1545999999998"/>
    <n v="2111.8535000000002"/>
    <n v="2187.1165000000001"/>
    <n v="2156.1426000000001"/>
    <n v="1599.211"/>
    <n v="5.4263859614230636E-2"/>
    <n v="3.5638362225409947E-2"/>
    <n v="-1.4161979940254699E-2"/>
    <n v="-0.25829998442589097"/>
  </r>
  <r>
    <s v="Hawton Wind Farm WF"/>
    <x v="1"/>
    <n v="25.25"/>
    <n v="26.61"/>
    <n v="27.55"/>
    <n v="27.09"/>
    <n v="30.88"/>
    <n v="92.415000000000006"/>
    <n v="97.126500000000007"/>
    <n v="100.5575"/>
    <n v="99.149399999999986"/>
    <n v="112.71199999999999"/>
    <n v="5.0981983444245982E-2"/>
    <n v="3.5325065764750141E-2"/>
    <n v="-1.400293364492966E-2"/>
    <n v="0.13678953175712616"/>
  </r>
  <r>
    <s v="Blackbridge Farm BIO"/>
    <x v="2"/>
    <n v="39.549999999999997"/>
    <n v="41.77"/>
    <n v="0"/>
    <n v="0"/>
    <n v="0"/>
    <n v="144.75299999999999"/>
    <n v="152.4605"/>
    <n v="0"/>
    <n v="0"/>
    <n v="0"/>
    <n v="5.3245874006065508E-2"/>
    <n v="-1"/>
    <n v="0"/>
    <n v="0"/>
  </r>
  <r>
    <s v="Garnham Close STOR"/>
    <x v="1"/>
    <n v="15.25"/>
    <n v="16.04"/>
    <n v="16.61"/>
    <n v="16.329999999999998"/>
    <n v="16.36"/>
    <n v="55.814999999999998"/>
    <n v="58.545999999999992"/>
    <n v="60.6265"/>
    <n v="59.767799999999987"/>
    <n v="59.713999999999999"/>
    <n v="4.8929499238555829E-2"/>
    <n v="3.5536159600997541E-2"/>
    <n v="-1.4163773267465762E-2"/>
    <n v="-9.0015024812672984E-4"/>
  </r>
  <r>
    <s v="RAF Cranwell High G"/>
    <x v="3"/>
    <n v="516.94000000000005"/>
    <n v="540.84"/>
    <n v="7940.85"/>
    <n v="2030.34"/>
    <n v="2134.4299999999998"/>
    <n v="1892.0004000000001"/>
    <n v="1974.066"/>
    <n v="28984.102500000001"/>
    <n v="7431.0443999999998"/>
    <n v="7790.6694999999991"/>
    <n v="4.3375043683923087E-2"/>
    <n v="13.682438429110274"/>
    <n v="-0.7436165428962308"/>
    <n v="4.8394960471505044E-2"/>
  </r>
  <r>
    <s v="Hermitage Lane STOR"/>
    <x v="1"/>
    <n v="5.59"/>
    <n v="5.84"/>
    <n v="6.05"/>
    <n v="5.95"/>
    <n v="2.02"/>
    <n v="20.459399999999999"/>
    <n v="21.315999999999999"/>
    <n v="22.0825"/>
    <n v="21.777000000000001"/>
    <n v="7.3729999999999993"/>
    <n v="4.1868285482467682E-2"/>
    <n v="3.5958904109589129E-2"/>
    <n v="-1.3834484320162987E-2"/>
    <n v="-0.66143178582908579"/>
  </r>
  <r>
    <s v="Fosse Way Radford Sem PV"/>
    <x v="1"/>
    <n v="18.899999999999999"/>
    <n v="19.97"/>
    <n v="20.68"/>
    <n v="20.34"/>
    <n v="17.71"/>
    <n v="69.173999999999992"/>
    <n v="72.890500000000003"/>
    <n v="75.481999999999999"/>
    <n v="74.444400000000002"/>
    <n v="64.641500000000008"/>
    <n v="5.3726833781478689E-2"/>
    <n v="3.5553329994992389E-2"/>
    <n v="-1.374632362682493E-2"/>
    <n v="-0.13168082488407451"/>
  </r>
  <r>
    <s v="Meadow Fm Thorpe Lang PV"/>
    <x v="1"/>
    <n v="21.67"/>
    <n v="22.86"/>
    <n v="23.67"/>
    <n v="23.27"/>
    <n v="7.87"/>
    <n v="79.312200000000004"/>
    <n v="83.438999999999993"/>
    <n v="86.395500000000013"/>
    <n v="85.168199999999999"/>
    <n v="28.725500000000004"/>
    <n v="5.2032348112900584E-2"/>
    <n v="3.5433070866141891E-2"/>
    <n v="-1.4205600986162636E-2"/>
    <n v="-0.66272035806791729"/>
  </r>
  <r>
    <s v="Olney Hyde Farm PV"/>
    <x v="1"/>
    <n v="50.14"/>
    <n v="51.24"/>
    <n v="53.07"/>
    <n v="52.17"/>
    <n v="60.37"/>
    <n v="183.51239999999999"/>
    <n v="187.02599999999998"/>
    <n v="193.70549999999997"/>
    <n v="190.94220000000001"/>
    <n v="220.35050000000001"/>
    <n v="1.9146390107698474E-2"/>
    <n v="3.5714285714285587E-2"/>
    <n v="-1.4265470004723446E-2"/>
    <n v="0.15401676528289721"/>
  </r>
  <r>
    <s v="Dayfields Farm PV"/>
    <x v="1"/>
    <n v="3.89"/>
    <n v="4.08"/>
    <n v="4.2300000000000004"/>
    <n v="4.16"/>
    <n v="0.89"/>
    <n v="14.237400000000001"/>
    <n v="14.892000000000001"/>
    <n v="15.439500000000002"/>
    <n v="15.2256"/>
    <n v="3.2484999999999999"/>
    <n v="4.597749589110367E-2"/>
    <n v="3.6764705882353033E-2"/>
    <n v="-1.3854075585349457E-2"/>
    <n v="-0.78664223413198819"/>
  </r>
  <r>
    <s v="Bolsovermoor Quarry PV"/>
    <x v="1"/>
    <n v="6.56"/>
    <n v="6.87"/>
    <n v="7.12"/>
    <n v="7"/>
    <n v="5.94"/>
    <n v="24.009599999999995"/>
    <n v="25.075499999999998"/>
    <n v="25.988"/>
    <n v="25.62"/>
    <n v="21.681000000000001"/>
    <n v="4.4394742103158968E-2"/>
    <n v="3.639010189228542E-2"/>
    <n v="-1.4160381714637515E-2"/>
    <n v="-0.15374707259953158"/>
  </r>
  <r>
    <s v="Bilsthorpe PV"/>
    <x v="3"/>
    <n v="12.69"/>
    <n v="5.75"/>
    <n v="5.96"/>
    <n v="1493.21"/>
    <n v="1898.4"/>
    <n v="46.445399999999992"/>
    <n v="20.987500000000001"/>
    <n v="21.754000000000001"/>
    <n v="5465.1486000000004"/>
    <n v="6929.1600000000008"/>
    <n v="-0.54812532565119465"/>
    <n v="3.6521739130434883E-2"/>
    <n v="250.22499770157214"/>
    <n v="0.26788135275955716"/>
  </r>
  <r>
    <s v="Carlton Forest STOR"/>
    <x v="2"/>
    <n v="14.95"/>
    <n v="15.79"/>
    <n v="0"/>
    <n v="0"/>
    <n v="0"/>
    <n v="54.716999999999999"/>
    <n v="57.633499999999998"/>
    <n v="0"/>
    <n v="0"/>
    <n v="0"/>
    <n v="5.3301533344298768E-2"/>
    <n v="-1"/>
    <n v="0"/>
    <n v="0"/>
  </r>
  <r>
    <s v="Sutton Bonnington PV"/>
    <x v="1"/>
    <n v="4.6100000000000003"/>
    <n v="4.8099999999999996"/>
    <n v="4.99"/>
    <n v="4.9000000000000004"/>
    <n v="3.99"/>
    <n v="16.872600000000002"/>
    <n v="17.5565"/>
    <n v="18.2135"/>
    <n v="17.934000000000001"/>
    <n v="14.563500000000001"/>
    <n v="4.0533172125220673E-2"/>
    <n v="3.7422037422037313E-2"/>
    <n v="-1.5345760013177001E-2"/>
    <n v="-0.18793911007025754"/>
  </r>
  <r>
    <s v="Alfreton Diesel Power"/>
    <x v="2"/>
    <n v="2.3199999999999998"/>
    <n v="2.42"/>
    <n v="0"/>
    <n v="0"/>
    <n v="0"/>
    <n v="8.4911999999999992"/>
    <n v="8.8330000000000002"/>
    <n v="0"/>
    <n v="0"/>
    <n v="0"/>
    <n v="4.0253438854343404E-2"/>
    <n v="-1"/>
    <n v="0"/>
    <n v="0"/>
  </r>
  <r>
    <s v="Green Lane Marchington PV"/>
    <x v="1"/>
    <n v="6.23"/>
    <n v="4.88"/>
    <n v="5.05"/>
    <n v="6.62"/>
    <n v="6.45"/>
    <n v="22.8018"/>
    <n v="17.811999999999998"/>
    <n v="18.432499999999997"/>
    <n v="24.229199999999999"/>
    <n v="23.5425"/>
    <n v="-0.21883360085607284"/>
    <n v="3.4836065573770503E-2"/>
    <n v="0.31448257154482584"/>
    <n v="-2.8341835471249466E-2"/>
  </r>
  <r>
    <s v="Baddesley Park PV"/>
    <x v="1"/>
    <n v="125.81"/>
    <n v="30.65"/>
    <n v="28.58"/>
    <n v="5"/>
    <n v="5.76"/>
    <n v="460.46460000000002"/>
    <n v="111.8725"/>
    <n v="104.31699999999999"/>
    <n v="18.3"/>
    <n v="21.024000000000001"/>
    <n v="-0.757044298302193"/>
    <n v="-6.7536704730832064E-2"/>
    <n v="-0.82457317599240776"/>
    <n v="0.14885245901639355"/>
  </r>
  <r>
    <s v="Taylor Lane 33kV STOR"/>
    <x v="1"/>
    <n v="10.08"/>
    <n v="10.55"/>
    <n v="10.93"/>
    <n v="10.74"/>
    <n v="3.18"/>
    <n v="36.892800000000001"/>
    <n v="38.5075"/>
    <n v="39.894500000000001"/>
    <n v="39.308399999999999"/>
    <n v="11.607000000000001"/>
    <n v="4.3767347558331116E-2"/>
    <n v="3.6018957345971492E-2"/>
    <n v="-1.4691248167040594E-2"/>
    <n v="-0.70471960191714744"/>
  </r>
  <r>
    <s v="Hill Farm ESS"/>
    <x v="1"/>
    <n v="201.36"/>
    <n v="210.3"/>
    <n v="217.8"/>
    <n v="214.13"/>
    <n v="72.77"/>
    <n v="736.97760000000005"/>
    <n v="767.59500000000003"/>
    <n v="794.97"/>
    <n v="783.71579999999994"/>
    <n v="265.6105"/>
    <n v="4.1544546265720905E-2"/>
    <n v="3.5663338088445018E-2"/>
    <n v="-1.4156760632476839E-2"/>
    <n v="-0.66108824142629252"/>
  </r>
  <r>
    <s v="Leverton ESS"/>
    <x v="1"/>
    <n v="540.47"/>
    <n v="568.13"/>
    <n v="588.38"/>
    <n v="578.47"/>
    <n v="81.86"/>
    <n v="1978.1202000000001"/>
    <n v="2073.6745000000001"/>
    <n v="2147.587"/>
    <n v="2117.2001999999998"/>
    <n v="298.78899999999999"/>
    <n v="4.83056085267215E-2"/>
    <n v="3.5643250664460613E-2"/>
    <n v="-1.4149275442624787E-2"/>
    <n v="-0.85887541480489182"/>
  </r>
  <r>
    <s v="Nottingham Rd STOR"/>
    <x v="1"/>
    <n v="5.59"/>
    <n v="5.84"/>
    <n v="6.05"/>
    <n v="5.95"/>
    <n v="19.48"/>
    <n v="20.459399999999999"/>
    <n v="21.315999999999999"/>
    <n v="22.0825"/>
    <n v="21.777000000000001"/>
    <n v="71.102000000000004"/>
    <n v="4.1868285482467682E-2"/>
    <n v="3.5958904109589129E-2"/>
    <n v="-1.3834484320162987E-2"/>
    <n v="2.2650043624006981"/>
  </r>
  <r>
    <s v="Breach Farm ESS"/>
    <x v="1"/>
    <n v="1766.69"/>
    <n v="1867.26"/>
    <n v="1933.81"/>
    <n v="1901.22"/>
    <n v="2028.95"/>
    <n v="6466.0854000000008"/>
    <n v="6815.4989999999998"/>
    <n v="7058.4065000000001"/>
    <n v="6958.4651999999996"/>
    <n v="7405.6675000000005"/>
    <n v="5.403788820976585E-2"/>
    <n v="3.5640457140408976E-2"/>
    <n v="-1.4159187346322488E-2"/>
    <n v="6.4267376087474126E-2"/>
  </r>
  <r>
    <s v="Boston Biomass Gen AD"/>
    <x v="1"/>
    <n v="244.36"/>
    <n v="257.11"/>
    <n v="266.27999999999997"/>
    <n v="261.79000000000002"/>
    <n v="23.39"/>
    <n v="894.35760000000005"/>
    <n v="938.45150000000001"/>
    <n v="971.92199999999991"/>
    <n v="958.15140000000008"/>
    <n v="85.373499999999993"/>
    <n v="4.9302314868236108E-2"/>
    <n v="3.5665668390960859E-2"/>
    <n v="-1.4168420922666458E-2"/>
    <n v="-0.91089769320380898"/>
  </r>
  <r>
    <s v="Twin Oaks Diesel STOR"/>
    <x v="1"/>
    <n v="2.02"/>
    <n v="2.11"/>
    <n v="2.1800000000000002"/>
    <n v="2.14"/>
    <n v="1.59"/>
    <n v="7.3931999999999993"/>
    <n v="7.7014999999999993"/>
    <n v="7.9569999999999999"/>
    <n v="7.8324000000000007"/>
    <n v="5.8035000000000005"/>
    <n v="4.1700481523562205E-2"/>
    <n v="3.3175355450236976E-2"/>
    <n v="-1.565916802815126E-2"/>
    <n v="-0.25903937490424389"/>
  </r>
  <r>
    <s v="Colwick Private Rd STOR"/>
    <x v="1"/>
    <n v="8.5"/>
    <n v="8.9"/>
    <n v="9.2200000000000006"/>
    <n v="9.06"/>
    <n v="2.52"/>
    <n v="31.110000000000003"/>
    <n v="32.485000000000007"/>
    <n v="33.652999999999999"/>
    <n v="33.159599999999998"/>
    <n v="9.1980000000000004"/>
    <n v="4.41980070716812E-2"/>
    <n v="3.5955056179775013E-2"/>
    <n v="-1.4661397200843918E-2"/>
    <n v="-0.72261426555205732"/>
  </r>
  <r>
    <s v="Mill Fm Caythorpe ESS"/>
    <x v="2"/>
    <n v="205"/>
    <n v="0"/>
    <n v="0"/>
    <n v="0"/>
    <n v="0"/>
    <n v="750.3"/>
    <n v="0"/>
    <n v="0"/>
    <n v="0"/>
    <n v="0"/>
    <n v="-1"/>
    <n v="0"/>
    <n v="0"/>
    <n v="0"/>
  </r>
  <r>
    <s v="Prestop Park Farm PV"/>
    <x v="1"/>
    <n v="1.48"/>
    <n v="1.54"/>
    <n v="1.6"/>
    <n v="1.57"/>
    <n v="0.62"/>
    <n v="5.4168000000000003"/>
    <n v="5.6210000000000004"/>
    <n v="5.84"/>
    <n v="5.7462000000000009"/>
    <n v="2.2629999999999999"/>
    <n v="3.7697533599172939E-2"/>
    <n v="3.8961038961038863E-2"/>
    <n v="-1.6061643835616257E-2"/>
    <n v="-0.60617451533187161"/>
  </r>
  <r>
    <s v="Smith Hall Farm Solar"/>
    <x v="1"/>
    <n v="17.510000000000002"/>
    <n v="18.38"/>
    <n v="19.04"/>
    <n v="18.72"/>
    <n v="5.35"/>
    <n v="64.086600000000004"/>
    <n v="67.087000000000003"/>
    <n v="69.495999999999995"/>
    <n v="68.515199999999993"/>
    <n v="19.5275"/>
    <n v="4.6817899529698837E-2"/>
    <n v="3.5908596300326279E-2"/>
    <n v="-1.4113042477264859E-2"/>
    <n v="-0.71499025033861097"/>
  </r>
  <r>
    <s v="Park Farm Solar Ashby"/>
    <x v="1"/>
    <n v="1.62"/>
    <n v="1.65"/>
    <n v="1.71"/>
    <n v="1.68"/>
    <n v="15.15"/>
    <n v="5.9292000000000007"/>
    <n v="6.0225"/>
    <n v="6.2415000000000003"/>
    <n v="6.1487999999999996"/>
    <n v="55.297499999999999"/>
    <n v="1.5735681036227467E-2"/>
    <n v="3.6363636363636376E-2"/>
    <n v="-1.4852198990627397E-2"/>
    <n v="7.993218188914911"/>
  </r>
  <r>
    <s v="Aston House Solar Farm"/>
    <x v="1"/>
    <n v="4.34"/>
    <n v="4.5599999999999996"/>
    <n v="4.72"/>
    <n v="4.6399999999999997"/>
    <n v="11.26"/>
    <n v="15.884400000000001"/>
    <n v="16.643999999999998"/>
    <n v="17.227999999999998"/>
    <n v="16.982399999999998"/>
    <n v="41.098999999999997"/>
    <n v="4.7820503135151293E-2"/>
    <n v="3.5087719298245501E-2"/>
    <n v="-1.4255862549338305E-2"/>
    <n v="1.4200937441115506"/>
  </r>
  <r>
    <s v="Elms Farm Solar Farm"/>
    <x v="1"/>
    <n v="2.3199999999999998"/>
    <n v="2.42"/>
    <n v="2.5099999999999998"/>
    <n v="2.46"/>
    <n v="1.1000000000000001"/>
    <n v="8.4911999999999992"/>
    <n v="8.8330000000000002"/>
    <n v="9.1614999999999984"/>
    <n v="9.0036000000000005"/>
    <n v="4.0150000000000006"/>
    <n v="4.0253438854343404E-2"/>
    <n v="3.7190082644627864E-2"/>
    <n v="-1.7235168913387278E-2"/>
    <n v="-0.55406726198409517"/>
  </r>
  <r>
    <s v="Morton Solar Farm"/>
    <x v="1"/>
    <n v="3.11"/>
    <n v="3.26"/>
    <n v="3.38"/>
    <n v="3.32"/>
    <n v="1.49"/>
    <n v="11.3826"/>
    <n v="11.898999999999999"/>
    <n v="12.336999999999998"/>
    <n v="12.151199999999999"/>
    <n v="5.4385000000000003"/>
    <n v="4.5367490731467175E-2"/>
    <n v="3.6809815950920255E-2"/>
    <n v="-1.5060387452378921E-2"/>
    <n v="-0.55243103561788132"/>
  </r>
  <r>
    <s v="Glebe Farm Podington PV"/>
    <x v="3"/>
    <n v="98.25"/>
    <n v="103.87"/>
    <n v="107.57"/>
    <n v="1585.42"/>
    <n v="1913.61"/>
    <n v="359.59500000000003"/>
    <n v="379.12549999999999"/>
    <n v="392.63049999999998"/>
    <n v="5802.6372000000001"/>
    <n v="6984.6764999999996"/>
    <n v="5.4312490440634464E-2"/>
    <n v="3.5621449889284618E-2"/>
    <n v="13.778875303879857"/>
    <n v="0.20370725572848136"/>
  </r>
  <r>
    <s v="Rolleston Park Solar"/>
    <x v="1"/>
    <n v="45.11"/>
    <n v="47.46"/>
    <n v="49.15"/>
    <n v="48.32"/>
    <n v="46.85"/>
    <n v="165.1026"/>
    <n v="173.22900000000001"/>
    <n v="179.39750000000001"/>
    <n v="176.85120000000001"/>
    <n v="171.0025"/>
    <n v="4.9220303011582089E-2"/>
    <n v="3.5608933839022194E-2"/>
    <n v="-1.4193620312434652E-2"/>
    <n v="-3.3071305142402196E-2"/>
  </r>
  <r>
    <s v="Nowhere Farm PV"/>
    <x v="1"/>
    <n v="5.73"/>
    <n v="6.04"/>
    <n v="6.26"/>
    <n v="6.15"/>
    <n v="5.52"/>
    <n v="20.971800000000002"/>
    <n v="22.045999999999999"/>
    <n v="22.849"/>
    <n v="22.509000000000004"/>
    <n v="20.148"/>
    <n v="5.1221163657864333E-2"/>
    <n v="3.6423841059602724E-2"/>
    <n v="-1.4880301107269345E-2"/>
    <n v="-0.1048913767826205"/>
  </r>
  <r>
    <s v="Chelveston Renewable PV"/>
    <x v="3"/>
    <n v="8.23"/>
    <n v="8.4"/>
    <n v="8.6999999999999993"/>
    <n v="1488.21"/>
    <n v="1843.09"/>
    <n v="30.1218"/>
    <n v="30.66"/>
    <n v="31.754999999999999"/>
    <n v="5446.8486000000003"/>
    <n v="6727.2784999999994"/>
    <n v="1.7867458120032653E-2"/>
    <n v="3.5714285714285587E-2"/>
    <n v="170.52727444496932"/>
    <n v="0.23507719674822591"/>
  </r>
  <r>
    <s v="Horsemoor Drove Solar"/>
    <x v="1"/>
    <n v="24.43"/>
    <n v="25.83"/>
    <n v="26.75"/>
    <n v="26.3"/>
    <n v="16.13"/>
    <n v="89.413799999999995"/>
    <n v="94.279499999999985"/>
    <n v="97.637500000000003"/>
    <n v="96.25800000000001"/>
    <n v="58.874499999999998"/>
    <n v="5.4417774437502731E-2"/>
    <n v="3.5617499032133404E-2"/>
    <n v="-1.4128792728203776E-2"/>
    <n v="-0.38836772008560339"/>
  </r>
  <r>
    <s v="Decoy Farm Crowland PV"/>
    <x v="3"/>
    <n v="9"/>
    <n v="9.3699999999999992"/>
    <n v="9.7100000000000009"/>
    <n v="1489.2"/>
    <n v="1836.15"/>
    <n v="32.94"/>
    <n v="34.200499999999998"/>
    <n v="35.441500000000005"/>
    <n v="5450.4720000000007"/>
    <n v="6701.9475000000002"/>
    <n v="3.8266545233758276E-2"/>
    <n v="3.6286019210245657E-2"/>
    <n v="152.78784757981461"/>
    <n v="0.22960864673738346"/>
  </r>
  <r>
    <s v="Decoy Farm Crowland AD"/>
    <x v="1"/>
    <n v="24.18"/>
    <n v="25.19"/>
    <n v="26.09"/>
    <n v="25.65"/>
    <n v="10.23"/>
    <n v="88.498799999999989"/>
    <n v="91.9435"/>
    <n v="95.228500000000011"/>
    <n v="93.879000000000005"/>
    <n v="37.339500000000001"/>
    <n v="3.8923691620677436E-2"/>
    <n v="3.5728463676061972E-2"/>
    <n v="-1.4171177746157948E-2"/>
    <n v="-0.60225929121528776"/>
  </r>
  <r>
    <s v="Network Rail Bytham"/>
    <x v="4"/>
    <n v="5194.6099999999997"/>
    <n v="5287.79"/>
    <n v="21826.34"/>
    <n v="14405.22"/>
    <n v="19637.310000000001"/>
    <n v="19012.272599999997"/>
    <n v="19300.433499999999"/>
    <n v="79666.141000000003"/>
    <n v="52723.105199999998"/>
    <n v="71676.181500000006"/>
    <n v="1.5156573128453976E-2"/>
    <n v="3.1276866138783879"/>
    <n v="-0.33819933364162835"/>
    <n v="0.35948330865762457"/>
  </r>
  <r>
    <s v="Network Rail Grantham"/>
    <x v="4"/>
    <n v="2314.33"/>
    <n v="2307.54"/>
    <n v="18422.080000000002"/>
    <n v="11053.01"/>
    <n v="15298.99"/>
    <n v="8470.4477999999999"/>
    <n v="8422.5209999999988"/>
    <n v="67240.592000000004"/>
    <n v="40454.016600000003"/>
    <n v="55841.313500000004"/>
    <n v="-5.6581188068948185E-3"/>
    <n v="6.9834282395971483"/>
    <n v="-0.39836911905832117"/>
    <n v="0.38036512053045435"/>
  </r>
  <r>
    <s v="Network Rail Staythorpe"/>
    <x v="4"/>
    <n v="70.55"/>
    <n v="70.34"/>
    <n v="16256.8"/>
    <n v="8929.39"/>
    <n v="12475.81"/>
    <n v="258.21300000000002"/>
    <n v="256.74099999999999"/>
    <n v="59337.319999999992"/>
    <n v="32681.567399999996"/>
    <n v="45536.7065"/>
    <n v="-5.7007199482599358E-3"/>
    <n v="230.11742962752345"/>
    <n v="-0.44922407348360183"/>
    <n v="0.39334524390038905"/>
  </r>
  <r>
    <s v="Network Rail Retford"/>
    <x v="4"/>
    <n v="3294.17"/>
    <n v="3322.99"/>
    <n v="19375.990000000002"/>
    <n v="11988.56"/>
    <n v="17095.310000000001"/>
    <n v="12056.662199999999"/>
    <n v="12128.913500000001"/>
    <n v="70722.363500000007"/>
    <n v="43878.1296"/>
    <n v="62397.881500000003"/>
    <n v="5.9926452944829567E-3"/>
    <n v="4.8308902524533632"/>
    <n v="-0.37957206987291936"/>
    <n v="0.42207250101198479"/>
  </r>
  <r>
    <s v="Jaguar Cars"/>
    <x v="3"/>
    <n v="287.86"/>
    <n v="297.06"/>
    <n v="7688.38"/>
    <n v="1782.13"/>
    <n v="1961.05"/>
    <n v="1053.5676000000001"/>
    <n v="1084.269"/>
    <n v="28062.587000000003"/>
    <n v="6522.5958000000001"/>
    <n v="7157.8324999999995"/>
    <n v="2.9140417757721471E-2"/>
    <n v="24.881572746246551"/>
    <n v="-0.76756968985076113"/>
    <n v="9.7390167883774081E-2"/>
  </r>
  <r>
    <s v="Alstom Frankton"/>
    <x v="3"/>
    <n v="3599.85"/>
    <n v="3769.09"/>
    <n v="11284.16"/>
    <n v="5317.3"/>
    <n v="6269.63"/>
    <n v="13175.450999999999"/>
    <n v="13757.1785"/>
    <n v="41187.184000000001"/>
    <n v="19461.317999999999"/>
    <n v="22884.1495"/>
    <n v="4.4152378540969872E-2"/>
    <n v="1.9938685465191863"/>
    <n v="-0.527490930188381"/>
    <n v="0.17587870975645115"/>
  </r>
  <r>
    <s v="University of Warwick"/>
    <x v="4"/>
    <n v="287.86"/>
    <n v="152.99"/>
    <n v="16349.15"/>
    <n v="9020.34"/>
    <n v="18060.38"/>
    <n v="1053.5676000000001"/>
    <n v="558.4135"/>
    <n v="59674.397499999999"/>
    <n v="33014.4444"/>
    <n v="65920.387000000002"/>
    <n v="-0.46997848073536053"/>
    <n v="105.86417412902804"/>
    <n v="-0.44675697144659066"/>
    <n v="0.99671350519531998"/>
  </r>
  <r>
    <s v="Dunlop Factory"/>
    <x v="4"/>
    <n v="287.86"/>
    <n v="297.06"/>
    <n v="23629.31"/>
    <n v="12751.89"/>
    <n v="12530.53"/>
    <n v="1053.5676000000001"/>
    <n v="1084.269"/>
    <n v="86246.981500000009"/>
    <n v="46671.917399999998"/>
    <n v="45736.434500000003"/>
    <n v="2.9140417757721471E-2"/>
    <n v="78.543896855854044"/>
    <n v="-0.4588573815768846"/>
    <n v="-2.004380689960672E-2"/>
  </r>
  <r>
    <s v="Bombardier"/>
    <x v="4"/>
    <n v="972.26"/>
    <n v="688.61"/>
    <n v="16903.849999999999"/>
    <n v="9565.7000000000007"/>
    <n v="15972.34"/>
    <n v="3558.4715999999999"/>
    <n v="2513.4265"/>
    <n v="61699.052499999998"/>
    <n v="35010.462000000007"/>
    <n v="58299.040999999997"/>
    <n v="-0.29367807797032852"/>
    <n v="23.547784667663844"/>
    <n v="-0.43256078365222861"/>
    <n v="0.66518913689285175"/>
  </r>
  <r>
    <s v="Corby Steel Works"/>
    <x v="0"/>
    <n v="939.53"/>
    <n v="982.55"/>
    <n v="63750.06"/>
    <n v="39184.15"/>
    <n v="52465.58"/>
    <n v="3438.6797999999994"/>
    <n v="3586.3074999999999"/>
    <n v="232687.71899999998"/>
    <n v="143413.989"/>
    <n v="191499.367"/>
    <n v="4.2931505282928883E-2"/>
    <n v="63.882255355961533"/>
    <n v="-0.38366326501313974"/>
    <n v="0.33529070863512489"/>
  </r>
  <r>
    <s v="Derwent"/>
    <x v="3"/>
    <n v="2332.0300000000002"/>
    <n v="2373.86"/>
    <n v="2527.31"/>
    <n v="3964.38"/>
    <n v="2545.94"/>
    <n v="8535.229800000001"/>
    <n v="8664.5889999999999"/>
    <n v="9224.6815000000006"/>
    <n v="14509.630799999999"/>
    <n v="9292.6810000000005"/>
    <n v="1.5155912966748675E-2"/>
    <n v="6.4641554261835266E-2"/>
    <n v="0.57291401334560965"/>
    <n v="-0.35955083019755396"/>
  </r>
  <r>
    <s v="GEC Alsthom"/>
    <x v="4"/>
    <n v="1647.28"/>
    <n v="1729.33"/>
    <n v="17981.669999999998"/>
    <n v="10625.35"/>
    <n v="14144.21"/>
    <n v="6029.0447999999997"/>
    <n v="6312.0544999999993"/>
    <n v="65633.095499999996"/>
    <n v="38888.781000000003"/>
    <n v="51626.366499999996"/>
    <n v="4.6941051093201347E-2"/>
    <n v="9.3980558944793646"/>
    <n v="-0.40748214443123432"/>
    <n v="0.32753882154341607"/>
  </r>
  <r>
    <s v="St Gobain"/>
    <x v="3"/>
    <n v="653.91999999999996"/>
    <n v="683.1"/>
    <n v="8088.17"/>
    <n v="2175.1799999999998"/>
    <n v="1996.07"/>
    <n v="2393.3471999999997"/>
    <n v="2493.3150000000001"/>
    <n v="29521.820499999998"/>
    <n v="7961.1588000000002"/>
    <n v="7285.6554999999998"/>
    <n v="4.1769033761587249E-2"/>
    <n v="10.840389401258966"/>
    <n v="-0.73032967936377768"/>
    <n v="-8.484987135289912E-2"/>
  </r>
  <r>
    <s v="Toyota"/>
    <x v="0"/>
    <n v="10159.65"/>
    <n v="10467.15"/>
    <n v="73787.88"/>
    <n v="49052.79"/>
    <n v="77857.06"/>
    <n v="37184.318999999996"/>
    <n v="38205.097499999996"/>
    <n v="269325.76200000005"/>
    <n v="179533.2114"/>
    <n v="284178.26900000003"/>
    <n v="2.7451854100111417E-2"/>
    <n v="6.0494719192903528"/>
    <n v="-0.3333975551882038"/>
    <n v="0.58287297811907823"/>
  </r>
  <r>
    <s v="Derby Co-Generation"/>
    <x v="2"/>
    <n v="142.33000000000001"/>
    <n v="147.22"/>
    <n v="138.44"/>
    <n v="76.739999999999995"/>
    <n v="0"/>
    <n v="520.92780000000005"/>
    <n v="537.35299999999995"/>
    <n v="505.30600000000004"/>
    <n v="280.86840000000001"/>
    <n v="0"/>
    <n v="3.153066509408764E-2"/>
    <n v="-5.9638636054883731E-2"/>
    <n v="-0.44416175545115244"/>
    <n v="-1"/>
  </r>
  <r>
    <s v="Rolls Royce Sinfin C"/>
    <x v="2"/>
    <n v="12571.66"/>
    <n v="13190.34"/>
    <n v="0"/>
    <n v="0"/>
    <n v="0"/>
    <n v="46012.275600000001"/>
    <n v="48144.741000000002"/>
    <n v="0"/>
    <n v="0"/>
    <n v="0"/>
    <n v="4.6345575657640303E-2"/>
    <n v="-1"/>
    <n v="0"/>
    <n v="0"/>
  </r>
  <r>
    <s v="ABR Foods"/>
    <x v="2"/>
    <n v="430.31"/>
    <n v="444.81"/>
    <n v="16608.669999999998"/>
    <n v="9274.49"/>
    <n v="0"/>
    <n v="1574.9345999999998"/>
    <n v="1623.5565000000001"/>
    <n v="60621.645499999991"/>
    <n v="33944.633399999999"/>
    <n v="0"/>
    <n v="3.0872329555779787E-2"/>
    <n v="36.338796340010333"/>
    <n v="-0.44005753852392537"/>
    <n v="-1"/>
  </r>
  <r>
    <s v="Petsoe Wind Farm"/>
    <x v="3"/>
    <n v="22.12"/>
    <n v="23.31"/>
    <n v="24.14"/>
    <n v="1503.4"/>
    <n v="1859.71"/>
    <n v="80.95920000000001"/>
    <n v="85.081499999999991"/>
    <n v="88.111000000000004"/>
    <n v="5502.4440000000004"/>
    <n v="6787.9415000000008"/>
    <n v="5.0918240298816864E-2"/>
    <n v="3.5607035607035709E-2"/>
    <n v="61.449001827240643"/>
    <n v="0.2336230046139498"/>
  </r>
  <r>
    <s v="Castle Cement"/>
    <x v="0"/>
    <n v="3748.64"/>
    <n v="3936.72"/>
    <n v="66809.52"/>
    <n v="42192.04"/>
    <n v="54614.1"/>
    <n v="13720.022399999998"/>
    <n v="14369.027999999998"/>
    <n v="243854.74800000002"/>
    <n v="154422.8664"/>
    <n v="199341.465"/>
    <n v="4.7303537930083905E-2"/>
    <n v="15.970858989209294"/>
    <n v="-0.3667424248799126"/>
    <n v="0.29088048711418035"/>
  </r>
  <r>
    <s v="Rugby Cement"/>
    <x v="0"/>
    <n v="1780.72"/>
    <n v="1876.11"/>
    <n v="64675.47"/>
    <n v="40093.96"/>
    <n v="54127.81"/>
    <n v="6517.4352000000008"/>
    <n v="6847.8014999999996"/>
    <n v="236065.46549999999"/>
    <n v="146743.89359999998"/>
    <n v="197566.50649999999"/>
    <n v="5.068961790368065E-2"/>
    <n v="33.473175879879115"/>
    <n v="-0.37837627672820284"/>
    <n v="0.34633545323892112"/>
  </r>
  <r>
    <s v="Coventry &amp; Solihull Waste"/>
    <x v="1"/>
    <n v="90.38"/>
    <n v="93"/>
    <n v="87.38"/>
    <n v="85.7"/>
    <n v="71.099999999999994"/>
    <n v="330.79079999999999"/>
    <n v="339.45000000000005"/>
    <n v="318.93699999999995"/>
    <n v="313.66199999999998"/>
    <n v="259.51499999999999"/>
    <n v="2.6177269742689413E-2"/>
    <n v="-6.0430107526881938E-2"/>
    <n v="-1.653931654213836E-2"/>
    <n v="-0.17262849819232162"/>
  </r>
  <r>
    <s v="Bentinck Generation"/>
    <x v="1"/>
    <n v="12.26"/>
    <n v="12.85"/>
    <n v="13.31"/>
    <n v="13.08"/>
    <n v="19.760000000000002"/>
    <n v="44.871600000000001"/>
    <n v="46.902500000000003"/>
    <n v="48.581499999999998"/>
    <n v="47.872799999999998"/>
    <n v="72.124000000000009"/>
    <n v="4.5260253701673303E-2"/>
    <n v="3.5797665369649678E-2"/>
    <n v="-1.4587857517779357E-2"/>
    <n v="0.50657575909493513"/>
  </r>
  <r>
    <s v="Asfordby 132kV"/>
    <x v="1"/>
    <n v="2601.3000000000002"/>
    <n v="2727.23"/>
    <n v="2789.05"/>
    <n v="2740.98"/>
    <n v="146.94"/>
    <n v="9520.7579999999998"/>
    <n v="9954.3895000000011"/>
    <n v="10180.032500000001"/>
    <n v="10031.986800000001"/>
    <n v="536.33100000000002"/>
    <n v="4.5545900862095312E-2"/>
    <n v="2.266768846045264E-2"/>
    <n v="-1.4542753178833245E-2"/>
    <n v="-0.94653790812404182"/>
  </r>
  <r>
    <s v="Calvert Landfill EFW"/>
    <x v="1"/>
    <n v="27.64"/>
    <n v="28.27"/>
    <n v="26.57"/>
    <n v="26.06"/>
    <n v="110.18"/>
    <n v="101.16239999999999"/>
    <n v="103.1855"/>
    <n v="96.980499999999992"/>
    <n v="95.379599999999996"/>
    <n v="402.15700000000004"/>
    <n v="1.9998537005844197E-2"/>
    <n v="-6.0134418111071897E-2"/>
    <n v="-1.6507442217765345E-2"/>
    <n v="3.216383796954486"/>
  </r>
  <r>
    <s v="Weldon Landfill"/>
    <x v="1"/>
    <n v="28.98"/>
    <n v="29.98"/>
    <n v="28.17"/>
    <n v="27.62"/>
    <n v="37.58"/>
    <n v="106.0668"/>
    <n v="109.42700000000001"/>
    <n v="102.8205"/>
    <n v="101.08920000000001"/>
    <n v="137.167"/>
    <n v="3.1680035600206713E-2"/>
    <n v="-6.0373582388258962E-2"/>
    <n v="-1.6838081900010127E-2"/>
    <n v="0.35689074599462645"/>
  </r>
  <r>
    <s v="Goosy Lodge Power"/>
    <x v="3"/>
    <n v="28.35"/>
    <n v="29.18"/>
    <n v="27.41"/>
    <n v="1506.55"/>
    <n v="1862.76"/>
    <n v="103.76100000000001"/>
    <n v="106.50700000000001"/>
    <n v="100.04650000000001"/>
    <n v="5513.973"/>
    <n v="6799.0740000000005"/>
    <n v="2.6464663987432635E-2"/>
    <n v="-6.0657984921178798E-2"/>
    <n v="54.11410194259669"/>
    <n v="0.23306262109009257"/>
  </r>
  <r>
    <s v="BAR Honda"/>
    <x v="4"/>
    <n v="699.63"/>
    <n v="731.49"/>
    <n v="16948.259999999998"/>
    <n v="9609.36"/>
    <n v="12565.55"/>
    <n v="2560.6457999999998"/>
    <n v="2669.9384999999997"/>
    <n v="61861.148999999998"/>
    <n v="35170.257600000004"/>
    <n v="45864.2575"/>
    <n v="4.2681693813334087E-2"/>
    <n v="22.169503342492721"/>
    <n v="-0.43146452711377858"/>
    <n v="0.304063735376223"/>
  </r>
  <r>
    <s v="Burton Wolds Wind Farm"/>
    <x v="3"/>
    <n v="6.18"/>
    <n v="6.4"/>
    <n v="6.01"/>
    <n v="1485.56"/>
    <n v="1838.52"/>
    <n v="22.618799999999997"/>
    <n v="23.36"/>
    <n v="21.936499999999999"/>
    <n v="5437.1495999999997"/>
    <n v="6710.598"/>
    <n v="3.2769200841777701E-2"/>
    <n v="-6.0937499999999978E-2"/>
    <n v="246.85857361019305"/>
    <n v="0.23421249987309523"/>
  </r>
  <r>
    <s v="Network Rail Bretton"/>
    <x v="4"/>
    <n v="10175.290000000001"/>
    <n v="10528.76"/>
    <n v="27094.73"/>
    <n v="19584.82"/>
    <n v="12565.55"/>
    <n v="37241.561400000006"/>
    <n v="38429.974000000002"/>
    <n v="98895.76449999999"/>
    <n v="71680.441200000001"/>
    <n v="45864.2575"/>
    <n v="3.1910923047388629E-2"/>
    <n v="1.5734018061006232"/>
    <n v="-0.27519200076561412"/>
    <n v="-0.36015659596693439"/>
  </r>
  <r>
    <s v="Bambers Farm Wind Farm"/>
    <x v="1"/>
    <n v="2.58"/>
    <n v="2.65"/>
    <n v="2.4900000000000002"/>
    <n v="2.44"/>
    <n v="1.44"/>
    <n v="9.4428000000000001"/>
    <n v="9.6724999999999994"/>
    <n v="9.0885000000000016"/>
    <n v="8.9303999999999988"/>
    <n v="5.2560000000000002"/>
    <n v="2.4325411954081444E-2"/>
    <n v="-6.0377358490565802E-2"/>
    <n v="-1.739560983660704E-2"/>
    <n v="-0.41144853533996228"/>
  </r>
  <r>
    <s v="Vine House Wind Farm"/>
    <x v="1"/>
    <n v="49.08"/>
    <n v="50.82"/>
    <n v="47.75"/>
    <n v="46.83"/>
    <n v="64.069999999999993"/>
    <n v="179.63279999999997"/>
    <n v="185.49299999999999"/>
    <n v="174.28749999999999"/>
    <n v="171.39779999999999"/>
    <n v="233.85549999999998"/>
    <n v="3.2623218031450962E-2"/>
    <n v="-6.0409287682014923E-2"/>
    <n v="-1.6580076023811285E-2"/>
    <n v="0.36440199349116487"/>
  </r>
  <r>
    <s v="Red House Wind Farm"/>
    <x v="1"/>
    <n v="7.92"/>
    <n v="8.19"/>
    <n v="7.69"/>
    <n v="7.55"/>
    <n v="10.3"/>
    <n v="28.987199999999998"/>
    <n v="29.8935"/>
    <n v="28.068500000000004"/>
    <n v="27.632999999999999"/>
    <n v="37.595000000000006"/>
    <n v="3.1265524093393005E-2"/>
    <n v="-6.1050061050060944E-2"/>
    <n v="-1.5515613588186206E-2"/>
    <n v="0.36051098324467157"/>
  </r>
  <r>
    <s v="Daneshill Landfill"/>
    <x v="1"/>
    <n v="40.340000000000003"/>
    <n v="41.51"/>
    <n v="39.01"/>
    <n v="38.26"/>
    <n v="28.73"/>
    <n v="147.64440000000002"/>
    <n v="151.51149999999998"/>
    <n v="142.38650000000001"/>
    <n v="140.0316"/>
    <n v="104.86450000000001"/>
    <n v="2.619198560866498E-2"/>
    <n v="-6.0226451457479957E-2"/>
    <n v="-1.6538787033883229E-2"/>
    <n v="-0.25113688624567587"/>
  </r>
  <r>
    <s v="Corby Power demand"/>
    <x v="1"/>
    <n v="923.53"/>
    <n v="968.55"/>
    <n v="1003.07"/>
    <n v="986.17"/>
    <n v="163.72999999999999"/>
    <n v="3380.1198000000004"/>
    <n v="3535.2075"/>
    <n v="3661.2055000000005"/>
    <n v="3609.3821999999996"/>
    <n v="597.61450000000002"/>
    <n v="4.5882308668467875E-2"/>
    <n v="3.5640906509731174E-2"/>
    <n v="-1.4154709425625245E-2"/>
    <n v="-0.83442748180007098"/>
  </r>
  <r>
    <s v="Newton Longville Landfill"/>
    <x v="1"/>
    <n v="27.49"/>
    <n v="28.8"/>
    <n v="29.32"/>
    <n v="28.82"/>
    <n v="17.03"/>
    <n v="100.6134"/>
    <n v="105.12000000000002"/>
    <n v="107.018"/>
    <n v="105.4812"/>
    <n v="62.159500000000001"/>
    <n v="4.4791250469619515E-2"/>
    <n v="1.8055555555555269E-2"/>
    <n v="-1.4360201087667446E-2"/>
    <n v="-0.41070541480377543"/>
  </r>
  <r>
    <s v="Hollies Wind Farm"/>
    <x v="1"/>
    <n v="2.81"/>
    <n v="2.93"/>
    <n v="3.03"/>
    <n v="2.98"/>
    <n v="1.45"/>
    <n v="10.284599999999999"/>
    <n v="10.694500000000001"/>
    <n v="11.059499999999998"/>
    <n v="10.9068"/>
    <n v="5.2924999999999995"/>
    <n v="3.9855706590436357E-2"/>
    <n v="3.4129692832764125E-2"/>
    <n v="-1.3807134138071109E-2"/>
    <n v="-0.51475226464224155"/>
  </r>
  <r>
    <s v="Lynn Wind Farm"/>
    <x v="1"/>
    <n v="144.71"/>
    <n v="146.51"/>
    <n v="137.94"/>
    <n v="135.29"/>
    <n v="229.76"/>
    <n v="529.6386"/>
    <n v="534.76149999999996"/>
    <n v="503.48099999999999"/>
    <n v="495.16140000000001"/>
    <n v="838.62400000000002"/>
    <n v="9.6724445688058935E-3"/>
    <n v="-5.8494300730325466E-2"/>
    <n v="-1.652415880638991E-2"/>
    <n v="0.69363767046462033"/>
  </r>
  <r>
    <s v="Inner Dowsing Wind Farm"/>
    <x v="1"/>
    <n v="144.71"/>
    <n v="146.51"/>
    <n v="137.94"/>
    <n v="135.29"/>
    <n v="229.76"/>
    <n v="529.6386"/>
    <n v="534.76149999999996"/>
    <n v="503.48099999999999"/>
    <n v="495.16140000000001"/>
    <n v="838.62400000000002"/>
    <n v="9.6724445688058935E-3"/>
    <n v="-5.8494300730325466E-2"/>
    <n v="-1.652415880638991E-2"/>
    <n v="0.69363767046462033"/>
  </r>
  <r>
    <s v="Bicker Fen Wind Farm"/>
    <x v="1"/>
    <n v="30.75"/>
    <n v="32.47"/>
    <n v="33.630000000000003"/>
    <n v="33.06"/>
    <n v="40.299999999999997"/>
    <n v="112.545"/>
    <n v="118.5155"/>
    <n v="122.74950000000001"/>
    <n v="120.9996"/>
    <n v="147.095"/>
    <n v="5.3049891154649309E-2"/>
    <n v="3.5725284878349362E-2"/>
    <n v="-1.4255862549338416E-2"/>
    <n v="0.2156651757526471"/>
  </r>
  <r>
    <s v="London Road Heat Station"/>
    <x v="1"/>
    <n v="170.6"/>
    <n v="178.45"/>
    <n v="184.81"/>
    <n v="181.7"/>
    <n v="585.42999999999995"/>
    <n v="624.39599999999996"/>
    <n v="651.34249999999997"/>
    <n v="674.55650000000003"/>
    <n v="665.02199999999993"/>
    <n v="2136.8194999999996"/>
    <n v="4.315610606089737E-2"/>
    <n v="3.5640235360044903E-2"/>
    <n v="-1.4134472056825609E-2"/>
    <n v="2.2131561061137823"/>
  </r>
  <r>
    <s v="Lindhurst Wind Farm"/>
    <x v="1"/>
    <n v="17.96"/>
    <n v="18.98"/>
    <n v="19.649999999999999"/>
    <n v="19.32"/>
    <n v="24.43"/>
    <n v="65.73360000000001"/>
    <n v="69.277000000000001"/>
    <n v="71.722499999999997"/>
    <n v="70.711200000000005"/>
    <n v="89.169499999999999"/>
    <n v="5.3905460829773322E-2"/>
    <n v="3.5300316122233832E-2"/>
    <n v="-1.4100177768482602E-2"/>
    <n v="0.26103785538924518"/>
  </r>
  <r>
    <s v="Staveley Works"/>
    <x v="1"/>
    <n v="4344.7299999999996"/>
    <n v="0"/>
    <n v="0"/>
    <n v="0"/>
    <n v="33.11"/>
    <n v="15901.711799999999"/>
    <n v="0"/>
    <n v="0"/>
    <n v="0"/>
    <n v="120.8515"/>
    <n v="-1"/>
    <n v="0"/>
    <n v="0"/>
    <n v="0"/>
  </r>
  <r>
    <s v="AP Drivelines"/>
    <x v="2"/>
    <n v="224.55"/>
    <n v="230.68"/>
    <n v="0"/>
    <n v="0"/>
    <n v="0"/>
    <n v="821.85300000000007"/>
    <n v="841.98199999999997"/>
    <n v="0"/>
    <n v="0"/>
    <n v="0"/>
    <n v="2.4492214544449942E-2"/>
    <n v="-1"/>
    <n v="0"/>
    <n v="0"/>
  </r>
  <r>
    <s v="Rolls Royce Coventry"/>
    <x v="3"/>
    <n v="287.86"/>
    <n v="297.06"/>
    <n v="7688.38"/>
    <n v="1782.13"/>
    <n v="1961.05"/>
    <n v="1053.5676000000001"/>
    <n v="1084.269"/>
    <n v="28062.587000000003"/>
    <n v="6522.5958000000001"/>
    <n v="7157.8324999999995"/>
    <n v="2.9140417757721471E-2"/>
    <n v="24.881572746246551"/>
    <n v="-0.76756968985076113"/>
    <n v="9.7390167883774081E-2"/>
  </r>
  <r>
    <s v="Caterpillar"/>
    <x v="4"/>
    <n v="3528.94"/>
    <n v="3712.29"/>
    <n v="20035.3"/>
    <n v="12644.37"/>
    <n v="17254.849999999999"/>
    <n v="12915.920400000001"/>
    <n v="13549.8585"/>
    <n v="73128.844999999987"/>
    <n v="46278.394200000002"/>
    <n v="62980.202499999999"/>
    <n v="4.9081914441033492E-2"/>
    <n v="4.3970190906421633"/>
    <n v="-0.36716634591999897"/>
    <n v="0.36089861346139784"/>
  </r>
  <r>
    <s v="Santander Carlton Park"/>
    <x v="3"/>
    <n v="287.86"/>
    <n v="297.06"/>
    <n v="7688.38"/>
    <n v="1782.13"/>
    <n v="1961.05"/>
    <n v="1053.5676000000001"/>
    <n v="1084.269"/>
    <n v="28062.587000000003"/>
    <n v="6522.5958000000001"/>
    <n v="7157.8324999999995"/>
    <n v="2.9140417757721471E-2"/>
    <n v="24.881572746246551"/>
    <n v="-0.76756968985076113"/>
    <n v="9.7390167883774081E-2"/>
  </r>
  <r>
    <s v="Brush"/>
    <x v="4"/>
    <n v="287.86"/>
    <n v="297.06"/>
    <n v="16498.349999999999"/>
    <n v="9167.0300000000007"/>
    <n v="12530.53"/>
    <n v="1053.5676000000001"/>
    <n v="1084.269"/>
    <n v="60218.977499999994"/>
    <n v="33551.329800000007"/>
    <n v="45736.434500000003"/>
    <n v="2.9140417757721471E-2"/>
    <n v="54.538780044435462"/>
    <n v="-0.44284457835571833"/>
    <n v="0.3631779954069061"/>
  </r>
  <r>
    <s v="JCB"/>
    <x v="4"/>
    <n v="287.86"/>
    <n v="297.06"/>
    <n v="16498.349999999999"/>
    <n v="9167.0300000000007"/>
    <n v="12530.53"/>
    <n v="1053.5676000000001"/>
    <n v="1084.269"/>
    <n v="60218.977499999994"/>
    <n v="33551.329800000007"/>
    <n v="45736.434500000003"/>
    <n v="2.9140417757721471E-2"/>
    <n v="54.538780044435462"/>
    <n v="-0.44284457835571833"/>
    <n v="0.3631779954069061"/>
  </r>
  <r>
    <s v="Cast Bar UK"/>
    <x v="4"/>
    <n v="354.02"/>
    <n v="366.43"/>
    <n v="16570.189999999999"/>
    <n v="9237.66"/>
    <n v="12530.53"/>
    <n v="1295.7131999999999"/>
    <n v="1337.4694999999999"/>
    <n v="60481.193500000001"/>
    <n v="33809.835599999999"/>
    <n v="45736.434500000003"/>
    <n v="3.222649888879725E-2"/>
    <n v="44.220615124307514"/>
    <n v="-0.44098597194514688"/>
    <n v="0.35275530591459026"/>
  </r>
  <r>
    <s v="Bretby GP"/>
    <x v="3"/>
    <n v="221.7"/>
    <n v="227.7"/>
    <n v="7616.54"/>
    <n v="1711.5"/>
    <n v="1961.05"/>
    <n v="811.42200000000003"/>
    <n v="831.1049999999999"/>
    <n v="27800.371000000003"/>
    <n v="6264.0899999999992"/>
    <n v="7157.8324999999995"/>
    <n v="2.4257414760753271E-2"/>
    <n v="32.449890206411951"/>
    <n v="-0.7746760286040788"/>
    <n v="0.14267714863611491"/>
  </r>
  <r>
    <s v="Holwell Works"/>
    <x v="4"/>
    <n v="287.86"/>
    <n v="297.06"/>
    <n v="16498.349999999999"/>
    <n v="9167.0300000000007"/>
    <n v="12530.53"/>
    <n v="1053.5676000000001"/>
    <n v="1084.269"/>
    <n v="60218.977499999994"/>
    <n v="33551.329800000007"/>
    <n v="45736.434500000003"/>
    <n v="2.9140417757721471E-2"/>
    <n v="54.538780044435462"/>
    <n v="-0.44284457835571833"/>
    <n v="0.3631779954069061"/>
  </r>
  <r>
    <s v="Pedigree Petfoods"/>
    <x v="4"/>
    <n v="221.7"/>
    <n v="227.7"/>
    <n v="16426.509999999998"/>
    <n v="9096.4"/>
    <n v="12530.53"/>
    <n v="811.42200000000003"/>
    <n v="831.1049999999999"/>
    <n v="59956.761499999993"/>
    <n v="33292.824000000001"/>
    <n v="45736.434500000003"/>
    <n v="2.4257414760753271E-2"/>
    <n v="71.141018884497143"/>
    <n v="-0.44471944169299393"/>
    <n v="0.37376254114099794"/>
  </r>
  <r>
    <s v="Alstom Wolverton"/>
    <x v="3"/>
    <n v="287.86"/>
    <n v="297.06"/>
    <n v="7688.38"/>
    <n v="1782.13"/>
    <n v="1961.05"/>
    <n v="1053.5676000000001"/>
    <n v="1084.269"/>
    <n v="28062.587000000003"/>
    <n v="6522.5958000000001"/>
    <n v="7157.8324999999995"/>
    <n v="2.9140417757721471E-2"/>
    <n v="24.881572746246551"/>
    <n v="-0.76756968985076113"/>
    <n v="9.7390167883774081E-2"/>
  </r>
  <r>
    <s v="Colworth Laboratory"/>
    <x v="3"/>
    <n v="287.86"/>
    <n v="297.06"/>
    <n v="7688.38"/>
    <n v="1782.13"/>
    <n v="1961.05"/>
    <n v="1053.5676000000001"/>
    <n v="1084.269"/>
    <n v="28062.587000000003"/>
    <n v="6522.5958000000001"/>
    <n v="7157.8324999999995"/>
    <n v="2.9140417757721471E-2"/>
    <n v="24.881572746246551"/>
    <n v="-0.76756968985076113"/>
    <n v="9.7390167883774081E-2"/>
  </r>
  <r>
    <s v="Boots Thane Road"/>
    <x v="4"/>
    <n v="598.33000000000004"/>
    <n v="616.45000000000005"/>
    <n v="16769.95"/>
    <n v="9432.66"/>
    <n v="12848.98"/>
    <n v="2189.8878000000004"/>
    <n v="2250.0425"/>
    <n v="61210.317499999997"/>
    <n v="34523.535600000003"/>
    <n v="46898.777000000002"/>
    <n v="2.7469306874991384E-2"/>
    <n v="26.204071700867871"/>
    <n v="-0.43598502654393179"/>
    <n v="0.35845811226820001"/>
  </r>
  <r>
    <s v="QMC"/>
    <x v="4"/>
    <n v="87.58"/>
    <n v="88.53"/>
    <n v="16273.89"/>
    <n v="8946.15"/>
    <n v="12440.84"/>
    <n v="320.5428"/>
    <n v="323.1345"/>
    <n v="59399.698499999999"/>
    <n v="32742.909"/>
    <n v="45409.065999999999"/>
    <n v="8.0853477289148934E-3"/>
    <n v="182.82344967807524"/>
    <n v="-0.44876977784659966"/>
    <n v="0.38683664301177401"/>
  </r>
  <r>
    <s v="British Gypsum"/>
    <x v="4"/>
    <n v="3098.88"/>
    <n v="3246.02"/>
    <n v="19552.419999999998"/>
    <n v="12169.63"/>
    <n v="16886.5"/>
    <n v="11341.900800000001"/>
    <n v="11847.973"/>
    <n v="71366.332999999999"/>
    <n v="44540.845799999996"/>
    <n v="61635.725000000006"/>
    <n v="4.4619699019056824E-2"/>
    <n v="5.0235057085292141"/>
    <n v="-0.37588434311175833"/>
    <n v="0.38380230309860908"/>
  </r>
  <r>
    <s v="Melbourne STW"/>
    <x v="3"/>
    <n v="287.86"/>
    <n v="297.06"/>
    <n v="7688.38"/>
    <n v="1782.13"/>
    <n v="1961.05"/>
    <n v="1053.5676000000001"/>
    <n v="1084.269"/>
    <n v="28062.587000000003"/>
    <n v="6522.5958000000001"/>
    <n v="7157.8324999999995"/>
    <n v="2.9140417757721471E-2"/>
    <n v="24.881572746246551"/>
    <n v="-0.76756968985076113"/>
    <n v="9.7390167883774081E-2"/>
  </r>
  <r>
    <s v="Whetstone"/>
    <x v="3"/>
    <n v="287.86"/>
    <n v="297.06"/>
    <n v="7688.38"/>
    <n v="1782.13"/>
    <n v="1961.05"/>
    <n v="1053.5676000000001"/>
    <n v="1084.269"/>
    <n v="28062.587000000003"/>
    <n v="6522.5958000000001"/>
    <n v="7157.8324999999995"/>
    <n v="2.9140417757721471E-2"/>
    <n v="24.881572746246551"/>
    <n v="-0.76756968985076113"/>
    <n v="9.7390167883774081E-2"/>
  </r>
  <r>
    <s v="Holbrook Works"/>
    <x v="3"/>
    <n v="287.86"/>
    <n v="297.06"/>
    <n v="7688.38"/>
    <n v="1782.13"/>
    <n v="1961.05"/>
    <n v="1053.5676000000001"/>
    <n v="1084.269"/>
    <n v="28062.587000000003"/>
    <n v="6522.5958000000001"/>
    <n v="7157.8324999999995"/>
    <n v="2.9140417757721471E-2"/>
    <n v="24.881572746246551"/>
    <n v="-0.76756968985076113"/>
    <n v="9.7390167883774081E-2"/>
  </r>
  <r>
    <s v="Astrazeneca Charnwood"/>
    <x v="4"/>
    <n v="4115.67"/>
    <n v="4320.3"/>
    <n v="20664.990000000002"/>
    <n v="13263.44"/>
    <n v="18057.2"/>
    <n v="15063.352200000001"/>
    <n v="15769.095000000001"/>
    <n v="75427.213499999998"/>
    <n v="48544.190399999999"/>
    <n v="65908.78"/>
    <n v="4.6851643022726375E-2"/>
    <n v="3.7832303312269975"/>
    <n v="-0.35641013173580915"/>
    <n v="0.35770685342400932"/>
  </r>
  <r>
    <s v="B&amp;Q Manton"/>
    <x v="3"/>
    <n v="123.37"/>
    <n v="127.31"/>
    <n v="7512.58"/>
    <n v="1609.29"/>
    <n v="1887.5"/>
    <n v="451.5342"/>
    <n v="464.68150000000003"/>
    <n v="27420.916999999998"/>
    <n v="5890.0014000000001"/>
    <n v="6889.375"/>
    <n v="2.9116952824393083E-2"/>
    <n v="58.010132746838416"/>
    <n v="-0.7852004219990163"/>
    <n v="0.16967289685194298"/>
  </r>
  <r>
    <s v="Transco Churchover"/>
    <x v="5"/>
    <n v="287.86"/>
    <n v="297.06"/>
    <n v="23629.31"/>
    <n v="12751.89"/>
    <n v="34196.400000000001"/>
    <n v="1053.5676000000001"/>
    <n v="1084.269"/>
    <n v="86246.981500000009"/>
    <n v="46671.917399999998"/>
    <n v="124816.86"/>
    <n v="2.9140417757721471E-2"/>
    <n v="78.543896855854044"/>
    <n v="-0.4588573815768846"/>
    <n v="1.6743460940389823"/>
  </r>
  <r>
    <s v="Alstom Rugby"/>
    <x v="3"/>
    <n v="2936.58"/>
    <n v="3074.19"/>
    <n v="10564.49"/>
    <n v="4609.7700000000004"/>
    <n v="6072.72"/>
    <n v="10747.882799999999"/>
    <n v="11220.7935"/>
    <n v="38560.388500000001"/>
    <n v="16871.7582"/>
    <n v="22165.428"/>
    <n v="4.4000358842766651E-2"/>
    <n v="2.4365117315455453"/>
    <n v="-0.56245881184521784"/>
    <n v="0.31375922635022113"/>
  </r>
  <r>
    <s v="Low Spinney Wind Farm"/>
    <x v="1"/>
    <n v="109.65"/>
    <n v="116"/>
    <n v="120.13"/>
    <n v="118.11"/>
    <n v="162.99"/>
    <n v="401.31900000000002"/>
    <n v="423.4"/>
    <n v="438.47450000000003"/>
    <n v="432.2826"/>
    <n v="594.9135"/>
    <n v="5.5021068028177078E-2"/>
    <n v="3.5603448275862259E-2"/>
    <n v="-1.4121459742812981E-2"/>
    <n v="0.37621430980566872"/>
  </r>
  <r>
    <s v="Swinford Wind Farm"/>
    <x v="3"/>
    <n v="67.849999999999994"/>
    <n v="71.760000000000005"/>
    <n v="74.319999999999993"/>
    <n v="1552.73"/>
    <n v="1933.33"/>
    <n v="248.33099999999999"/>
    <n v="261.92399999999998"/>
    <n v="271.26799999999997"/>
    <n v="5682.9917999999998"/>
    <n v="7056.6544999999987"/>
    <n v="5.4737427063072941E-2"/>
    <n v="3.5674470457079055E-2"/>
    <n v="19.949731630712066"/>
    <n v="0.24171470738352974"/>
  </r>
  <r>
    <s v="Yelvertoft Wind Farm"/>
    <x v="3"/>
    <n v="54.09"/>
    <n v="57.08"/>
    <n v="59.12"/>
    <n v="1537.78"/>
    <n v="1893.04"/>
    <n v="197.96940000000001"/>
    <n v="208.34199999999998"/>
    <n v="215.78799999999998"/>
    <n v="5628.2748000000001"/>
    <n v="6909.5959999999995"/>
    <n v="5.2394966090719031E-2"/>
    <n v="3.5739313244568915E-2"/>
    <n v="25.082427197063787"/>
    <n v="0.22765789616384757"/>
  </r>
  <r>
    <s v="Maxwell House Data Centre"/>
    <x v="0"/>
    <n v="8605.9599999999991"/>
    <n v="9072.91"/>
    <n v="72128.789999999994"/>
    <n v="47421.66"/>
    <n v="52430.55"/>
    <n v="31497.813599999998"/>
    <n v="33116.121500000001"/>
    <n v="263270.08349999995"/>
    <n v="173563.27560000002"/>
    <n v="191371.50750000001"/>
    <n v="5.1378420119928769E-2"/>
    <n v="6.9499069207123165"/>
    <n v="-0.34074060640467696"/>
    <n v="0.10260368639873718"/>
  </r>
  <r>
    <s v="Burton Wolds Wind Farm phase 2"/>
    <x v="1"/>
    <n v="34.869999999999997"/>
    <n v="36.869999999999997"/>
    <n v="38.18"/>
    <n v="37.54"/>
    <n v="74.459999999999994"/>
    <n v="127.62419999999999"/>
    <n v="134.57549999999998"/>
    <n v="139.357"/>
    <n v="137.3964"/>
    <n v="271.779"/>
    <n v="5.4466942789846984E-2"/>
    <n v="3.553024138866312E-2"/>
    <n v="-1.4068902172119091E-2"/>
    <n v="0.97806492746534834"/>
  </r>
  <r>
    <s v="Shacks Barn PV"/>
    <x v="3"/>
    <n v="10.83"/>
    <n v="11.34"/>
    <n v="11.75"/>
    <n v="1491.21"/>
    <n v="1840.54"/>
    <n v="39.637800000000006"/>
    <n v="41.390999999999998"/>
    <n v="42.887499999999996"/>
    <n v="5457.8285999999998"/>
    <n v="6717.9710000000005"/>
    <n v="4.423050724308597E-2"/>
    <n v="3.6155202821869459E-2"/>
    <n v="126.25919207228215"/>
    <n v="0.23088713339220668"/>
  </r>
  <r>
    <s v="Hatton Gas Compressor"/>
    <x v="0"/>
    <n v="23868.46"/>
    <n v="25183.67"/>
    <n v="88857.08"/>
    <n v="63868.01"/>
    <n v="53015.45"/>
    <n v="87358.563599999994"/>
    <n v="91920.395499999999"/>
    <n v="324328.342"/>
    <n v="233756.91660000003"/>
    <n v="193506.39249999999"/>
    <n v="5.2219630360314184E-2"/>
    <n v="2.5283610371323957"/>
    <n v="-0.27925843557637642"/>
    <n v="-0.17218966046200845"/>
  </r>
  <r>
    <s v="North Hykeham EFW"/>
    <x v="1"/>
    <n v="24.93"/>
    <n v="25.73"/>
    <n v="26.65"/>
    <n v="26.2"/>
    <n v="26.24"/>
    <n v="91.243799999999993"/>
    <n v="93.914500000000004"/>
    <n v="97.27249999999998"/>
    <n v="95.89200000000001"/>
    <n v="95.775999999999982"/>
    <n v="2.9269933957156713E-2"/>
    <n v="3.575592693354035E-2"/>
    <n v="-1.4192089233853067E-2"/>
    <n v="-1.2096942393529098E-3"/>
  </r>
  <r>
    <s v="Sleaford Renewable Energy Plant"/>
    <x v="1"/>
    <n v="93.22"/>
    <n v="96.32"/>
    <n v="99.75"/>
    <n v="98.07"/>
    <n v="184.34"/>
    <n v="341.18520000000001"/>
    <n v="351.56799999999998"/>
    <n v="364.08750000000003"/>
    <n v="358.93619999999999"/>
    <n v="672.84100000000001"/>
    <n v="3.0431566199237148E-2"/>
    <n v="3.5610465116279189E-2"/>
    <n v="-1.414852198990646E-2"/>
    <n v="0.87454204953415138"/>
  </r>
  <r>
    <s v="Bilsthorpe Wind Farm"/>
    <x v="1"/>
    <n v="19.940000000000001"/>
    <n v="20.83"/>
    <n v="21.57"/>
    <n v="21.21"/>
    <n v="12.26"/>
    <n v="72.980400000000003"/>
    <n v="76.029499999999999"/>
    <n v="78.730500000000006"/>
    <n v="77.628600000000006"/>
    <n v="44.749000000000002"/>
    <n v="4.1779710716850049E-2"/>
    <n v="3.5525684109457556E-2"/>
    <n v="-1.3995846590584393E-2"/>
    <n v="-0.42355008334557109"/>
  </r>
  <r>
    <s v="Old Dalby Lodge Wind Farm"/>
    <x v="1"/>
    <n v="32.76"/>
    <n v="34.29"/>
    <n v="35.520000000000003"/>
    <n v="34.92"/>
    <n v="10.039999999999999"/>
    <n v="119.9016"/>
    <n v="125.15849999999999"/>
    <n v="129.648"/>
    <n v="127.80720000000001"/>
    <n v="36.645999999999994"/>
    <n v="4.3843451630336761E-2"/>
    <n v="3.5870516185476875E-2"/>
    <n v="-1.4198445020362715E-2"/>
    <n v="-0.71327123980495633"/>
  </r>
  <r>
    <s v="Willoughby STOR generation"/>
    <x v="3"/>
    <n v="0.69"/>
    <n v="0.71"/>
    <n v="0.74"/>
    <n v="1480.39"/>
    <n v="1833.59"/>
    <n v="2.5253999999999999"/>
    <n v="2.5914999999999999"/>
    <n v="2.7010000000000001"/>
    <n v="5418.2273999999998"/>
    <n v="6692.6034999999993"/>
    <n v="2.617407143422823E-2"/>
    <n v="4.2253521126760729E-2"/>
    <n v="2005.0079229914845"/>
    <n v="0.23520166392425668"/>
  </r>
  <r>
    <s v="Rolls Royce AB&amp;E 33kV"/>
    <x v="0"/>
    <n v="82.7"/>
    <n v="84.19"/>
    <n v="62819.68"/>
    <n v="38269.440000000002"/>
    <n v="52465.58"/>
    <n v="302.68200000000002"/>
    <n v="307.29349999999999"/>
    <n v="229291.83200000002"/>
    <n v="140066.15040000001"/>
    <n v="191499.367"/>
    <n v="1.5235461639608427E-2"/>
    <n v="745.16557785960333"/>
    <n v="-0.38913589211498822"/>
    <n v="0.36720661239790875"/>
  </r>
  <r>
    <s v="The Grange Wind Farm"/>
    <x v="3"/>
    <n v="25.4"/>
    <n v="26.86"/>
    <n v="27.82"/>
    <n v="1507.01"/>
    <n v="1870.1"/>
    <n v="92.963999999999999"/>
    <n v="98.039000000000001"/>
    <n v="101.54300000000001"/>
    <n v="5515.6566000000003"/>
    <n v="6825.8649999999998"/>
    <n v="5.4591024482595341E-2"/>
    <n v="3.5740878629933137E-2"/>
    <n v="53.318432585210203"/>
    <n v="0.23754350479324615"/>
  </r>
  <r>
    <s v="Clay Lake STOR"/>
    <x v="3"/>
    <n v="2.0499999999999998"/>
    <n v="2.11"/>
    <n v="2.19"/>
    <n v="1481.81"/>
    <n v="1834.5"/>
    <n v="7.5029999999999992"/>
    <n v="7.7014999999999993"/>
    <n v="7.9935"/>
    <n v="5423.4245999999994"/>
    <n v="6695.9249999999993"/>
    <n v="2.645608423297352E-2"/>
    <n v="3.7914691943128132E-2"/>
    <n v="677.47933946331386"/>
    <n v="0.23463042152369917"/>
  </r>
  <r>
    <s v="Balderton STOR"/>
    <x v="3"/>
    <n v="1.54"/>
    <n v="1.59"/>
    <n v="1.65"/>
    <n v="1481.28"/>
    <n v="1833.97"/>
    <n v="5.6364000000000001"/>
    <n v="5.8035000000000005"/>
    <n v="6.0225"/>
    <n v="5421.4848000000002"/>
    <n v="6693.9904999999999"/>
    <n v="2.9646582925271447E-2"/>
    <n v="3.7735849056603765E-2"/>
    <n v="899.20503113325037"/>
    <n v="0.23471534956622953"/>
  </r>
  <r>
    <s v="Wymeswold Solar Park"/>
    <x v="1"/>
    <n v="6.12"/>
    <n v="6.47"/>
    <n v="6.7"/>
    <n v="6.59"/>
    <n v="9.4499999999999993"/>
    <n v="22.3992"/>
    <n v="23.615499999999997"/>
    <n v="24.455000000000002"/>
    <n v="24.119399999999999"/>
    <n v="34.492499999999993"/>
    <n v="5.4301046465945024E-2"/>
    <n v="3.5548686244204264E-2"/>
    <n v="-1.3723164996933268E-2"/>
    <n v="0.43007288738525817"/>
  </r>
  <r>
    <s v="French Farm Wind Farm"/>
    <x v="1"/>
    <n v="50.7"/>
    <n v="53.61"/>
    <n v="55.52"/>
    <n v="54.59"/>
    <n v="102.82"/>
    <n v="185.56200000000001"/>
    <n v="195.6765"/>
    <n v="202.648"/>
    <n v="199.79940000000002"/>
    <n v="375.29300000000001"/>
    <n v="5.4507388366152432E-2"/>
    <n v="3.5627681402723432E-2"/>
    <n v="-1.4056886818522685E-2"/>
    <n v="0.87834898403098283"/>
  </r>
  <r>
    <s v="Lilbourne Wind Farm"/>
    <x v="3"/>
    <n v="11.49"/>
    <n v="12.06"/>
    <n v="12.49"/>
    <n v="1491.94"/>
    <n v="1905.61"/>
    <n v="42.053400000000003"/>
    <n v="44.018999999999998"/>
    <n v="45.588499999999996"/>
    <n v="5460.5004000000008"/>
    <n v="6955.4765000000007"/>
    <n v="4.6740572700423533E-2"/>
    <n v="3.5655058043117638E-2"/>
    <n v="118.77802296631829"/>
    <n v="0.27378005502938874"/>
  </r>
  <r>
    <s v="Chelvaston Renewable"/>
    <x v="3"/>
    <n v="111.58"/>
    <n v="117.6"/>
    <n v="121.79"/>
    <n v="1599.4"/>
    <n v="2013.58"/>
    <n v="408.38279999999997"/>
    <n v="429.23999999999995"/>
    <n v="444.5335"/>
    <n v="5853.804000000001"/>
    <n v="7349.567"/>
    <n v="5.1072670053684766E-2"/>
    <n v="3.5629251700680431E-2"/>
    <n v="12.168420377766807"/>
    <n v="0.25551982949890339"/>
  </r>
  <r>
    <s v="Beachampton Solar Farm"/>
    <x v="1"/>
    <n v="19.28"/>
    <n v="20.14"/>
    <n v="20.86"/>
    <n v="20.51"/>
    <n v="6.38"/>
    <n v="70.564800000000005"/>
    <n v="73.510999999999996"/>
    <n v="76.138999999999996"/>
    <n v="75.066600000000008"/>
    <n v="23.286999999999999"/>
    <n v="4.1751694896038583E-2"/>
    <n v="3.5749751737835123E-2"/>
    <n v="-1.4084766020042161E-2"/>
    <n v="-0.68978214012623462"/>
  </r>
  <r>
    <s v="Croft End Solar Farm"/>
    <x v="1"/>
    <n v="2.78"/>
    <n v="2.92"/>
    <n v="3.02"/>
    <n v="2.97"/>
    <n v="2.36"/>
    <n v="10.174799999999999"/>
    <n v="10.657999999999999"/>
    <n v="11.023"/>
    <n v="10.870200000000001"/>
    <n v="8.613999999999999"/>
    <n v="4.7489876950898235E-2"/>
    <n v="3.4246575342465668E-2"/>
    <n v="-1.3861925065771441E-2"/>
    <n v="-0.20755827859653009"/>
  </r>
  <r>
    <s v="M1 Wind farm"/>
    <x v="1"/>
    <n v="10.1"/>
    <n v="10.52"/>
    <n v="10.89"/>
    <n v="10.71"/>
    <n v="4.2699999999999996"/>
    <n v="36.965999999999994"/>
    <n v="38.398000000000003"/>
    <n v="39.748500000000007"/>
    <n v="39.198600000000006"/>
    <n v="15.585499999999998"/>
    <n v="3.8738300059514508E-2"/>
    <n v="3.5171102661597065E-2"/>
    <n v="-1.3834484320163098E-2"/>
    <n v="-0.6023965141612202"/>
  </r>
  <r>
    <s v="Leamington STOR"/>
    <x v="2"/>
    <n v="46.71"/>
    <n v="49.18"/>
    <n v="0"/>
    <n v="0"/>
    <n v="0"/>
    <n v="170.95860000000002"/>
    <n v="179.50700000000001"/>
    <n v="0"/>
    <n v="0"/>
    <n v="0"/>
    <n v="5.0002749203608365E-2"/>
    <n v="-1"/>
    <n v="0"/>
    <n v="0"/>
  </r>
  <r>
    <s v="Low Farm Anaerobic Dig"/>
    <x v="3"/>
    <n v="20.68"/>
    <n v="21.05"/>
    <n v="21.8"/>
    <n v="1501.09"/>
    <n v="2220.4299999999998"/>
    <n v="75.688800000000001"/>
    <n v="76.83250000000001"/>
    <n v="79.569999999999993"/>
    <n v="5493.9893999999995"/>
    <n v="8104.5694999999996"/>
    <n v="1.5110557968946559E-2"/>
    <n v="3.5629453681709888E-2"/>
    <n v="68.045989694608522"/>
    <n v="0.47517021055774156"/>
  </r>
  <r>
    <s v="Turweston Airfield Solar Farm"/>
    <x v="1"/>
    <n v="1.77"/>
    <n v="1.85"/>
    <n v="1.92"/>
    <n v="1.89"/>
    <n v="2.33"/>
    <n v="6.4782000000000002"/>
    <n v="6.7525000000000013"/>
    <n v="7.0079999999999991"/>
    <n v="6.9173999999999998"/>
    <n v="8.5045000000000002"/>
    <n v="4.2342008582631152E-2"/>
    <n v="3.7837837837837451E-2"/>
    <n v="-1.2928082191780765E-2"/>
    <n v="0.22943591522826501"/>
  </r>
  <r>
    <s v="Burton Pedwardine Solar"/>
    <x v="1"/>
    <n v="12.06"/>
    <n v="12.69"/>
    <n v="13.14"/>
    <n v="12.92"/>
    <n v="5.1100000000000003"/>
    <n v="44.139600000000002"/>
    <n v="46.318499999999993"/>
    <n v="47.961000000000006"/>
    <n v="47.287200000000006"/>
    <n v="18.651500000000002"/>
    <n v="4.9363836554930041E-2"/>
    <n v="3.5460992907801803E-2"/>
    <n v="-1.4048914743228891E-2"/>
    <n v="-0.605569794785904"/>
  </r>
  <r>
    <s v="Little Morton Farm Solar"/>
    <x v="1"/>
    <n v="4.84"/>
    <n v="5.07"/>
    <n v="5.25"/>
    <n v="5.16"/>
    <n v="3.86"/>
    <n v="17.714399999999998"/>
    <n v="18.505500000000001"/>
    <n v="19.162499999999998"/>
    <n v="18.8856"/>
    <n v="14.088999999999999"/>
    <n v="4.4658582847852735E-2"/>
    <n v="3.5502958579881394E-2"/>
    <n v="-1.4450097847357957E-2"/>
    <n v="-0.25398186978438608"/>
  </r>
  <r>
    <s v="Rockingham"/>
    <x v="5"/>
    <n v="8259.9699999999993"/>
    <n v="8712.4699999999993"/>
    <n v="32344.67"/>
    <n v="21320.36"/>
    <n v="30538.98"/>
    <n v="30231.4902"/>
    <n v="31800.515499999998"/>
    <n v="118058.04549999999"/>
    <n v="78032.517599999992"/>
    <n v="111467.27699999999"/>
    <n v="5.1900362490235441E-2"/>
    <n v="2.7124569725921583"/>
    <n v="-0.33903261510457583"/>
    <n v="0.42847213480140223"/>
  </r>
  <r>
    <s v="Santander Carlton Park 132/11"/>
    <x v="5"/>
    <n v="155.54"/>
    <n v="158.33000000000001"/>
    <n v="23485.63"/>
    <n v="12610.63"/>
    <n v="52149.08"/>
    <n v="569.27639999999997"/>
    <n v="577.9045000000001"/>
    <n v="85722.549500000008"/>
    <n v="46154.905799999993"/>
    <n v="190344.14200000002"/>
    <n v="1.5156258014560553E-2"/>
    <n v="147.33341754563253"/>
    <n v="-0.46157800871286514"/>
    <n v="3.1240283930987909"/>
  </r>
  <r>
    <s v="Delphi Diesel"/>
    <x v="3"/>
    <n v="224.55"/>
    <n v="230.68"/>
    <n v="7619.64"/>
    <n v="1714.54"/>
    <n v="1961.05"/>
    <n v="821.85300000000007"/>
    <n v="841.98199999999997"/>
    <n v="27811.685999999998"/>
    <n v="6275.2163999999993"/>
    <n v="7157.8324999999995"/>
    <n v="2.4492214544449942E-2"/>
    <n v="32.031212068666548"/>
    <n v="-0.77436763812161546"/>
    <n v="0.14065110168949713"/>
  </r>
  <r>
    <s v="Lodge Farm Solar Park"/>
    <x v="1"/>
    <n v="25.77"/>
    <n v="27.16"/>
    <n v="28.12"/>
    <n v="27.65"/>
    <n v="16.739999999999998"/>
    <n v="94.31819999999999"/>
    <n v="99.134"/>
    <n v="102.63800000000001"/>
    <n v="101.19899999999998"/>
    <n v="61.100999999999999"/>
    <n v="5.1059074494636425E-2"/>
    <n v="3.5346097201767401E-2"/>
    <n v="-1.4020148483018247E-2"/>
    <n v="-0.39622921175110415"/>
  </r>
  <r>
    <s v="Ermine Farm PV"/>
    <x v="1"/>
    <n v="52.38"/>
    <n v="55.39"/>
    <n v="57.36"/>
    <n v="56.4"/>
    <n v="19.07"/>
    <n v="191.71080000000001"/>
    <n v="202.17350000000002"/>
    <n v="209.364"/>
    <n v="206.42399999999998"/>
    <n v="69.605500000000006"/>
    <n v="5.4575433413245333E-2"/>
    <n v="3.5565986640187619E-2"/>
    <n v="-1.4042528801513243E-2"/>
    <n v="-0.66280325931093276"/>
  </r>
  <r>
    <s v="Ridge Solar Park"/>
    <x v="3"/>
    <n v="5.41"/>
    <n v="5.64"/>
    <n v="5.84"/>
    <n v="1485.41"/>
    <n v="1833.97"/>
    <n v="19.800599999999999"/>
    <n v="20.585999999999999"/>
    <n v="21.315999999999999"/>
    <n v="5436.6006000000007"/>
    <n v="6693.9904999999999"/>
    <n v="3.9665464682888452E-2"/>
    <n v="3.5460992907801359E-2"/>
    <n v="254.04787952711584"/>
    <n v="0.23128237524014539"/>
  </r>
  <r>
    <s v="Winwick Wind Farm"/>
    <x v="1"/>
    <n v="1.81"/>
    <n v="1.84"/>
    <n v="1.91"/>
    <n v="1.87"/>
    <n v="54.57"/>
    <n v="6.6246000000000009"/>
    <n v="6.7160000000000002"/>
    <n v="6.9714999999999998"/>
    <n v="6.8442000000000007"/>
    <n v="199.18049999999999"/>
    <n v="1.3797059445098458E-2"/>
    <n v="3.8043478260869401E-2"/>
    <n v="-1.826005881087267E-2"/>
    <n v="28.102086438152007"/>
  </r>
  <r>
    <s v="Watford Lodge Wind Farm"/>
    <x v="1"/>
    <n v="65.98"/>
    <n v="69.7"/>
    <n v="72.19"/>
    <n v="70.97"/>
    <n v="84.77"/>
    <n v="241.48680000000002"/>
    <n v="254.40500000000003"/>
    <n v="263.49349999999998"/>
    <n v="259.75020000000001"/>
    <n v="309.41050000000001"/>
    <n v="5.3494435306608912E-2"/>
    <n v="3.57245337159251E-2"/>
    <n v="-1.4206422549322806E-2"/>
    <n v="0.19118483835623623"/>
  </r>
  <r>
    <s v="Leverton Solar Park"/>
    <x v="1"/>
    <n v="2.74"/>
    <n v="2.85"/>
    <n v="2.96"/>
    <n v="2.91"/>
    <n v="1.38"/>
    <n v="10.0284"/>
    <n v="10.4025"/>
    <n v="10.804"/>
    <n v="10.650600000000001"/>
    <n v="5.0369999999999999"/>
    <n v="3.7304056479597891E-2"/>
    <n v="3.8596491228070295E-2"/>
    <n v="-1.4198445020362827E-2"/>
    <n v="-0.5270688975269"/>
  </r>
  <r>
    <s v="Burton Pedwardine Phase 2"/>
    <x v="1"/>
    <n v="25.47"/>
    <n v="26.78"/>
    <n v="27.74"/>
    <n v="27.27"/>
    <n v="14.86"/>
    <n v="93.220199999999991"/>
    <n v="97.747000000000014"/>
    <n v="101.25099999999999"/>
    <n v="99.808199999999999"/>
    <n v="54.23899999999999"/>
    <n v="4.8560290580797139E-2"/>
    <n v="3.5847647498132629E-2"/>
    <n v="-1.4249735805078378E-2"/>
    <n v="-0.45656769684254406"/>
  </r>
  <r>
    <s v="Hartwell Solar Farm"/>
    <x v="1"/>
    <n v="20.329999999999998"/>
    <n v="21.48"/>
    <n v="22.25"/>
    <n v="21.87"/>
    <n v="26.85"/>
    <n v="74.407799999999995"/>
    <n v="78.402000000000001"/>
    <n v="81.212500000000006"/>
    <n v="80.044200000000004"/>
    <n v="98.002500000000012"/>
    <n v="5.367985614411408E-2"/>
    <n v="3.5847299813780209E-2"/>
    <n v="-1.4385716484531352E-2"/>
    <n v="0.22435479397632818"/>
  </r>
  <r>
    <s v="Eakley Lanes Solar North"/>
    <x v="1"/>
    <n v="29.02"/>
    <n v="30.59"/>
    <n v="31.68"/>
    <n v="31.15"/>
    <n v="4.07"/>
    <n v="106.2132"/>
    <n v="111.65350000000001"/>
    <n v="115.63199999999999"/>
    <n v="114.009"/>
    <n v="14.855499999999999"/>
    <n v="5.1220563922375062E-2"/>
    <n v="3.5632559660019547E-2"/>
    <n v="-1.403590701535895E-2"/>
    <n v="-0.86969888342148427"/>
  </r>
  <r>
    <s v="Eakley Lanes Solar South"/>
    <x v="1"/>
    <n v="57.92"/>
    <n v="60.43"/>
    <n v="62.58"/>
    <n v="61.53"/>
    <n v="33.43"/>
    <n v="211.98720000000003"/>
    <n v="220.56949999999998"/>
    <n v="228.417"/>
    <n v="225.19979999999998"/>
    <n v="122.01949999999999"/>
    <n v="4.0484991546659188E-2"/>
    <n v="3.5578355121628435E-2"/>
    <n v="-1.4084766020042383E-2"/>
    <n v="-0.45817225414942642"/>
  </r>
  <r>
    <s v="Welbeck Colliery PV"/>
    <x v="1"/>
    <n v="7.4"/>
    <n v="7.77"/>
    <n v="8.0500000000000007"/>
    <n v="7.91"/>
    <n v="3.4"/>
    <n v="27.084000000000003"/>
    <n v="28.360499999999998"/>
    <n v="29.3825"/>
    <n v="28.950600000000001"/>
    <n v="12.41"/>
    <n v="4.7131147540983465E-2"/>
    <n v="3.6036036036036112E-2"/>
    <n v="-1.4699225729600918E-2"/>
    <n v="-0.57133876327260924"/>
  </r>
  <r>
    <s v="Newton Road PV"/>
    <x v="3"/>
    <n v="3.69"/>
    <n v="3.86"/>
    <n v="4"/>
    <n v="1483.59"/>
    <n v="1834.98"/>
    <n v="13.505400000000002"/>
    <n v="14.088999999999999"/>
    <n v="14.6"/>
    <n v="5429.9393999999993"/>
    <n v="6697.6770000000006"/>
    <n v="4.3212344691752724E-2"/>
    <n v="3.62694300518136E-2"/>
    <n v="370.91365753424651"/>
    <n v="0.23347177686734422"/>
  </r>
  <r>
    <s v="New Albion Wind Farm"/>
    <x v="1"/>
    <n v="36.14"/>
    <n v="38.19"/>
    <n v="39.549999999999997"/>
    <n v="38.880000000000003"/>
    <n v="51.11"/>
    <n v="132.2724"/>
    <n v="139.39349999999999"/>
    <n v="144.35749999999999"/>
    <n v="142.30080000000001"/>
    <n v="186.5515"/>
    <n v="5.3836628049388935E-2"/>
    <n v="3.5611416601204482E-2"/>
    <n v="-1.4247268067124841E-2"/>
    <n v="0.31096592570105019"/>
  </r>
  <r>
    <s v="Moat Farm PV"/>
    <x v="1"/>
    <n v="23.52"/>
    <n v="24.78"/>
    <n v="25.66"/>
    <n v="25.23"/>
    <n v="10.17"/>
    <n v="86.083199999999991"/>
    <n v="90.447000000000003"/>
    <n v="93.658999999999992"/>
    <n v="92.341800000000006"/>
    <n v="37.1205"/>
    <n v="5.0692818110851023E-2"/>
    <n v="3.5512510088781202E-2"/>
    <n v="-1.4063784580232386E-2"/>
    <n v="-0.5980097853843005"/>
  </r>
  <r>
    <s v="Bilsthorpe Solar"/>
    <x v="1"/>
    <n v="9.83"/>
    <n v="10.34"/>
    <n v="10.71"/>
    <n v="10.53"/>
    <n v="10.3"/>
    <n v="35.977800000000002"/>
    <n v="37.741"/>
    <n v="39.091500000000003"/>
    <n v="38.5398"/>
    <n v="37.595000000000006"/>
    <n v="4.9007999377393752E-2"/>
    <n v="3.578336557059969E-2"/>
    <n v="-1.411304247726497E-2"/>
    <n v="-2.4514917046792983E-2"/>
  </r>
  <r>
    <s v="Hall Farm PV"/>
    <x v="2"/>
    <n v="45.37"/>
    <n v="47.43"/>
    <n v="0"/>
    <n v="0"/>
    <n v="0"/>
    <n v="166.05420000000001"/>
    <n v="173.11949999999999"/>
    <n v="0"/>
    <n v="0"/>
    <n v="0"/>
    <n v="4.2548155963534562E-2"/>
    <n v="-1"/>
    <n v="0"/>
    <n v="0"/>
  </r>
  <r>
    <s v="Gaultney Solar Park"/>
    <x v="1"/>
    <n v="1.26"/>
    <n v="1.31"/>
    <n v="1.36"/>
    <n v="1.33"/>
    <n v="0.62"/>
    <n v="4.6116000000000001"/>
    <n v="4.7815000000000003"/>
    <n v="4.9640000000000004"/>
    <n v="4.8678000000000008"/>
    <n v="2.2629999999999999"/>
    <n v="3.684187700581143E-2"/>
    <n v="3.8167938931297662E-2"/>
    <n v="-1.9379532634971719E-2"/>
    <n v="-0.53510826245942733"/>
  </r>
  <r>
    <s v="Fiskerton Solar Farm"/>
    <x v="3"/>
    <n v="8.24"/>
    <n v="8.6999999999999993"/>
    <n v="9.01"/>
    <n v="1488.52"/>
    <n v="1832.89"/>
    <n v="30.1584"/>
    <n v="31.754999999999999"/>
    <n v="32.886499999999998"/>
    <n v="5447.9831999999997"/>
    <n v="6690.0484999999999"/>
    <n v="5.2940474295718465E-2"/>
    <n v="3.5632183908046011E-2"/>
    <n v="164.66017058671491"/>
    <n v="0.22798625737318723"/>
  </r>
  <r>
    <s v="Mount Mill Solar Park"/>
    <x v="1"/>
    <n v="8.2799999999999994"/>
    <n v="8.7100000000000009"/>
    <n v="9.02"/>
    <n v="8.8699999999999992"/>
    <n v="8.27"/>
    <n v="30.3048"/>
    <n v="31.791500000000003"/>
    <n v="32.923000000000002"/>
    <n v="32.464199999999998"/>
    <n v="30.185499999999998"/>
    <n v="4.9058234999076245E-2"/>
    <n v="3.559127439724441E-2"/>
    <n v="-1.393554657837992E-2"/>
    <n v="-7.019116442111617E-2"/>
  </r>
  <r>
    <s v="Podington Airfield WF"/>
    <x v="1"/>
    <n v="117.83"/>
    <n v="124.51"/>
    <n v="128.94999999999999"/>
    <n v="126.77"/>
    <n v="141.77000000000001"/>
    <n v="431.25779999999997"/>
    <n v="454.46150000000006"/>
    <n v="470.66749999999996"/>
    <n v="463.97820000000002"/>
    <n v="517.46050000000002"/>
    <n v="5.3804707996006229E-2"/>
    <n v="3.5659786362540968E-2"/>
    <n v="-1.4212368604163084E-2"/>
    <n v="0.11526899324149276"/>
  </r>
  <r>
    <s v="Branston South PV Farm"/>
    <x v="3"/>
    <n v="3.93"/>
    <n v="4.1399999999999997"/>
    <n v="4.28"/>
    <n v="1483.87"/>
    <n v="1836.79"/>
    <n v="14.383800000000001"/>
    <n v="15.110999999999999"/>
    <n v="15.622000000000002"/>
    <n v="5430.9641999999994"/>
    <n v="6704.2834999999995"/>
    <n v="5.0556876486046676E-2"/>
    <n v="3.3816425120773097E-2"/>
    <n v="346.64845730380227"/>
    <n v="0.23445547661684096"/>
  </r>
  <r>
    <s v="Eakring Solar Farm"/>
    <x v="1"/>
    <n v="2.25"/>
    <n v="2.35"/>
    <n v="2.4300000000000002"/>
    <n v="2.39"/>
    <n v="1.69"/>
    <n v="8.2349999999999994"/>
    <n v="8.5775000000000006"/>
    <n v="8.8695000000000004"/>
    <n v="8.7474000000000007"/>
    <n v="6.168499999999999"/>
    <n v="4.1590771098968027E-2"/>
    <n v="3.4042553191489411E-2"/>
    <n v="-1.3766277693218254E-2"/>
    <n v="-0.29481903194091974"/>
  </r>
  <r>
    <s v="Ragdale PV Solar Park"/>
    <x v="1"/>
    <n v="4.79"/>
    <n v="4.88"/>
    <n v="5.05"/>
    <n v="4.97"/>
    <n v="137.15"/>
    <n v="17.531399999999998"/>
    <n v="17.811999999999998"/>
    <n v="18.432499999999997"/>
    <n v="18.190199999999997"/>
    <n v="500.59750000000008"/>
    <n v="1.6005567153792644E-2"/>
    <n v="3.4836065573770503E-2"/>
    <n v="-1.3145259731452641E-2"/>
    <n v="26.520175699002767"/>
  </r>
  <r>
    <s v="Thoresby Solar Farm"/>
    <x v="1"/>
    <n v="7.75"/>
    <n v="8.14"/>
    <n v="8.43"/>
    <n v="8.2899999999999991"/>
    <n v="1.69"/>
    <n v="28.364999999999998"/>
    <n v="29.710999999999999"/>
    <n v="30.769500000000001"/>
    <n v="30.341399999999997"/>
    <n v="6.168499999999999"/>
    <n v="4.7452846818262007E-2"/>
    <n v="3.5626535626535727E-2"/>
    <n v="-1.3913128260127805E-2"/>
    <n v="-0.7966969223569117"/>
  </r>
  <r>
    <s v="Welbeck Solar Farm"/>
    <x v="1"/>
    <n v="5.42"/>
    <n v="5.69"/>
    <n v="5.89"/>
    <n v="5.79"/>
    <n v="13.49"/>
    <n v="19.837199999999999"/>
    <n v="20.768500000000003"/>
    <n v="21.498499999999996"/>
    <n v="21.191400000000002"/>
    <n v="49.238499999999995"/>
    <n v="4.6947149799366983E-2"/>
    <n v="3.5149384885764245E-2"/>
    <n v="-1.4284717538432634E-2"/>
    <n v="1.3235133120039255"/>
  </r>
  <r>
    <s v="Atherstone Solar Farm"/>
    <x v="1"/>
    <n v="2.56"/>
    <n v="2.68"/>
    <n v="2.78"/>
    <n v="2.73"/>
    <n v="2.5299999999999998"/>
    <n v="9.3696000000000002"/>
    <n v="9.782"/>
    <n v="10.147"/>
    <n v="9.9918000000000013"/>
    <n v="9.2345000000000006"/>
    <n v="4.4014685792349795E-2"/>
    <n v="3.7313432835820892E-2"/>
    <n v="-1.5295161131368751E-2"/>
    <n v="-7.5792149562641464E-2"/>
  </r>
  <r>
    <s v="Babworth Estate PV Farm"/>
    <x v="1"/>
    <n v="4.0199999999999996"/>
    <n v="4.22"/>
    <n v="4.37"/>
    <n v="4.29"/>
    <n v="2.66"/>
    <n v="14.713199999999997"/>
    <n v="15.402999999999999"/>
    <n v="15.950500000000002"/>
    <n v="15.7014"/>
    <n v="9.7090000000000014"/>
    <n v="4.6883070983878561E-2"/>
    <n v="3.5545023696682554E-2"/>
    <n v="-1.5617065295758903E-2"/>
    <n v="-0.38164749640159468"/>
  </r>
  <r>
    <s v="Homestead Farm Solar Park"/>
    <x v="1"/>
    <n v="5.65"/>
    <n v="5.94"/>
    <n v="6.15"/>
    <n v="6.05"/>
    <n v="5.64"/>
    <n v="20.679000000000002"/>
    <n v="21.681000000000001"/>
    <n v="22.447500000000002"/>
    <n v="22.143000000000001"/>
    <n v="20.585999999999999"/>
    <n v="4.8454954301465181E-2"/>
    <n v="3.535353535353547E-2"/>
    <n v="-1.3564984964918203E-2"/>
    <n v="-7.0315675382739529E-2"/>
  </r>
  <r>
    <s v="Grange Solar Farm"/>
    <x v="1"/>
    <n v="3.88"/>
    <n v="4.05"/>
    <n v="4.2"/>
    <n v="4.12"/>
    <n v="1.64"/>
    <n v="14.200800000000001"/>
    <n v="14.782500000000001"/>
    <n v="15.33"/>
    <n v="15.0792"/>
    <n v="5.9859999999999989"/>
    <n v="4.0962480986986627E-2"/>
    <n v="3.7037037037036979E-2"/>
    <n v="-1.6360078277886436E-2"/>
    <n v="-0.6030293384264418"/>
  </r>
  <r>
    <s v="Langar Commercial PV"/>
    <x v="1"/>
    <n v="0"/>
    <n v="0"/>
    <s v=""/>
    <n v="0"/>
    <n v="0"/>
    <n v="0"/>
    <n v="0"/>
    <n v="0"/>
    <n v="0"/>
    <n v="0"/>
    <n v="0"/>
    <n v="0"/>
    <n v="0"/>
    <n v="0"/>
  </r>
  <r>
    <s v="Langar PV Community"/>
    <x v="1"/>
    <n v="0"/>
    <n v="0"/>
    <s v=""/>
    <n v="0"/>
    <n v="0"/>
    <n v="0"/>
    <n v="0"/>
    <n v="0"/>
    <n v="0"/>
    <n v="0"/>
    <n v="0"/>
    <n v="0"/>
    <n v="0"/>
    <n v="0"/>
  </r>
  <r>
    <s v="Grendon/Huntingdon Interconnector"/>
    <x v="0"/>
    <n v="0"/>
    <n v="0"/>
    <n v="62732.49"/>
    <n v="38183.72"/>
    <n v="52301.85"/>
    <n v="0"/>
    <n v="0"/>
    <n v="228973.58849999998"/>
    <n v="139752.41519999999"/>
    <n v="190901.7525"/>
    <n v="0"/>
    <n v="0"/>
    <n v="-0.38965705121051553"/>
    <n v="0.36599966610094059"/>
  </r>
  <r>
    <s v="Corby Power generation"/>
    <x v="1"/>
    <n v="0"/>
    <n v="0"/>
    <s v=""/>
    <n v="0"/>
    <n v="0"/>
    <n v="0"/>
    <n v="0"/>
    <n v="0"/>
    <n v="0"/>
    <n v="0"/>
    <n v="0"/>
    <n v="0"/>
    <n v="0"/>
    <n v="0"/>
  </r>
  <r>
    <s v="Redfield Road 1 STOR"/>
    <x v="1"/>
    <n v="14.27"/>
    <n v="14.87"/>
    <n v="15.4"/>
    <n v="15.14"/>
    <n v="50.11"/>
    <n v="52.228200000000001"/>
    <n v="54.275500000000001"/>
    <n v="56.21"/>
    <n v="55.412400000000005"/>
    <n v="182.9015"/>
    <n v="3.9199129971930979E-2"/>
    <n v="3.5642232683254838E-2"/>
    <n v="-1.418964597046779E-2"/>
    <n v="2.300732327060369"/>
  </r>
  <r>
    <s v="Trafalgar Pk Gas STOR"/>
    <x v="1"/>
    <n v="5.9"/>
    <n v="22.45"/>
    <n v="23.25"/>
    <n v="22.86"/>
    <n v="53.65"/>
    <n v="21.594000000000001"/>
    <n v="81.942499999999995"/>
    <n v="84.862500000000011"/>
    <n v="83.667599999999993"/>
    <n v="195.82249999999999"/>
    <n v="2.7946883393535238"/>
    <n v="3.5634743875278652E-2"/>
    <n v="-1.408042421564315E-2"/>
    <n v="1.3404818591665113"/>
  </r>
  <r>
    <s v="Redfield Road B STOR"/>
    <x v="1"/>
    <n v="15.05"/>
    <n v="15.86"/>
    <n v="16.43"/>
    <n v="16.149999999999999"/>
    <n v="17.87"/>
    <n v="55.082999999999998"/>
    <n v="57.888999999999996"/>
    <n v="59.969500000000004"/>
    <n v="59.108999999999995"/>
    <n v="65.225499999999997"/>
    <n v="5.0941306755260207E-2"/>
    <n v="3.593947036570011E-2"/>
    <n v="-1.4348960721700332E-2"/>
    <n v="0.103478319714426"/>
  </r>
  <r>
    <s v="Watnall Brickworks"/>
    <x v="1"/>
    <n v="1.23"/>
    <n v="1.28"/>
    <n v="1.33"/>
    <n v="1.31"/>
    <n v="15.96"/>
    <n v="4.5018000000000002"/>
    <n v="4.6720000000000006"/>
    <n v="4.8545000000000007"/>
    <n v="4.7946"/>
    <n v="58.254000000000005"/>
    <n v="3.7807099382469289E-2"/>
    <n v="3.90625E-2"/>
    <n v="-1.2339066845195368E-2"/>
    <n v="11.149918658490803"/>
  </r>
  <r>
    <s v="Ansty Park EES"/>
    <x v="2"/>
    <n v="259.64999999999998"/>
    <n v="271.66000000000003"/>
    <n v="281.33999999999997"/>
    <n v="0"/>
    <n v="0"/>
    <n v="950.31899999999996"/>
    <n v="991.55900000000008"/>
    <n v="1026.8909999999998"/>
    <n v="0"/>
    <n v="0"/>
    <n v="4.3395954411097781E-2"/>
    <n v="3.5632776264447941E-2"/>
    <n v="-1"/>
    <n v="0"/>
  </r>
  <r>
    <s v="Asfordby B STOR"/>
    <x v="1"/>
    <n v="548.26"/>
    <n v="558.1"/>
    <n v="592.46"/>
    <n v="582.47"/>
    <n v="416.27"/>
    <n v="2006.6315999999999"/>
    <n v="2037.0650000000001"/>
    <n v="2162.4790000000003"/>
    <n v="2131.8402000000001"/>
    <n v="1519.3855000000001"/>
    <n v="1.5166411213697772E-2"/>
    <n v="6.1566027593621397E-2"/>
    <n v="-1.4168368802656706E-2"/>
    <n v="-0.28728921614293601"/>
  </r>
  <r>
    <s v="Ashland Farm PV"/>
    <x v="2"/>
    <n v="4.2300000000000004"/>
    <n v="4.42"/>
    <n v="4.58"/>
    <n v="4.5"/>
    <n v="0"/>
    <n v="15.481800000000002"/>
    <n v="16.132999999999999"/>
    <n v="16.716999999999999"/>
    <n v="16.47"/>
    <n v="0"/>
    <n v="4.2062292498288079E-2"/>
    <n v="3.6199095022624306E-2"/>
    <n v="-1.4775378357360758E-2"/>
    <n v="-1"/>
  </r>
  <r>
    <s v="Attfields Farm Generation"/>
    <x v="2"/>
    <n v="4.55"/>
    <n v="4.74"/>
    <n v="0"/>
    <n v="0"/>
    <n v="0"/>
    <n v="16.652999999999999"/>
    <n v="17.301000000000002"/>
    <n v="0"/>
    <n v="0"/>
    <n v="0"/>
    <n v="3.8911907764366926E-2"/>
    <n v="-1"/>
    <n v="0"/>
    <n v="0"/>
  </r>
  <r>
    <s v="Back Lane ESS"/>
    <x v="1"/>
    <n v="640.26"/>
    <n v="673.44"/>
    <n v="697.45"/>
    <n v="685.69"/>
    <n v="580.24"/>
    <n v="2343.3516"/>
    <n v="2458.0560000000005"/>
    <n v="2545.6925000000001"/>
    <n v="2509.6254000000004"/>
    <n v="2117.8760000000002"/>
    <n v="4.8948864523787439E-2"/>
    <n v="3.5652767878355807E-2"/>
    <n v="-1.416789341210678E-2"/>
    <n v="-0.15609875481814939"/>
  </r>
  <r>
    <s v="Battery Ln Boston ESS"/>
    <x v="1"/>
    <n v="193.41"/>
    <n v="201.52"/>
    <n v="208.7"/>
    <n v="205.19"/>
    <n v="81.86"/>
    <n v="707.88059999999996"/>
    <n v="735.548"/>
    <n v="761.75499999999988"/>
    <n v="750.9953999999999"/>
    <n v="298.78899999999999"/>
    <n v="3.9084840013979827E-2"/>
    <n v="3.5629217943628166E-2"/>
    <n v="-1.4124751396446311E-2"/>
    <n v="-0.60214270287141569"/>
  </r>
  <r>
    <s v="Branston Potato Farm"/>
    <x v="1"/>
    <n v="4.01"/>
    <n v="4.1100000000000003"/>
    <n v="4.32"/>
    <n v="4.25"/>
    <n v="6.19"/>
    <n v="14.676599999999999"/>
    <n v="15.001500000000002"/>
    <n v="15.768000000000001"/>
    <n v="15.555000000000001"/>
    <n v="22.593500000000002"/>
    <n v="2.2137279751441197E-2"/>
    <n v="5.1094890510948732E-2"/>
    <n v="-1.3508371385083651E-2"/>
    <n v="0.45249116039858572"/>
  </r>
  <r>
    <s v="Breach Farm 132"/>
    <x v="1"/>
    <n v="970.93"/>
    <n v="2375.3000000000002"/>
    <n v="2502.3000000000002"/>
    <n v="2460.13"/>
    <n v="552.44000000000005"/>
    <n v="3553.6037999999994"/>
    <n v="8669.8449999999993"/>
    <n v="9133.3950000000004"/>
    <n v="9004.0758000000005"/>
    <n v="2016.4060000000004"/>
    <n v="1.4397331520188041"/>
    <n v="5.346693049299045E-2"/>
    <n v="-1.4158940897661787E-2"/>
    <n v="-0.77605630552332749"/>
  </r>
  <r>
    <s v="Burton Pedwardine Ph1"/>
    <x v="2"/>
    <n v="12.42"/>
    <n v="13.06"/>
    <n v="13.53"/>
    <n v="0"/>
    <n v="0"/>
    <n v="45.4572"/>
    <n v="47.668999999999997"/>
    <n v="49.384500000000003"/>
    <n v="0"/>
    <n v="0"/>
    <n v="4.8656758445306814E-2"/>
    <n v="3.5987748851454837E-2"/>
    <n v="-1"/>
    <n v="0"/>
  </r>
  <r>
    <s v="Church Field ESS &amp; PV"/>
    <x v="2"/>
    <n v="297.37"/>
    <n v="308.32"/>
    <n v="0"/>
    <n v="0"/>
    <n v="0"/>
    <n v="1088.3742"/>
    <n v="1125.3679999999999"/>
    <n v="0"/>
    <n v="0"/>
    <n v="0"/>
    <n v="3.398996411344557E-2"/>
    <n v="-1"/>
    <n v="0"/>
    <n v="0"/>
  </r>
  <r>
    <s v="Churchover solar farm new"/>
    <x v="3"/>
    <n v="8.67"/>
    <n v="12.61"/>
    <n v="13.05"/>
    <n v="1492.26"/>
    <n v="1845.67"/>
    <n v="31.732199999999999"/>
    <n v="46.026499999999999"/>
    <n v="47.6325"/>
    <n v="5461.6715999999997"/>
    <n v="6736.6955000000007"/>
    <n v="0.45046671834918484"/>
    <n v="3.4892942109437053E-2"/>
    <n v="113.662711384034"/>
    <n v="0.23344938937742077"/>
  </r>
  <r>
    <s v="Churchover Solar Farm"/>
    <x v="2"/>
    <n v="14.15"/>
    <n v="0"/>
    <n v="0"/>
    <n v="0"/>
    <n v="0"/>
    <n v="51.789000000000009"/>
    <n v="0"/>
    <n v="0"/>
    <n v="0"/>
    <n v="0"/>
    <n v="-1"/>
    <n v="0"/>
    <n v="0"/>
    <n v="0"/>
  </r>
  <r>
    <s v="Clay Cross EFW"/>
    <x v="2"/>
    <n v="81.099999999999994"/>
    <n v="85.07"/>
    <n v="88.1"/>
    <n v="86.61"/>
    <n v="0"/>
    <n v="296.82599999999996"/>
    <n v="310.50549999999998"/>
    <n v="321.56499999999994"/>
    <n v="316.99259999999998"/>
    <n v="0"/>
    <n v="4.6085922392243406E-2"/>
    <n v="3.5617726578111908E-2"/>
    <n v="-1.4219209180103443E-2"/>
    <n v="-1"/>
  </r>
  <r>
    <s v="Cogenhoe Road 1 ESS"/>
    <x v="2"/>
    <n v="1585.84"/>
    <n v="1628.54"/>
    <n v="0"/>
    <n v="0"/>
    <n v="0"/>
    <n v="5804.1743999999999"/>
    <n v="5944.1709999999994"/>
    <n v="0"/>
    <n v="0"/>
    <n v="0"/>
    <n v="2.4119985092108776E-2"/>
    <n v="-1"/>
    <n v="0"/>
    <n v="0"/>
  </r>
  <r>
    <s v="Coney Grey"/>
    <x v="2"/>
    <n v="4.49"/>
    <n v="4.68"/>
    <n v="4.8499999999999996"/>
    <n v="0"/>
    <n v="0"/>
    <n v="16.433400000000002"/>
    <n v="17.081999999999997"/>
    <n v="17.702499999999997"/>
    <n v="0"/>
    <n v="0"/>
    <n v="3.9468399722516034E-2"/>
    <n v="3.6324786324786418E-2"/>
    <n v="-1"/>
    <n v="0"/>
  </r>
  <r>
    <s v="Decoy Farm Crowland WF"/>
    <x v="2"/>
    <n v="4.9800000000000004"/>
    <n v="5.2"/>
    <n v="5.39"/>
    <n v="5.29"/>
    <n v="0"/>
    <n v="18.226800000000001"/>
    <n v="18.98"/>
    <n v="19.673499999999997"/>
    <n v="19.3614"/>
    <n v="0"/>
    <n v="4.13237650053766E-2"/>
    <n v="3.6538461538461409E-2"/>
    <n v="-1.5863979464762146E-2"/>
    <n v="-1"/>
  </r>
  <r>
    <s v="Denby Transport"/>
    <x v="2"/>
    <n v="14.44"/>
    <n v="15.22"/>
    <n v="0"/>
    <n v="0"/>
    <n v="0"/>
    <n v="52.8504"/>
    <n v="55.552999999999997"/>
    <n v="0"/>
    <n v="0"/>
    <n v="0"/>
    <n v="5.1136793666651359E-2"/>
    <n v="-1"/>
    <n v="0"/>
    <n v="0"/>
  </r>
  <r>
    <s v="Desford Road ESS"/>
    <x v="2"/>
    <n v="265.99"/>
    <n v="276.51"/>
    <n v="0"/>
    <n v="0"/>
    <n v="0"/>
    <n v="973.52339999999992"/>
    <n v="1009.2615"/>
    <n v="0"/>
    <n v="0"/>
    <n v="0"/>
    <n v="3.6710057508633209E-2"/>
    <n v="-1"/>
    <n v="0"/>
    <n v="0"/>
  </r>
  <r>
    <s v="Dunsby STOR"/>
    <x v="2"/>
    <n v="13.01"/>
    <n v="13.63"/>
    <n v="14.12"/>
    <n v="13.88"/>
    <n v="0"/>
    <n v="47.616599999999998"/>
    <n v="49.749500000000005"/>
    <n v="51.537999999999997"/>
    <n v="50.800800000000002"/>
    <n v="0"/>
    <n v="4.4793202370601914E-2"/>
    <n v="3.5950110051357065E-2"/>
    <n v="-1.4304008692615056E-2"/>
    <n v="-1"/>
  </r>
  <r>
    <s v="Eakring Road, Bilsthorpe "/>
    <x v="2"/>
    <n v="595.66"/>
    <n v="660.66"/>
    <n v="684.21"/>
    <n v="0"/>
    <n v="0"/>
    <n v="2180.1156000000001"/>
    <n v="2411.4089999999997"/>
    <n v="2497.3665000000001"/>
    <n v="0"/>
    <n v="0"/>
    <n v="0.10609226409828887"/>
    <n v="3.5646172009808463E-2"/>
    <n v="-1"/>
    <n v="0"/>
  </r>
  <r>
    <s v="East Wood End PV"/>
    <x v="2"/>
    <n v="2.86"/>
    <n v="2.92"/>
    <n v="3.08"/>
    <n v="3.03"/>
    <n v="0"/>
    <n v="10.467600000000001"/>
    <n v="10.657999999999999"/>
    <n v="11.242000000000001"/>
    <n v="11.089799999999999"/>
    <n v="0"/>
    <n v="1.8189460812411573E-2"/>
    <n v="5.4794520547945424E-2"/>
    <n v="-1.3538516278242541E-2"/>
    <n v="-1"/>
  </r>
  <r>
    <s v="Falcon Works Gas Farm"/>
    <x v="2"/>
    <n v="370.46"/>
    <n v="387.54"/>
    <n v="0"/>
    <n v="0"/>
    <n v="0"/>
    <n v="1355.8835999999999"/>
    <n v="1414.5210000000002"/>
    <n v="0"/>
    <n v="0"/>
    <n v="0"/>
    <n v="4.3246632675548513E-2"/>
    <n v="-1"/>
    <n v="0"/>
    <n v="0"/>
  </r>
  <r>
    <s v="Fiskerton Gas Gen"/>
    <x v="2"/>
    <n v="22.75"/>
    <n v="23.71"/>
    <n v="24.55"/>
    <n v="24.14"/>
    <n v="0"/>
    <n v="83.265000000000001"/>
    <n v="86.541499999999999"/>
    <n v="89.607500000000002"/>
    <n v="88.352400000000003"/>
    <n v="0"/>
    <n v="3.9350267219119717E-2"/>
    <n v="3.5428089413749531E-2"/>
    <n v="-1.4006640069190612E-2"/>
    <n v="-1"/>
  </r>
  <r>
    <s v="Grafton Underwood PV"/>
    <x v="2"/>
    <n v="2.48"/>
    <n v="2.54"/>
    <n v="0"/>
    <n v="0"/>
    <n v="0"/>
    <n v="9.0768000000000004"/>
    <n v="9.270999999999999"/>
    <n v="0"/>
    <n v="0"/>
    <n v="0"/>
    <n v="2.1395205358716529E-2"/>
    <n v="-1"/>
    <n v="0"/>
    <n v="0"/>
  </r>
  <r>
    <s v="Grendon Lakes ESS"/>
    <x v="2"/>
    <n v="1585.84"/>
    <n v="1628.54"/>
    <n v="0"/>
    <n v="0"/>
    <n v="0"/>
    <n v="5804.1743999999999"/>
    <n v="5944.1709999999994"/>
    <n v="0"/>
    <n v="0"/>
    <n v="0"/>
    <n v="2.4119985092108776E-2"/>
    <n v="-1"/>
    <n v="0"/>
    <n v="0"/>
  </r>
  <r>
    <s v="Halfway  Ind Est,  Sheffield "/>
    <x v="2"/>
    <n v="1.51"/>
    <n v="1.57"/>
    <n v="0"/>
    <n v="0"/>
    <n v="0"/>
    <n v="5.5266000000000002"/>
    <n v="5.730500000000001"/>
    <n v="0"/>
    <n v="0"/>
    <n v="0"/>
    <n v="3.6894293055404814E-2"/>
    <n v="-1"/>
    <n v="0"/>
    <n v="0"/>
  </r>
  <r>
    <s v="Heckington Fen"/>
    <x v="2"/>
    <n v="782.98"/>
    <n v="811.32"/>
    <n v="840.65"/>
    <n v="0"/>
    <n v="0"/>
    <n v="2865.7068000000004"/>
    <n v="2961.3180000000002"/>
    <n v="3068.3724999999999"/>
    <n v="0"/>
    <n v="0"/>
    <n v="3.3363915666459576E-2"/>
    <n v="3.615096386136174E-2"/>
    <n v="-1"/>
    <n v="0"/>
  </r>
  <r>
    <s v="Highgrounds STOR"/>
    <x v="1"/>
    <n v="0"/>
    <n v="2.0099999999999998"/>
    <n v="2.08"/>
    <n v="2.04"/>
    <n v="3.49"/>
    <n v="0"/>
    <n v="7.3364999999999982"/>
    <n v="7.5919999999999996"/>
    <n v="7.4664000000000001"/>
    <n v="12.7385"/>
    <n v="0"/>
    <n v="3.4825870646766344E-2"/>
    <n v="-1.6543730242360333E-2"/>
    <n v="0.70611003964427299"/>
  </r>
  <r>
    <s v="Hill Farm Radford Semele STOR"/>
    <x v="2"/>
    <n v="12.67"/>
    <n v="13.25"/>
    <n v="0"/>
    <n v="0"/>
    <n v="0"/>
    <n v="46.372199999999999"/>
    <n v="48.362500000000004"/>
    <n v="0"/>
    <n v="0"/>
    <n v="0"/>
    <n v="4.2920111618599099E-2"/>
    <n v="-1"/>
    <n v="0"/>
    <n v="0"/>
  </r>
  <r>
    <s v="Horsemoor Drove Wind Farm"/>
    <x v="2"/>
    <n v="44.72"/>
    <n v="47.16"/>
    <n v="48.84"/>
    <n v="48.02"/>
    <n v="0"/>
    <n v="163.67519999999999"/>
    <n v="172.13399999999999"/>
    <n v="178.26600000000002"/>
    <n v="175.75319999999999"/>
    <n v="0"/>
    <n v="5.1680401184785563E-2"/>
    <n v="3.5623409669211403E-2"/>
    <n v="-1.4095789438255291E-2"/>
    <n v="-1"/>
  </r>
  <r>
    <s v="Judds lane STOR"/>
    <x v="2"/>
    <n v="3.83"/>
    <n v="3.99"/>
    <n v="0"/>
    <n v="0"/>
    <n v="0"/>
    <n v="14.017800000000001"/>
    <n v="14.563500000000001"/>
    <n v="0"/>
    <n v="0"/>
    <n v="0"/>
    <n v="3.892907588922645E-2"/>
    <n v="-1"/>
    <n v="0"/>
    <n v="0"/>
  </r>
  <r>
    <s v="Ladywood Farm"/>
    <x v="2"/>
    <n v="1.81"/>
    <n v="1.89"/>
    <n v="1.96"/>
    <n v="0"/>
    <n v="0"/>
    <n v="6.6246000000000009"/>
    <n v="6.8985000000000003"/>
    <n v="7.1539999999999999"/>
    <n v="0"/>
    <n v="0"/>
    <n v="4.1345892582193455E-2"/>
    <n v="3.7037037037036979E-2"/>
    <n v="-1"/>
    <n v="0"/>
  </r>
  <r>
    <s v="Land at Newhall"/>
    <x v="2"/>
    <n v="34.86"/>
    <n v="36.83"/>
    <n v="38.14"/>
    <n v="0"/>
    <n v="0"/>
    <n v="127.58760000000001"/>
    <n v="134.42949999999999"/>
    <n v="139.21100000000001"/>
    <n v="0"/>
    <n v="0"/>
    <n v="5.3625117174395998E-2"/>
    <n v="3.5568829758349407E-2"/>
    <n v="-1"/>
    <n v="0"/>
  </r>
  <r>
    <s v="Green Lane Phase 2"/>
    <x v="2"/>
    <n v="7.29"/>
    <n v="7.62"/>
    <n v="7.89"/>
    <n v="0"/>
    <n v="0"/>
    <n v="26.681400000000004"/>
    <n v="27.813000000000002"/>
    <n v="28.798500000000001"/>
    <n v="0"/>
    <n v="0"/>
    <n v="4.2411567608896084E-2"/>
    <n v="3.5433070866141669E-2"/>
    <n v="-1"/>
    <n v="0"/>
  </r>
  <r>
    <s v="Weldon PV"/>
    <x v="2"/>
    <n v="2.13"/>
    <n v="2.25"/>
    <n v="0"/>
    <n v="0"/>
    <n v="0"/>
    <n v="7.7957999999999998"/>
    <n v="8.2125000000000004"/>
    <n v="0"/>
    <n v="0"/>
    <n v="0"/>
    <n v="5.3451858693142507E-2"/>
    <n v="-1"/>
    <n v="0"/>
    <n v="0"/>
  </r>
  <r>
    <s v="Litchlake Farm"/>
    <x v="2"/>
    <n v="5.14"/>
    <n v="5.38"/>
    <n v="5.57"/>
    <n v="0"/>
    <n v="0"/>
    <n v="18.812399999999997"/>
    <n v="19.637"/>
    <n v="20.330500000000001"/>
    <n v="0"/>
    <n v="0"/>
    <n v="4.3832791137760507E-2"/>
    <n v="3.5315985130111471E-2"/>
    <n v="-1"/>
    <n v="0"/>
  </r>
  <r>
    <s v="Long Itchington Northern Portal"/>
    <x v="4"/>
    <n v="11356.02"/>
    <n v="11569.02"/>
    <n v="28172.07"/>
    <n v="20644"/>
    <n v="31886.67"/>
    <n v="41563.033200000005"/>
    <n v="42226.923000000003"/>
    <n v="102828.0555"/>
    <n v="75557.039999999994"/>
    <n v="116386.3455"/>
    <n v="1.5973083504405849E-2"/>
    <n v="1.4351302011752076"/>
    <n v="-0.26520987261107942"/>
    <n v="0.54037725008814541"/>
  </r>
  <r>
    <s v="Marsh Lane Boston BIO"/>
    <x v="2"/>
    <n v="0"/>
    <n v="1.01"/>
    <n v="0"/>
    <n v="0"/>
    <n v="0"/>
    <n v="0"/>
    <n v="3.6864999999999997"/>
    <n v="0"/>
    <n v="0"/>
    <n v="0"/>
    <n v="0"/>
    <n v="-1"/>
    <n v="0"/>
    <n v="0"/>
  </r>
  <r>
    <s v="Mead Phase1"/>
    <x v="2"/>
    <n v="25.71"/>
    <n v="26.97"/>
    <n v="27.93"/>
    <n v="0"/>
    <n v="0"/>
    <n v="94.098600000000005"/>
    <n v="98.4405"/>
    <n v="101.94449999999999"/>
    <n v="0"/>
    <n v="0"/>
    <n v="4.6142025492408978E-2"/>
    <n v="3.5595105672969973E-2"/>
    <n v="-1"/>
    <n v="0"/>
  </r>
  <r>
    <s v="Mill Farm 2, Great Ponton"/>
    <x v="2"/>
    <n v="18.260000000000002"/>
    <n v="19.27"/>
    <n v="19.95"/>
    <n v="0"/>
    <n v="0"/>
    <n v="66.831600000000009"/>
    <n v="70.335499999999996"/>
    <n v="72.817499999999995"/>
    <n v="0"/>
    <n v="0"/>
    <n v="5.2428791170643585E-2"/>
    <n v="3.5288012454592677E-2"/>
    <n v="-1"/>
    <n v="0"/>
  </r>
  <r>
    <s v="Newton Wood Farm ESS"/>
    <x v="1"/>
    <n v="469.94"/>
    <n v="478.37"/>
    <n v="507.82"/>
    <n v="499.26"/>
    <n v="356.8"/>
    <n v="1719.9803999999999"/>
    <n v="1746.0504999999998"/>
    <n v="1853.5429999999999"/>
    <n v="1827.2915999999998"/>
    <n v="1302.32"/>
    <n v="1.5157207605388967E-2"/>
    <n v="6.1563225118631992E-2"/>
    <n v="-1.4162822227485439E-2"/>
    <n v="-0.28729492326238459"/>
  </r>
  <r>
    <s v="Portway Newport P GAS"/>
    <x v="2"/>
    <n v="41.75"/>
    <n v="44.04"/>
    <n v="45.61"/>
    <n v="44.84"/>
    <n v="0"/>
    <n v="152.80500000000001"/>
    <n v="160.74600000000001"/>
    <n v="166.47650000000002"/>
    <n v="164.11440000000002"/>
    <n v="0"/>
    <n v="5.1968194758025055E-2"/>
    <n v="3.5649409627611206E-2"/>
    <n v="-1.4188789408715374E-2"/>
    <n v="-1"/>
  </r>
  <r>
    <s v="Potash Farm A ESS"/>
    <x v="1"/>
    <n v="636.92999999999995"/>
    <n v="651.21"/>
    <n v="686.82"/>
    <n v="675.25"/>
    <n v="356.8"/>
    <n v="2331.1637999999998"/>
    <n v="2376.9165000000003"/>
    <n v="2506.8930000000005"/>
    <n v="2471.415"/>
    <n v="1302.32"/>
    <n v="1.9626548765041996E-2"/>
    <n v="5.46828212097481E-2"/>
    <n v="-1.4152179610378512E-2"/>
    <n v="-0.47304681730911236"/>
  </r>
  <r>
    <s v="Potash Farm B ESS"/>
    <x v="1"/>
    <n v="503.06"/>
    <n v="513.44000000000005"/>
    <n v="544.14"/>
    <n v="534.97"/>
    <n v="356.8"/>
    <n v="1841.1995999999999"/>
    <n v="1874.056"/>
    <n v="1986.1109999999999"/>
    <n v="1957.9902000000002"/>
    <n v="1302.32"/>
    <n v="1.7845104897915576E-2"/>
    <n v="5.9792770333437106E-2"/>
    <n v="-1.4158725267620853E-2"/>
    <n v="-0.33486898964049983"/>
  </r>
  <r>
    <s v="Ranksborough Farm PV"/>
    <x v="2"/>
    <n v="4.22"/>
    <n v="4.47"/>
    <n v="0"/>
    <n v="0"/>
    <n v="0"/>
    <n v="15.445199999999998"/>
    <n v="16.3155"/>
    <n v="0"/>
    <n v="0"/>
    <n v="0"/>
    <n v="5.6347603138839464E-2"/>
    <n v="-1"/>
    <n v="0"/>
    <n v="0"/>
  </r>
  <r>
    <s v="Red House Solar farm"/>
    <x v="2"/>
    <n v="0.77"/>
    <n v="0.8"/>
    <n v="0.83"/>
    <n v="0.82"/>
    <n v="0"/>
    <n v="2.8182"/>
    <n v="2.92"/>
    <n v="3.0295000000000001"/>
    <n v="3.0011999999999994"/>
    <n v="0"/>
    <n v="3.6122347597757454E-2"/>
    <n v="3.7500000000000089E-2"/>
    <n v="-9.34147549100528E-3"/>
    <n v="-1"/>
  </r>
  <r>
    <s v="Retford Road Gas Gen"/>
    <x v="2"/>
    <n v="0"/>
    <n v="1.01"/>
    <n v="1.04"/>
    <n v="1.02"/>
    <n v="0"/>
    <n v="0"/>
    <n v="3.6864999999999997"/>
    <n v="3.7959999999999998"/>
    <n v="3.7332000000000001"/>
    <n v="0"/>
    <n v="0"/>
    <n v="2.9702970297029729E-2"/>
    <n v="-1.6543730242360333E-2"/>
    <n v="-1"/>
  </r>
  <r>
    <s v="Sheepbridge Lane ESS"/>
    <x v="1"/>
    <n v="20.16"/>
    <n v="21.13"/>
    <n v="21.88"/>
    <n v="21.51"/>
    <n v="3.21"/>
    <n v="73.785600000000002"/>
    <n v="77.124499999999998"/>
    <n v="79.861999999999995"/>
    <n v="78.726600000000005"/>
    <n v="11.716499999999998"/>
    <n v="4.5251376962442524E-2"/>
    <n v="3.5494557501183133E-2"/>
    <n v="-1.4217024367032982E-2"/>
    <n v="-0.85117482528141697"/>
  </r>
  <r>
    <s v="Shirebrook Wind Farm"/>
    <x v="1"/>
    <n v="23.68"/>
    <n v="24.94"/>
    <n v="25.83"/>
    <n v="25.4"/>
    <n v="2.52"/>
    <n v="86.668800000000005"/>
    <n v="91.031000000000006"/>
    <n v="94.279499999999985"/>
    <n v="92.963999999999999"/>
    <n v="9.1980000000000004"/>
    <n v="5.0331837985526429E-2"/>
    <n v="3.568564554931819E-2"/>
    <n v="-1.3953192369496881E-2"/>
    <n v="-0.90105847424809604"/>
  </r>
  <r>
    <s v="South Wheatley PV"/>
    <x v="1"/>
    <n v="0"/>
    <n v="1.19"/>
    <n v="1.27"/>
    <n v="1.25"/>
    <n v="0.89"/>
    <n v="0"/>
    <n v="4.3434999999999997"/>
    <n v="4.6354999999999995"/>
    <n v="4.5750000000000002"/>
    <n v="3.2484999999999999"/>
    <n v="0"/>
    <n v="6.7226890756302504E-2"/>
    <n v="-1.3051450760435679E-2"/>
    <n v="-0.28994535519125686"/>
  </r>
  <r>
    <s v="Spring Ridge WF"/>
    <x v="2"/>
    <n v="131.53"/>
    <n v="134.24"/>
    <n v="139.03"/>
    <n v="136.69"/>
    <n v="0"/>
    <n v="481.39979999999997"/>
    <n v="489.976"/>
    <n v="507.45950000000005"/>
    <n v="500.28539999999998"/>
    <n v="0"/>
    <n v="1.7815129960585763E-2"/>
    <n v="3.5682359952324383E-2"/>
    <n v="-1.4137285832662605E-2"/>
    <n v="-1"/>
  </r>
  <r>
    <s v="Stoke Heights Wind Farm"/>
    <x v="2"/>
    <n v="105.58"/>
    <n v="111.69"/>
    <n v="115.67"/>
    <n v="113.72"/>
    <n v="0"/>
    <n v="386.42280000000005"/>
    <n v="407.66849999999999"/>
    <n v="422.19550000000004"/>
    <n v="416.21519999999998"/>
    <n v="0"/>
    <n v="5.4980451464043956E-2"/>
    <n v="3.5634345062225847E-2"/>
    <n v="-1.4164764901568261E-2"/>
    <n v="-1"/>
  </r>
  <r>
    <s v="Streetfield STOR"/>
    <x v="2"/>
    <n v="4.47"/>
    <n v="4.72"/>
    <n v="0"/>
    <n v="0"/>
    <n v="0"/>
    <n v="16.360199999999999"/>
    <n v="17.227999999999998"/>
    <n v="0"/>
    <n v="0"/>
    <n v="0"/>
    <n v="5.3043361328101168E-2"/>
    <n v="-1"/>
    <n v="0"/>
    <n v="0"/>
  </r>
  <r>
    <s v="Stud Farm, Sutton-on-Trent"/>
    <x v="2"/>
    <n v="2.88"/>
    <n v="3"/>
    <n v="3.11"/>
    <n v="0"/>
    <n v="0"/>
    <n v="10.540799999999999"/>
    <n v="10.95"/>
    <n v="11.3515"/>
    <n v="0"/>
    <n v="0"/>
    <n v="3.8820582877959975E-2"/>
    <n v="3.6666666666666625E-2"/>
    <n v="-1"/>
    <n v="0"/>
  </r>
  <r>
    <s v="Sutton Elms STOR"/>
    <x v="2"/>
    <n v="8.67"/>
    <n v="9.1300000000000008"/>
    <n v="0"/>
    <n v="0"/>
    <n v="0"/>
    <n v="31.732199999999999"/>
    <n v="33.3245"/>
    <n v="0"/>
    <n v="0"/>
    <n v="0"/>
    <n v="5.0179313126729408E-2"/>
    <n v="-1"/>
    <n v="0"/>
    <n v="0"/>
  </r>
  <r>
    <s v="Swift Wind Farm"/>
    <x v="2"/>
    <n v="3.87"/>
    <n v="4.0599999999999996"/>
    <n v="4.21"/>
    <n v="4.13"/>
    <n v="0"/>
    <n v="14.164199999999999"/>
    <n v="14.818999999999999"/>
    <n v="15.3665"/>
    <n v="15.115799999999998"/>
    <n v="0"/>
    <n v="4.6229225794608864E-2"/>
    <n v="3.6945812807881895E-2"/>
    <n v="-1.631471057169831E-2"/>
    <n v="-1"/>
  </r>
  <r>
    <s v="Tathall End Solar Farm"/>
    <x v="2"/>
    <n v="18.2"/>
    <n v="19.2"/>
    <n v="19.89"/>
    <n v="19.55"/>
    <n v="0"/>
    <n v="66.611999999999995"/>
    <n v="70.08"/>
    <n v="72.598500000000001"/>
    <n v="71.552999999999997"/>
    <n v="0"/>
    <n v="5.2062691406953743E-2"/>
    <n v="3.5937499999999956E-2"/>
    <n v="-1.4401123990165132E-2"/>
    <n v="-1"/>
  </r>
  <r>
    <s v="Thornton Estate STOR"/>
    <x v="2"/>
    <n v="8.01"/>
    <n v="8.3800000000000008"/>
    <n v="0"/>
    <n v="0"/>
    <n v="0"/>
    <n v="29.316600000000001"/>
    <n v="30.587000000000003"/>
    <n v="0"/>
    <n v="0"/>
    <n v="0"/>
    <n v="4.3333810878478429E-2"/>
    <n v="-1"/>
    <n v="0"/>
    <n v="0"/>
  </r>
  <r>
    <s v="Thornton Solar Farm"/>
    <x v="1"/>
    <n v="64.17"/>
    <n v="65.55"/>
    <n v="67.89"/>
    <n v="66.739999999999995"/>
    <n v="5.67"/>
    <n v="234.86220000000003"/>
    <n v="239.25749999999999"/>
    <n v="247.79850000000002"/>
    <n v="244.26839999999999"/>
    <n v="20.695499999999999"/>
    <n v="1.8714378048063862E-2"/>
    <n v="3.5697940503432557E-2"/>
    <n v="-1.4245848945817041E-2"/>
    <n v="-0.91527557391787062"/>
  </r>
  <r>
    <s v="Thurlaston Estate Solar Farm"/>
    <x v="1"/>
    <n v="0.96"/>
    <n v="1"/>
    <n v="1.03"/>
    <n v="1.01"/>
    <n v="36.51"/>
    <n v="3.5135999999999998"/>
    <n v="3.65"/>
    <n v="3.7595000000000001"/>
    <n v="3.6965999999999997"/>
    <n v="133.26149999999998"/>
    <n v="3.8820582877959975E-2"/>
    <n v="3.0000000000000027E-2"/>
    <n v="-1.6730948264396917E-2"/>
    <n v="35.049748417464698"/>
  </r>
  <r>
    <s v="Tuckey Farm PV"/>
    <x v="1"/>
    <n v="3.76"/>
    <n v="3.96"/>
    <n v="4.0999999999999996"/>
    <n v="4.03"/>
    <n v="2.2000000000000002"/>
    <n v="13.761599999999998"/>
    <n v="14.453999999999999"/>
    <n v="14.964999999999998"/>
    <n v="14.7498"/>
    <n v="8.0300000000000011"/>
    <n v="5.0313916986397089E-2"/>
    <n v="3.5353535353535248E-2"/>
    <n v="-1.4380220514533804E-2"/>
    <n v="-0.4555858384520467"/>
  </r>
  <r>
    <s v="Tutbury Solar Farm"/>
    <x v="2"/>
    <n v="43.24"/>
    <n v="45.47"/>
    <n v="47.09"/>
    <n v="46.3"/>
    <n v="0"/>
    <n v="158.25839999999999"/>
    <n v="165.96549999999999"/>
    <n v="171.8785"/>
    <n v="169.458"/>
    <n v="0"/>
    <n v="4.8699468716984384E-2"/>
    <n v="3.5627886518583729E-2"/>
    <n v="-1.408262231750923E-2"/>
    <n v="-1"/>
  </r>
  <r>
    <s v="Walworth farm EES"/>
    <x v="2"/>
    <n v="41.35"/>
    <n v="42.09"/>
    <n v="0"/>
    <n v="0"/>
    <n v="0"/>
    <n v="151.34100000000001"/>
    <n v="153.62850000000003"/>
    <n v="0"/>
    <n v="0"/>
    <n v="0"/>
    <n v="1.5114873035066756E-2"/>
    <n v="-1"/>
    <n v="0"/>
    <n v="0"/>
  </r>
  <r>
    <s v="Whaddon 2872"/>
    <x v="2"/>
    <n v="1.01"/>
    <n v="0"/>
    <n v="1.0900000000000001"/>
    <n v="1.07"/>
    <n v="0"/>
    <n v="3.6965999999999997"/>
    <n v="0"/>
    <n v="3.9784999999999999"/>
    <n v="3.9162000000000003"/>
    <n v="0"/>
    <n v="-1"/>
    <n v="0"/>
    <n v="-1.565916802815126E-2"/>
    <n v="-1"/>
  </r>
  <r>
    <s v="Whitecross Lane PV Park"/>
    <x v="1"/>
    <n v="17.829999999999998"/>
    <n v="18.7"/>
    <n v="19.36"/>
    <n v="19.04"/>
    <n v="99.55"/>
    <n v="65.257799999999989"/>
    <n v="68.254999999999995"/>
    <n v="70.664000000000001"/>
    <n v="69.686399999999992"/>
    <n v="363.35749999999996"/>
    <n v="4.592860930034437E-2"/>
    <n v="3.529411764705892E-2"/>
    <n v="-1.383448432016321E-2"/>
    <n v="4.2141809592689539"/>
  </r>
  <r>
    <s v="Whitfield Hs Fm STOR"/>
    <x v="2"/>
    <n v="7.84"/>
    <n v="8.15"/>
    <n v="0"/>
    <n v="0"/>
    <n v="0"/>
    <n v="28.694399999999998"/>
    <n v="29.747500000000002"/>
    <n v="0"/>
    <n v="0"/>
    <n v="0"/>
    <n v="3.6700540872086629E-2"/>
    <n v="-1"/>
    <n v="0"/>
    <n v="0"/>
  </r>
  <r>
    <s v="Whitsundoles Solar Farm"/>
    <x v="2"/>
    <n v="19.88"/>
    <n v="20.96"/>
    <n v="21.7"/>
    <n v="21.34"/>
    <n v="0"/>
    <n v="72.760799999999989"/>
    <n v="76.504000000000005"/>
    <n v="79.204999999999998"/>
    <n v="78.104399999999998"/>
    <n v="0"/>
    <n v="5.1445283724203428E-2"/>
    <n v="3.5305343511450316E-2"/>
    <n v="-1.3895587399785359E-2"/>
    <n v="-1"/>
  </r>
  <r>
    <s v="Wide Lane Solar Farm"/>
    <x v="2"/>
    <n v="4.6100000000000003"/>
    <n v="4.8099999999999996"/>
    <n v="4.99"/>
    <n v="4.9000000000000004"/>
    <n v="0"/>
    <n v="16.872600000000002"/>
    <n v="17.5565"/>
    <n v="18.2135"/>
    <n v="17.934000000000001"/>
    <n v="0"/>
    <n v="4.0533172125220673E-2"/>
    <n v="3.7422037422037313E-2"/>
    <n v="-1.5345760013177001E-2"/>
    <n v="-1"/>
  </r>
  <r>
    <s v="Willow Park Farm Generation"/>
    <x v="2"/>
    <n v="29.12"/>
    <n v="30.65"/>
    <n v="0"/>
    <n v="0"/>
    <n v="0"/>
    <n v="106.5792"/>
    <n v="111.8725"/>
    <n v="0"/>
    <n v="0"/>
    <n v="0"/>
    <n v="4.9665413138773706E-2"/>
    <n v="-1"/>
    <n v="0"/>
    <n v="0"/>
  </r>
  <r>
    <s v="Wilsthorpe Farm"/>
    <x v="2"/>
    <n v="3.83"/>
    <n v="7.46"/>
    <n v="7.73"/>
    <n v="0"/>
    <n v="0"/>
    <n v="14.017800000000001"/>
    <n v="27.228999999999999"/>
    <n v="28.214500000000001"/>
    <n v="0"/>
    <n v="0"/>
    <n v="0.94245887371770154"/>
    <n v="3.6193029490616757E-2"/>
    <n v="-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Mynydd Y Bwllfa"/>
    <x v="0"/>
    <n v="30.9"/>
    <n v="0"/>
    <n v="0"/>
    <n v="0"/>
    <n v="0"/>
    <n v="113.09399999999999"/>
    <n v="0"/>
    <n v="0"/>
    <n v="0"/>
    <n v="0"/>
    <n v="-1"/>
    <n v="0"/>
    <n v="0"/>
    <n v="0"/>
  </r>
  <r>
    <s v="MARGAM BIOMASS 132kV (exWLOG1G)"/>
    <x v="0"/>
    <n v="142.66"/>
    <n v="0"/>
    <n v="0"/>
    <n v="0"/>
    <n v="0"/>
    <n v="522.13559999999995"/>
    <n v="0"/>
    <n v="0"/>
    <n v="0"/>
    <n v="0"/>
    <n v="-1"/>
    <n v="0"/>
    <n v="0"/>
    <n v="0"/>
  </r>
  <r>
    <s v="MYNYDD Y GWAIR 132kV"/>
    <x v="0"/>
    <n v="9.43"/>
    <n v="0"/>
    <n v="0"/>
    <n v="0"/>
    <n v="0"/>
    <n v="34.513799999999996"/>
    <n v="0"/>
    <n v="0"/>
    <n v="0"/>
    <n v="0"/>
    <n v="-1"/>
    <n v="0"/>
    <n v="0"/>
    <n v="0"/>
  </r>
  <r>
    <s v="Penrhiwarwydd Farm"/>
    <x v="0"/>
    <n v="14.53"/>
    <n v="0"/>
    <n v="0"/>
    <n v="0"/>
    <n v="0"/>
    <n v="53.179799999999993"/>
    <n v="0"/>
    <n v="0"/>
    <n v="0"/>
    <n v="0"/>
    <n v="-1"/>
    <n v="0"/>
    <n v="0"/>
    <n v="0"/>
  </r>
  <r>
    <s v="Cwm Bargoed"/>
    <x v="0"/>
    <n v="742.73"/>
    <n v="0"/>
    <n v="0"/>
    <n v="0"/>
    <n v="0"/>
    <n v="2718.3917999999999"/>
    <n v="0"/>
    <n v="0"/>
    <n v="0"/>
    <n v="0"/>
    <n v="-1"/>
    <n v="0"/>
    <n v="0"/>
    <n v="0"/>
  </r>
  <r>
    <s v="Little Neath"/>
    <x v="0"/>
    <n v="6.1"/>
    <n v="0"/>
    <n v="0"/>
    <n v="0"/>
    <n v="0"/>
    <n v="22.326000000000001"/>
    <n v="0"/>
    <n v="0"/>
    <n v="0"/>
    <n v="0"/>
    <n v="-1"/>
    <n v="0"/>
    <n v="0"/>
    <n v="0"/>
  </r>
  <r>
    <s v="Hoplass"/>
    <x v="0"/>
    <n v="3.1"/>
    <n v="0"/>
    <n v="0"/>
    <n v="0"/>
    <n v="0"/>
    <n v="11.346"/>
    <n v="0"/>
    <n v="0"/>
    <n v="0"/>
    <n v="0"/>
    <n v="-1"/>
    <n v="0"/>
    <n v="0"/>
    <n v="0"/>
  </r>
  <r>
    <s v="Gelliwern Isaf"/>
    <x v="0"/>
    <n v="3.23"/>
    <n v="0"/>
    <n v="0"/>
    <n v="0"/>
    <n v="0"/>
    <n v="11.821800000000001"/>
    <n v="0"/>
    <n v="0"/>
    <n v="0"/>
    <n v="0"/>
    <n v="-1"/>
    <n v="0"/>
    <n v="0"/>
    <n v="0"/>
  </r>
  <r>
    <s v="Oak cottage"/>
    <x v="0"/>
    <n v="60.91"/>
    <n v="0"/>
    <n v="0"/>
    <n v="0"/>
    <n v="0"/>
    <n v="222.9306"/>
    <n v="0"/>
    <n v="0"/>
    <n v="0"/>
    <n v="0"/>
    <n v="-1"/>
    <n v="0"/>
    <n v="0"/>
    <n v="0"/>
  </r>
  <r>
    <s v="Red Court"/>
    <x v="0"/>
    <n v="4.29"/>
    <n v="0"/>
    <n v="0"/>
    <n v="0"/>
    <n v="0"/>
    <n v="15.7014"/>
    <n v="0"/>
    <n v="0"/>
    <n v="0"/>
    <n v="0"/>
    <n v="-1"/>
    <n v="0"/>
    <n v="0"/>
    <n v="0"/>
  </r>
  <r>
    <s v="Carn Nicholas"/>
    <x v="0"/>
    <n v="4.25"/>
    <n v="0"/>
    <n v="0"/>
    <n v="0"/>
    <n v="0"/>
    <n v="15.555000000000001"/>
    <n v="0"/>
    <n v="0"/>
    <n v="0"/>
    <n v="0"/>
    <n v="-1"/>
    <n v="0"/>
    <n v="0"/>
    <n v="0"/>
  </r>
  <r>
    <s v="Brynwhilach Farm"/>
    <x v="0"/>
    <n v="51.67"/>
    <n v="0"/>
    <n v="0"/>
    <n v="0"/>
    <n v="0"/>
    <n v="189.11220000000003"/>
    <n v="0"/>
    <n v="0"/>
    <n v="0"/>
    <n v="0"/>
    <n v="-1"/>
    <n v="0"/>
    <n v="0"/>
    <n v="0"/>
  </r>
  <r>
    <s v="Pant Y Moch PV Boundary"/>
    <x v="0"/>
    <n v="7.23"/>
    <n v="6.28"/>
    <n v="0"/>
    <n v="0"/>
    <n v="0"/>
    <n v="26.4618"/>
    <n v="22.922000000000004"/>
    <n v="0"/>
    <n v="0"/>
    <n v="0"/>
    <n v="-0.1337701894806852"/>
    <n v="-1"/>
    <n v="0"/>
    <n v="0"/>
  </r>
  <r>
    <s v="Jesus College"/>
    <x v="0"/>
    <n v="4.01"/>
    <n v="0"/>
    <n v="0"/>
    <n v="0"/>
    <n v="0"/>
    <n v="14.676599999999999"/>
    <n v="0"/>
    <n v="0"/>
    <n v="0"/>
    <n v="0"/>
    <n v="-1"/>
    <n v="0"/>
    <n v="0"/>
    <n v="0"/>
  </r>
  <r>
    <s v="Sully Moors"/>
    <x v="0"/>
    <n v="42.34"/>
    <n v="0"/>
    <n v="0"/>
    <n v="0"/>
    <n v="0"/>
    <n v="154.96440000000001"/>
    <n v="0"/>
    <n v="0"/>
    <n v="0"/>
    <n v="0"/>
    <n v="-1"/>
    <n v="0"/>
    <n v="0"/>
    <n v="0"/>
  </r>
  <r>
    <s v="Hafod Y Dafal #2"/>
    <x v="0"/>
    <n v="34.229999999999997"/>
    <n v="0"/>
    <n v="0"/>
    <n v="0"/>
    <n v="0"/>
    <n v="125.2818"/>
    <n v="0"/>
    <n v="0"/>
    <n v="0"/>
    <n v="0"/>
    <n v="-1"/>
    <n v="0"/>
    <n v="0"/>
    <n v="0"/>
  </r>
  <r>
    <s v="Stormy Down PV"/>
    <x v="1"/>
    <n v="24.15"/>
    <n v="22.04"/>
    <n v="23.38"/>
    <n v="10.91"/>
    <n v="12.82"/>
    <n v="88.388999999999996"/>
    <n v="80.445999999999998"/>
    <n v="85.336999999999989"/>
    <n v="39.930599999999998"/>
    <n v="46.793000000000006"/>
    <n v="-8.9864123363766923E-2"/>
    <n v="6.0798548094373794E-2"/>
    <n v="-0.53208338704196301"/>
    <n v="0.17185817393177194"/>
  </r>
  <r>
    <s v="OAK GROVE FM 33kV GEN"/>
    <x v="0"/>
    <n v="2.74"/>
    <n v="0"/>
    <n v="0"/>
    <n v="0"/>
    <n v="0"/>
    <n v="10.0284"/>
    <n v="0"/>
    <n v="0"/>
    <n v="0"/>
    <n v="0"/>
    <n v="-1"/>
    <n v="0"/>
    <n v="0"/>
    <n v="0"/>
  </r>
  <r>
    <s v="LLANCADLE 33kV GEN"/>
    <x v="0"/>
    <n v="33.17"/>
    <n v="0"/>
    <n v="0"/>
    <n v="0"/>
    <n v="0"/>
    <n v="121.40219999999999"/>
    <n v="0"/>
    <n v="0"/>
    <n v="0"/>
    <n v="0"/>
    <n v="-1"/>
    <n v="0"/>
    <n v="0"/>
    <n v="0"/>
  </r>
  <r>
    <s v="Lower House farm"/>
    <x v="0"/>
    <n v="142.88"/>
    <n v="0"/>
    <n v="0"/>
    <n v="0"/>
    <n v="0"/>
    <n v="522.94079999999997"/>
    <n v="0"/>
    <n v="0"/>
    <n v="0"/>
    <n v="0"/>
    <n v="-1"/>
    <n v="0"/>
    <n v="0"/>
    <n v="0"/>
  </r>
  <r>
    <s v="DERWYN FM 33kV GEN"/>
    <x v="0"/>
    <n v="8.23"/>
    <n v="0"/>
    <n v="0"/>
    <n v="0"/>
    <n v="0"/>
    <n v="30.1218"/>
    <n v="0"/>
    <n v="0"/>
    <n v="0"/>
    <n v="0"/>
    <n v="-1"/>
    <n v="0"/>
    <n v="0"/>
    <n v="0"/>
  </r>
  <r>
    <s v="Rosedew Farm"/>
    <x v="0"/>
    <n v="35.97"/>
    <n v="0"/>
    <n v="0"/>
    <n v="0"/>
    <n v="0"/>
    <n v="131.65019999999998"/>
    <n v="0"/>
    <n v="0"/>
    <n v="0"/>
    <n v="0"/>
    <n v="-1"/>
    <n v="0"/>
    <n v="0"/>
    <n v="0"/>
  </r>
  <r>
    <s v="Pen Rhiw Caradog PV"/>
    <x v="1"/>
    <n v="16.38"/>
    <n v="13.04"/>
    <n v="13.86"/>
    <n v="14.24"/>
    <n v="16.899999999999999"/>
    <n v="59.950800000000001"/>
    <n v="47.595999999999997"/>
    <n v="50.588999999999999"/>
    <n v="52.118400000000001"/>
    <n v="61.684999999999995"/>
    <n v="-0.20608232083641931"/>
    <n v="6.2883435582822056E-2"/>
    <n v="3.0231868588032951E-2"/>
    <n v="0.18355513599803519"/>
  </r>
  <r>
    <s v="Mynydd Y Gwrhyd"/>
    <x v="0"/>
    <n v="20.95"/>
    <n v="0"/>
    <n v="0"/>
    <n v="0"/>
    <n v="0"/>
    <n v="76.676999999999992"/>
    <n v="0"/>
    <n v="0"/>
    <n v="0"/>
    <n v="0"/>
    <n v="-1"/>
    <n v="0"/>
    <n v="0"/>
    <n v="0"/>
  </r>
  <r>
    <s v="TONYPANDY STOR 33kV GEN"/>
    <x v="0"/>
    <n v="6.11"/>
    <n v="0"/>
    <n v="0"/>
    <n v="0"/>
    <n v="0"/>
    <n v="22.3626"/>
    <n v="0"/>
    <n v="0"/>
    <n v="0"/>
    <n v="0"/>
    <n v="-1"/>
    <n v="0"/>
    <n v="0"/>
    <n v="0"/>
  </r>
  <r>
    <s v="TRASTON ROAD 33kV GEN"/>
    <x v="0"/>
    <n v="6.93"/>
    <n v="0"/>
    <n v="0"/>
    <n v="0"/>
    <n v="0"/>
    <n v="25.363800000000001"/>
    <n v="0"/>
    <n v="0"/>
    <n v="0"/>
    <n v="0"/>
    <n v="-1"/>
    <n v="0"/>
    <n v="0"/>
    <n v="0"/>
  </r>
  <r>
    <s v="Maesgwyn Extension WF"/>
    <x v="1"/>
    <n v="23.97"/>
    <n v="28.43"/>
    <n v="20.149999999999999"/>
    <n v="20.6"/>
    <n v="24.36"/>
    <n v="87.730199999999996"/>
    <n v="103.76949999999999"/>
    <n v="73.547499999999999"/>
    <n v="75.396000000000001"/>
    <n v="88.913999999999987"/>
    <n v="0.18282529847190587"/>
    <n v="-0.29124164614843473"/>
    <n v="2.5133417179373785E-2"/>
    <n v="0.17929333121120461"/>
  </r>
  <r>
    <s v="MANOR FM 66kV GEN"/>
    <x v="0"/>
    <n v="10.42"/>
    <n v="0"/>
    <n v="0"/>
    <n v="0"/>
    <n v="0"/>
    <n v="38.1372"/>
    <n v="0"/>
    <n v="0"/>
    <n v="0"/>
    <n v="0"/>
    <n v="-1"/>
    <n v="0"/>
    <n v="0"/>
    <n v="0"/>
  </r>
  <r>
    <s v="Rhewl Farm"/>
    <x v="0"/>
    <n v="11.82"/>
    <n v="0"/>
    <n v="0"/>
    <n v="0"/>
    <n v="0"/>
    <n v="43.261200000000002"/>
    <n v="0"/>
    <n v="0"/>
    <n v="0"/>
    <n v="0"/>
    <n v="-1"/>
    <n v="0"/>
    <n v="0"/>
    <n v="0"/>
  </r>
  <r>
    <s v="BARGOED 33V GEN"/>
    <x v="0"/>
    <n v="7.6"/>
    <n v="0"/>
    <n v="0"/>
    <n v="0"/>
    <n v="0"/>
    <n v="27.815999999999999"/>
    <n v="0"/>
    <n v="0"/>
    <n v="0"/>
    <n v="0"/>
    <n v="-1"/>
    <n v="0"/>
    <n v="0"/>
    <n v="0"/>
  </r>
  <r>
    <s v="MYNYDD BROMBIL 33kV GEN"/>
    <x v="0"/>
    <n v="65.36"/>
    <n v="0"/>
    <n v="0"/>
    <n v="0"/>
    <n v="0"/>
    <n v="239.21759999999998"/>
    <n v="0"/>
    <n v="0"/>
    <n v="0"/>
    <n v="0"/>
    <n v="-1"/>
    <n v="0"/>
    <n v="0"/>
    <n v="0"/>
  </r>
  <r>
    <s v="RASSAU IE 33kV GEN"/>
    <x v="0"/>
    <n v="69.069999999999993"/>
    <n v="0"/>
    <n v="0"/>
    <n v="0"/>
    <n v="0"/>
    <n v="252.7962"/>
    <n v="0"/>
    <n v="0"/>
    <n v="0"/>
    <n v="0"/>
    <n v="-1"/>
    <n v="0"/>
    <n v="0"/>
    <n v="0"/>
  </r>
  <r>
    <s v="Llynfi Afan"/>
    <x v="0"/>
    <n v="36.79"/>
    <n v="0"/>
    <n v="0"/>
    <n v="0"/>
    <n v="0"/>
    <n v="134.6514"/>
    <n v="0"/>
    <n v="0"/>
    <n v="0"/>
    <n v="0"/>
    <n v="-1"/>
    <n v="0"/>
    <n v="0"/>
    <n v="0"/>
  </r>
  <r>
    <s v="MYNYDD YR ABER 66kV GEN"/>
    <x v="0"/>
    <n v="119.06"/>
    <n v="0"/>
    <n v="0"/>
    <n v="0"/>
    <n v="0"/>
    <n v="435.75960000000003"/>
    <n v="0"/>
    <n v="0"/>
    <n v="0"/>
    <n v="0"/>
    <n v="-1"/>
    <n v="0"/>
    <n v="0"/>
    <n v="0"/>
  </r>
  <r>
    <s v="WAUN Y POUND #1 33kV GEN"/>
    <x v="0"/>
    <n v="17.940000000000001"/>
    <n v="0"/>
    <n v="0"/>
    <n v="0"/>
    <n v="0"/>
    <n v="65.660399999999996"/>
    <n v="0"/>
    <n v="0"/>
    <n v="0"/>
    <n v="0"/>
    <n v="-1"/>
    <n v="0"/>
    <n v="0"/>
    <n v="0"/>
  </r>
  <r>
    <s v="COCKETT VALLEY 33kV GEN"/>
    <x v="0"/>
    <n v="5.41"/>
    <n v="0"/>
    <n v="0"/>
    <n v="0"/>
    <n v="0"/>
    <n v="19.800599999999999"/>
    <n v="0"/>
    <n v="0"/>
    <n v="0"/>
    <n v="0"/>
    <n v="-1"/>
    <n v="0"/>
    <n v="0"/>
    <n v="0"/>
  </r>
  <r>
    <s v="NANTHENFOEL 33kV GEN"/>
    <x v="0"/>
    <n v="1.85"/>
    <n v="0"/>
    <n v="0"/>
    <n v="0"/>
    <n v="0"/>
    <n v="6.7710000000000008"/>
    <n v="0"/>
    <n v="0"/>
    <n v="0"/>
    <n v="0"/>
    <n v="-1"/>
    <n v="0"/>
    <n v="0"/>
    <n v="0"/>
  </r>
  <r>
    <s v="WAUN Y POUND #2 33kV GEN"/>
    <x v="0"/>
    <n v="17.940000000000001"/>
    <n v="0"/>
    <n v="0"/>
    <n v="0"/>
    <n v="0"/>
    <n v="65.660399999999996"/>
    <n v="0"/>
    <n v="0"/>
    <n v="0"/>
    <n v="0"/>
    <n v="-1"/>
    <n v="0"/>
    <n v="0"/>
    <n v="0"/>
  </r>
  <r>
    <s v="St Peters Church"/>
    <x v="0"/>
    <n v="180.99"/>
    <n v="0"/>
    <n v="0"/>
    <n v="0"/>
    <n v="0"/>
    <n v="662.42340000000002"/>
    <n v="0"/>
    <n v="0"/>
    <n v="0"/>
    <n v="0"/>
    <n v="-1"/>
    <n v="0"/>
    <n v="0"/>
    <n v="0"/>
  </r>
  <r>
    <s v="Corus Trostre"/>
    <x v="2"/>
    <n v="0"/>
    <n v="0"/>
    <n v="114642.29"/>
    <n v="71098.929999999993"/>
    <n v="178848.93"/>
    <n v="0"/>
    <n v="0"/>
    <n v="418444.35850000003"/>
    <n v="260222.08379999999"/>
    <n v="652798.59450000001"/>
    <n v="0"/>
    <n v="0"/>
    <n v="-0.37812022431651449"/>
    <n v="1.5086210400256586"/>
  </r>
  <r>
    <s v="Corus Orb"/>
    <x v="0"/>
    <n v="3148.05"/>
    <n v="3210.92"/>
    <n v="0"/>
    <n v="0"/>
    <n v="0"/>
    <n v="11521.863000000001"/>
    <n v="11719.858"/>
    <n v="0"/>
    <n v="0"/>
    <n v="0"/>
    <n v="1.7184286950816752E-2"/>
    <n v="-1"/>
    <n v="0"/>
    <n v="0"/>
  </r>
  <r>
    <s v="ABB Cornelly"/>
    <x v="1"/>
    <n v="12.62"/>
    <n v="10.62"/>
    <n v="10.4"/>
    <n v="10.61"/>
    <n v="15.85"/>
    <n v="46.189199999999992"/>
    <n v="38.762999999999998"/>
    <n v="37.96"/>
    <n v="38.832599999999999"/>
    <n v="57.852499999999999"/>
    <n v="-0.16077784417136465"/>
    <n v="-2.0715630885122294E-2"/>
    <n v="2.298735511064276E-2"/>
    <n v="0.48979208191055967"/>
  </r>
  <r>
    <s v="Bettws"/>
    <x v="1"/>
    <n v="13.56"/>
    <n v="13.87"/>
    <n v="14.72"/>
    <n v="14.97"/>
    <n v="17.64"/>
    <n v="49.629599999999996"/>
    <n v="50.625499999999995"/>
    <n v="53.728000000000002"/>
    <n v="54.790199999999999"/>
    <n v="64.385999999999996"/>
    <n v="2.0066653771136478E-2"/>
    <n v="6.1283345349675722E-2"/>
    <n v="1.9769952352590714E-2"/>
    <n v="0.17513715956503173"/>
  </r>
  <r>
    <s v="Blaen Bowi"/>
    <x v="1"/>
    <n v="9.77"/>
    <n v="8.61"/>
    <n v="8.4"/>
    <n v="8.33"/>
    <n v="12.81"/>
    <n v="35.758199999999995"/>
    <n v="31.426499999999997"/>
    <n v="30.66"/>
    <n v="30.4878"/>
    <n v="46.756499999999996"/>
    <n v="-0.12113864791851936"/>
    <n v="-2.4390243902438935E-2"/>
    <n v="-5.6164383561644327E-3"/>
    <n v="0.53361344537815114"/>
  </r>
  <r>
    <s v="Mir Steel"/>
    <x v="3"/>
    <n v="931.87"/>
    <n v="915.33"/>
    <n v="115579.56"/>
    <n v="19743.91"/>
    <n v="54969.2"/>
    <n v="3410.6441999999997"/>
    <n v="3340.9544999999998"/>
    <n v="421865.39399999997"/>
    <n v="72262.710600000006"/>
    <n v="200637.58000000002"/>
    <n v="-2.0433002070400663E-2"/>
    <n v="125.2709186850644"/>
    <n v="-0.8287067116009994"/>
    <n v="1.7765022697612451"/>
  </r>
  <r>
    <s v="Boc Margam"/>
    <x v="2"/>
    <n v="2413.9899999999998"/>
    <n v="2577.66"/>
    <n v="117373.28"/>
    <n v="73822.23"/>
    <n v="182048.1"/>
    <n v="8835.2033999999985"/>
    <n v="9408.4589999999989"/>
    <n v="428412.47200000001"/>
    <n v="270189.36179999996"/>
    <n v="664475.56499999994"/>
    <n v="6.4883124252691271E-2"/>
    <n v="44.534818401185575"/>
    <n v="-0.36932423900114664"/>
    <n v="1.4592958085887155"/>
  </r>
  <r>
    <s v="Ford Bridgend"/>
    <x v="3"/>
    <n v="3246.92"/>
    <n v="3367.24"/>
    <n v="42879.47"/>
    <n v="22256.98"/>
    <n v="57775.46"/>
    <n v="11883.727200000001"/>
    <n v="12290.425999999999"/>
    <n v="156510.06550000003"/>
    <n v="81460.546799999996"/>
    <n v="210880.429"/>
    <n v="3.4223168636856371E-2"/>
    <n v="11.734307622860268"/>
    <n v="-0.47951879938354514"/>
    <n v="1.5887431067428093"/>
  </r>
  <r>
    <s v="Alcoa"/>
    <x v="4"/>
    <n v="1061.48"/>
    <n v="670.59"/>
    <n v="4443.66"/>
    <n v="1485.07"/>
    <n v="3139.18"/>
    <n v="3885.0168000000003"/>
    <n v="2447.6535000000003"/>
    <n v="16219.359"/>
    <n v="5435.3562000000002"/>
    <n v="11458.007"/>
    <n v="-0.36997608350110611"/>
    <n v="5.6264930881760833"/>
    <n v="-0.66488464803078839"/>
    <n v="1.1080508026318494"/>
  </r>
  <r>
    <s v="Celsa Rod Mills"/>
    <x v="3"/>
    <n v="5745.45"/>
    <n v="6252.07"/>
    <n v="45931.65"/>
    <n v="25567.21"/>
    <n v="61680.14"/>
    <n v="21028.346999999998"/>
    <n v="22820.055499999999"/>
    <n v="167650.52250000002"/>
    <n v="93575.988599999997"/>
    <n v="225132.51099999997"/>
    <n v="8.5204438560957829E-2"/>
    <n v="6.3466307958804054"/>
    <n v="-0.44183896832173619"/>
    <n v="1.40587905474717"/>
  </r>
  <r>
    <s v="Murphy Oil"/>
    <x v="0"/>
    <n v="7617.39"/>
    <n v="7986.45"/>
    <n v="0"/>
    <n v="0"/>
    <n v="0"/>
    <n v="27879.647400000002"/>
    <n v="29150.542499999996"/>
    <n v="0"/>
    <n v="0"/>
    <n v="0"/>
    <n v="4.5585049257114818E-2"/>
    <n v="-1"/>
    <n v="0"/>
    <n v="0"/>
  </r>
  <r>
    <s v="Chevron"/>
    <x v="0"/>
    <n v="20763.12"/>
    <n v="30003.23"/>
    <n v="0"/>
    <n v="0"/>
    <n v="0"/>
    <n v="75993.019199999995"/>
    <n v="109511.78950000001"/>
    <n v="0"/>
    <n v="0"/>
    <n v="0"/>
    <n v="0.44107696539579022"/>
    <n v="-1"/>
    <n v="0"/>
    <n v="0"/>
  </r>
  <r>
    <s v="Interbrew Magor USKM"/>
    <x v="5"/>
    <n v="66.19"/>
    <n v="60.05"/>
    <n v="16360.61"/>
    <n v="9493.0300000000007"/>
    <n v="25060.3"/>
    <n v="242.25539999999998"/>
    <n v="219.18249999999998"/>
    <n v="59716.226499999997"/>
    <n v="34744.489800000003"/>
    <n v="91470.094999999987"/>
    <n v="-9.5242046204130015E-2"/>
    <n v="271.44979184013323"/>
    <n v="-0.41817338709437701"/>
    <n v="1.6326504008701828"/>
  </r>
  <r>
    <s v="Mainline Pipelines"/>
    <x v="4"/>
    <n v="152.97"/>
    <n v="139.01"/>
    <n v="3879.54"/>
    <n v="915.13"/>
    <n v="2470.92"/>
    <n v="559.87020000000007"/>
    <n v="507.38649999999996"/>
    <n v="14160.321"/>
    <n v="3349.3757999999998"/>
    <n v="9018.8580000000002"/>
    <n v="-9.3742621057523845E-2"/>
    <n v="26.908351917128268"/>
    <n v="-0.76346752308792998"/>
    <n v="1.6926981439347597"/>
  </r>
  <r>
    <s v="Celsa 33 11"/>
    <x v="3"/>
    <n v="3501.04"/>
    <n v="3515.53"/>
    <n v="43036.36"/>
    <n v="22829.439999999999"/>
    <n v="58776.98"/>
    <n v="12813.806399999999"/>
    <n v="12831.684500000001"/>
    <n v="157082.71400000001"/>
    <n v="83555.750400000004"/>
    <n v="214535.97700000001"/>
    <n v="1.3952216415569207E-3"/>
    <n v="11.241784311327168"/>
    <n v="-0.46807800634256935"/>
    <n v="1.5675788437416749"/>
  </r>
  <r>
    <s v="Lafarge - Blue Circle"/>
    <x v="3"/>
    <n v="961.59"/>
    <n v="1101.53"/>
    <n v="40482.99"/>
    <n v="19921.650000000001"/>
    <n v="55078.57"/>
    <n v="3519.4193999999998"/>
    <n v="4020.5844999999999"/>
    <n v="147762.9135"/>
    <n v="72913.239000000016"/>
    <n v="201036.78049999999"/>
    <n v="0.14239993676229679"/>
    <n v="35.751600047207063"/>
    <n v="-0.50655250852237677"/>
    <n v="1.7572054575712919"/>
  </r>
  <r>
    <s v="Inco"/>
    <x v="5"/>
    <n v="1689.72"/>
    <n v="1842.41"/>
    <n v="17778.62"/>
    <n v="10949.27"/>
    <n v="26825.26"/>
    <n v="6184.3752000000004"/>
    <n v="6724.7964999999995"/>
    <n v="64891.962999999996"/>
    <n v="40074.328199999996"/>
    <n v="97912.198999999993"/>
    <n v="8.7384947148743342E-2"/>
    <n v="8.6496545285794149"/>
    <n v="-0.38244543164767575"/>
    <n v="1.4432648879688519"/>
  </r>
  <r>
    <s v="Swansea University"/>
    <x v="4"/>
    <n v="3115.96"/>
    <n v="2930.87"/>
    <n v="6834.45"/>
    <n v="4207.7"/>
    <n v="6602.09"/>
    <n v="11404.4136"/>
    <n v="10697.675499999999"/>
    <n v="24945.7425"/>
    <n v="15400.181999999999"/>
    <n v="24097.628499999999"/>
    <n v="-6.1970577777010871E-2"/>
    <n v="1.3318843892769041"/>
    <n v="-0.38265289157057569"/>
    <n v="0.56476257877991309"/>
  </r>
  <r>
    <s v="DCWW Nantgaredig"/>
    <x v="5"/>
    <n v="1061.48"/>
    <n v="670.59"/>
    <n v="17013.740000000002"/>
    <n v="10136.08"/>
    <n v="25795.040000000001"/>
    <n v="3885.0168000000003"/>
    <n v="2447.6535000000003"/>
    <n v="62100.151000000005"/>
    <n v="37098.052799999998"/>
    <n v="94151.896000000008"/>
    <n v="-0.36997608350110611"/>
    <n v="24.37129990008798"/>
    <n v="-0.40260929800315626"/>
    <n v="1.5379201573620063"/>
  </r>
  <r>
    <s v="Bridgend Paper Mill"/>
    <x v="3"/>
    <n v="362.31"/>
    <n v="329.23"/>
    <n v="43400.6"/>
    <n v="23530.81"/>
    <n v="59480.36"/>
    <n v="1326.0545999999999"/>
    <n v="1201.6895"/>
    <n v="158412.19"/>
    <n v="86122.76460000001"/>
    <n v="217103.31399999998"/>
    <n v="-9.3785806406463168E-2"/>
    <n v="130.82456033775782"/>
    <n v="-0.45633751670247091"/>
    <n v="1.5208586255718033"/>
  </r>
  <r>
    <s v="Momentive Chemicals"/>
    <x v="4"/>
    <n v="458.92"/>
    <n v="417.03"/>
    <n v="4175.53"/>
    <n v="1206.71"/>
    <n v="2813.46"/>
    <n v="1679.6471999999999"/>
    <n v="1522.1595"/>
    <n v="15240.684499999999"/>
    <n v="4416.5586000000003"/>
    <n v="10269.128999999999"/>
    <n v="-9.3762368668849017E-2"/>
    <n v="9.0125410641920247"/>
    <n v="-0.71021258264351572"/>
    <n v="1.3251427027369225"/>
  </r>
  <r>
    <s v="Monsanto"/>
    <x v="3"/>
    <n v="431.73"/>
    <n v="392.32"/>
    <n v="39732.22"/>
    <n v="19131.75"/>
    <n v="54123.17"/>
    <n v="1580.1318000000001"/>
    <n v="1431.9680000000001"/>
    <n v="145022.603"/>
    <n v="70022.205000000002"/>
    <n v="197549.57049999997"/>
    <n v="-9.3766735154624414E-2"/>
    <n v="100.27503058727569"/>
    <n v="-0.51716350726376081"/>
    <n v="1.8212417832314758"/>
  </r>
  <r>
    <s v="Dow Corning"/>
    <x v="3"/>
    <n v="230.59"/>
    <n v="257.56"/>
    <n v="39566.82"/>
    <n v="19379.560000000001"/>
    <n v="54418.82"/>
    <n v="843.95939999999996"/>
    <n v="940.09400000000005"/>
    <n v="144418.89300000001"/>
    <n v="70929.189599999998"/>
    <n v="198628.69300000003"/>
    <n v="0.11390903401277375"/>
    <n v="152.62175803696226"/>
    <n v="-0.50886488515044914"/>
    <n v="1.8003801272811955"/>
  </r>
  <r>
    <s v="DCWW Rover Way"/>
    <x v="5"/>
    <n v="188.72"/>
    <n v="171.49"/>
    <n v="16484.2"/>
    <n v="9600.2099999999991"/>
    <n v="25166.799999999999"/>
    <n v="690.71519999999998"/>
    <n v="625.93849999999998"/>
    <n v="60167.33"/>
    <n v="35136.768599999996"/>
    <n v="91858.82"/>
    <n v="-9.3782068209878666E-2"/>
    <n v="95.12338911889907"/>
    <n v="-0.416015824534677"/>
    <n v="1.6143217962280123"/>
  </r>
  <r>
    <s v="Simms metals"/>
    <x v="4"/>
    <n v="1014.25"/>
    <n v="1037.27"/>
    <n v="4832.33"/>
    <n v="1889.24"/>
    <n v="3618.91"/>
    <n v="3712.1550000000002"/>
    <n v="3786.0355"/>
    <n v="17638.004499999999"/>
    <n v="6914.6183999999994"/>
    <n v="13209.021499999999"/>
    <n v="1.9902320889079173E-2"/>
    <n v="3.6587002419813546"/>
    <n v="-0.60797048214836324"/>
    <n v="0.91030375588044032"/>
  </r>
  <r>
    <s v="Milford Energy"/>
    <x v="2"/>
    <n v="147.69999999999999"/>
    <n v="134.22"/>
    <n v="114785.18"/>
    <n v="71239.69"/>
    <n v="179112.89"/>
    <n v="540.58199999999999"/>
    <n v="489.90300000000002"/>
    <n v="418965.90699999995"/>
    <n v="260737.26540000003"/>
    <n v="653762.04850000003"/>
    <n v="-9.3748959454809766E-2"/>
    <n v="854.20175830725657"/>
    <n v="-0.37766471914861544"/>
    <n v="1.5073594581773961"/>
  </r>
  <r>
    <s v="SHLNG"/>
    <x v="0"/>
    <n v="15847.8"/>
    <n v="0"/>
    <n v="0"/>
    <n v="0"/>
    <n v="0"/>
    <n v="58002.947999999989"/>
    <n v="0"/>
    <n v="0"/>
    <n v="0"/>
    <n v="0"/>
    <n v="-1"/>
    <n v="0"/>
    <n v="0"/>
    <n v="0"/>
  </r>
  <r>
    <s v="Felindre"/>
    <x v="2"/>
    <n v="4301.78"/>
    <n v="4400.49"/>
    <n v="119301.19"/>
    <n v="76087.06"/>
    <n v="184989.5"/>
    <n v="15744.514799999997"/>
    <n v="16061.788500000001"/>
    <n v="435449.34350000002"/>
    <n v="278478.63959999999"/>
    <n v="675211.67500000005"/>
    <n v="2.0151379958688986E-2"/>
    <n v="26.110887651147941"/>
    <n v="-0.3604798267424647"/>
    <n v="1.4246444034984438"/>
  </r>
  <r>
    <s v="Timet"/>
    <x v="5"/>
    <n v="1061.48"/>
    <n v="670.59"/>
    <n v="17013.740000000002"/>
    <n v="10136.08"/>
    <n v="25795.040000000001"/>
    <n v="3885.0168000000003"/>
    <n v="2447.6535000000003"/>
    <n v="62100.151000000005"/>
    <n v="37098.052799999998"/>
    <n v="94151.896000000008"/>
    <n v="-0.36997608350110611"/>
    <n v="24.37129990008798"/>
    <n v="-0.40260929800315626"/>
    <n v="1.5379201573620063"/>
  </r>
  <r>
    <s v="Blaen Cregan"/>
    <x v="1"/>
    <n v="3.22"/>
    <n v="3.18"/>
    <n v="3.11"/>
    <n v="2.94"/>
    <n v="4.21"/>
    <n v="11.7852"/>
    <n v="11.607000000000001"/>
    <n v="11.3515"/>
    <n v="10.760399999999999"/>
    <n v="15.3665"/>
    <n v="-1.5120659810609838E-2"/>
    <n v="-2.2012578616352307E-2"/>
    <n v="-5.2072413337444501E-2"/>
    <n v="0.42806029515631416"/>
  </r>
  <r>
    <s v="Blaengwen"/>
    <x v="0"/>
    <n v="675.26"/>
    <n v="0"/>
    <n v="0"/>
    <n v="0"/>
    <n v="0"/>
    <n v="2471.4515999999999"/>
    <n v="0"/>
    <n v="0"/>
    <n v="0"/>
    <n v="0"/>
    <n v="-1"/>
    <n v="0"/>
    <n v="0"/>
    <n v="0"/>
  </r>
  <r>
    <s v="Bryn Titli"/>
    <x v="0"/>
    <n v="21.61"/>
    <n v="0"/>
    <n v="0"/>
    <n v="0"/>
    <n v="0"/>
    <n v="79.09259999999999"/>
    <n v="0"/>
    <n v="0"/>
    <n v="0"/>
    <n v="0"/>
    <n v="-1"/>
    <n v="0"/>
    <n v="0"/>
    <n v="0"/>
  </r>
  <r>
    <s v="Crymlin Burrows"/>
    <x v="4"/>
    <n v="126.94"/>
    <n v="105.49"/>
    <n v="103.31"/>
    <n v="873.98"/>
    <n v="2455.15"/>
    <n v="464.60040000000004"/>
    <n v="385.0385"/>
    <n v="377.08150000000006"/>
    <n v="3198.7668000000003"/>
    <n v="8961.2975000000006"/>
    <n v="-0.17124802303226605"/>
    <n v="-2.0665465920940207E-2"/>
    <n v="7.4829587237772195"/>
    <n v="1.80148509106697"/>
  </r>
  <r>
    <s v="Dyffryn Brodyn"/>
    <x v="0"/>
    <n v="4.3600000000000003"/>
    <n v="0"/>
    <n v="0"/>
    <n v="0"/>
    <n v="0"/>
    <n v="15.957599999999999"/>
    <n v="0"/>
    <n v="0"/>
    <n v="0"/>
    <n v="0"/>
    <n v="-1"/>
    <n v="0"/>
    <n v="0"/>
    <n v="0"/>
  </r>
  <r>
    <s v="Llyn Brianne"/>
    <x v="1"/>
    <n v="17.02"/>
    <n v="15.42"/>
    <n v="48.75"/>
    <n v="53.67"/>
    <n v="66.95"/>
    <n v="62.293199999999999"/>
    <n v="56.283000000000001"/>
    <n v="177.9375"/>
    <n v="196.43220000000002"/>
    <n v="244.36750000000001"/>
    <n v="-9.6482441101115368E-2"/>
    <n v="2.1614785992217898"/>
    <n v="0.10393930453108546"/>
    <n v="0.24402974665049815"/>
  </r>
  <r>
    <s v="Maerdy"/>
    <x v="4"/>
    <n v="24.42"/>
    <n v="22.48"/>
    <n v="23.79"/>
    <n v="794.71"/>
    <n v="2331.14"/>
    <n v="89.377200000000016"/>
    <n v="82.052000000000007"/>
    <n v="86.833500000000001"/>
    <n v="2908.6386000000002"/>
    <n v="8508.6610000000001"/>
    <n v="-8.1958262286131234E-2"/>
    <n v="5.8274021352313188E-2"/>
    <n v="32.496733403582724"/>
    <n v="1.9253070491466349"/>
  </r>
  <r>
    <s v="HIRWAUN GE 33kV GEN"/>
    <x v="4"/>
    <n v="225.49"/>
    <n v="76.5"/>
    <n v="77.459999999999994"/>
    <n v="851.89"/>
    <n v="2430.9699999999998"/>
    <n v="825.29340000000002"/>
    <n v="279.22500000000002"/>
    <n v="282.72899999999998"/>
    <n v="3117.9174000000003"/>
    <n v="8873.0404999999992"/>
    <n v="-0.66166577849768338"/>
    <n v="1.2549019607843048E-2"/>
    <n v="10.027936292350628"/>
    <n v="1.8458228239144496"/>
  </r>
  <r>
    <s v="BOC Biomass 33kV (exMBIO3G)"/>
    <x v="0"/>
    <n v="334.16"/>
    <n v="0"/>
    <n v="0"/>
    <n v="0"/>
    <n v="0"/>
    <n v="1223.0255999999999"/>
    <n v="0"/>
    <n v="0"/>
    <n v="0"/>
    <n v="0"/>
    <n v="-1"/>
    <n v="0"/>
    <n v="0"/>
    <n v="0"/>
  </r>
  <r>
    <s v="Pwllfa Gwatkin"/>
    <x v="4"/>
    <n v="19.57"/>
    <n v="19.98"/>
    <n v="19.54"/>
    <n v="789.04"/>
    <n v="2329.0500000000002"/>
    <n v="71.626200000000011"/>
    <n v="72.927000000000007"/>
    <n v="71.320999999999998"/>
    <n v="2887.8863999999999"/>
    <n v="8501.0325000000012"/>
    <n v="1.816095227723924E-2"/>
    <n v="-2.2022022022022192E-2"/>
    <n v="39.491389632786976"/>
    <n v="1.9436866006917728"/>
  </r>
  <r>
    <s v="Taff Ely"/>
    <x v="0"/>
    <n v="6.26"/>
    <n v="0"/>
    <n v="0"/>
    <n v="0"/>
    <n v="0"/>
    <n v="22.9116"/>
    <n v="0"/>
    <n v="0"/>
    <n v="0"/>
    <n v="0"/>
    <n v="-1"/>
    <n v="0"/>
    <n v="0"/>
    <n v="0"/>
  </r>
  <r>
    <s v="Trecatti"/>
    <x v="4"/>
    <n v="130"/>
    <n v="108.37"/>
    <n v="115.03"/>
    <n v="891.01"/>
    <n v="2447.0700000000002"/>
    <n v="475.8"/>
    <n v="395.55050000000006"/>
    <n v="419.85950000000003"/>
    <n v="3261.0965999999999"/>
    <n v="8931.8055000000004"/>
    <n v="-0.16866225304749882"/>
    <n v="6.1456122543139147E-2"/>
    <n v="6.7671139988496147"/>
    <n v="1.7388963270821236"/>
  </r>
  <r>
    <s v="Withy Hedges"/>
    <x v="0"/>
    <n v="12.18"/>
    <n v="0"/>
    <n v="0"/>
    <n v="0"/>
    <n v="0"/>
    <n v="44.578799999999994"/>
    <n v="0"/>
    <n v="0"/>
    <n v="0"/>
    <n v="0"/>
    <n v="-1"/>
    <n v="0"/>
    <n v="0"/>
    <n v="0"/>
  </r>
  <r>
    <s v="Parc Cynog"/>
    <x v="4"/>
    <n v="3.2"/>
    <n v="2.5"/>
    <n v="2.4500000000000002"/>
    <n v="771.72"/>
    <n v="2303.08"/>
    <n v="11.712"/>
    <n v="9.125"/>
    <n v="8.9425000000000008"/>
    <n v="2824.4951999999998"/>
    <n v="8406.2420000000002"/>
    <n v="-0.22088456284153002"/>
    <n v="-1.9999999999999907E-2"/>
    <n v="314.85073525300527"/>
    <n v="1.9761927016197447"/>
  </r>
  <r>
    <s v="Parc Cynog (Pendine)"/>
    <x v="4"/>
    <n v="34.950000000000003"/>
    <n v="27.45"/>
    <n v="29.19"/>
    <n v="799.05"/>
    <n v="2334.65"/>
    <n v="127.91700000000002"/>
    <n v="100.19249999999998"/>
    <n v="106.54349999999999"/>
    <n v="2924.5230000000001"/>
    <n v="8521.4725000000017"/>
    <n v="-0.21673819742489298"/>
    <n v="6.3387978142076751E-2"/>
    <n v="26.449098255642063"/>
    <n v="1.9137991050164422"/>
  </r>
  <r>
    <s v="Maesgwyn "/>
    <x v="1"/>
    <n v="75.19"/>
    <n v="75.92"/>
    <n v="110.65"/>
    <n v="79.349999999999994"/>
    <n v="92.58"/>
    <n v="275.19540000000001"/>
    <n v="277.108"/>
    <n v="403.8725"/>
    <n v="290.42099999999999"/>
    <n v="337.91699999999997"/>
    <n v="6.9499708207332311E-3"/>
    <n v="0.4574552160168599"/>
    <n v="-0.28090919782852264"/>
    <n v="0.16354189263173113"/>
  </r>
  <r>
    <s v="Ferndale Wind Farm"/>
    <x v="4"/>
    <n v="33.6"/>
    <n v="29.26"/>
    <n v="30.98"/>
    <n v="801.71"/>
    <n v="2339.84"/>
    <n v="122.97600000000001"/>
    <n v="106.79900000000001"/>
    <n v="113.07700000000001"/>
    <n v="2934.2586000000006"/>
    <n v="8540.4160000000011"/>
    <n v="-0.13154599271402556"/>
    <n v="5.8783321941216826E-2"/>
    <n v="24.949208061763226"/>
    <n v="1.9105873626816665"/>
  </r>
  <r>
    <s v="Pant y Wal WF"/>
    <x v="1"/>
    <n v="38.32"/>
    <n v="37.49"/>
    <n v="39.69"/>
    <n v="39.340000000000003"/>
    <n v="45.93"/>
    <n v="140.25119999999998"/>
    <n v="136.83850000000001"/>
    <n v="144.86849999999998"/>
    <n v="143.98440000000002"/>
    <n v="167.64449999999999"/>
    <n v="-2.4332768632282509E-2"/>
    <n v="5.8682315284075637E-2"/>
    <n v="-6.1027759657893421E-3"/>
    <n v="0.16432405177227505"/>
  </r>
  <r>
    <s v="Mynydd Portref "/>
    <x v="1"/>
    <n v="14.56"/>
    <n v="12.27"/>
    <n v="13.02"/>
    <n v="13.87"/>
    <n v="16.88"/>
    <n v="53.2896"/>
    <n v="44.785499999999999"/>
    <n v="47.522999999999996"/>
    <n v="50.764199999999995"/>
    <n v="61.611999999999995"/>
    <n v="-0.15958273284092961"/>
    <n v="6.112469437652801E-2"/>
    <n v="6.8202764976958541E-2"/>
    <n v="0.21368996261144657"/>
  </r>
  <r>
    <s v="Newton Down"/>
    <x v="1"/>
    <n v="23.98"/>
    <n v="21.89"/>
    <n v="23.22"/>
    <n v="10.83"/>
    <n v="12.73"/>
    <n v="87.766800000000003"/>
    <n v="79.898499999999999"/>
    <n v="84.753"/>
    <n v="39.637800000000006"/>
    <n v="46.464500000000001"/>
    <n v="-8.9650072692635585E-2"/>
    <n v="6.0758337140246699E-2"/>
    <n v="-0.53231390039290638"/>
    <n v="0.17222701562649778"/>
  </r>
  <r>
    <s v="Tiers Cross (Rose Cottage)"/>
    <x v="0"/>
    <n v="11.08"/>
    <n v="0"/>
    <n v="0"/>
    <n v="0"/>
    <n v="0"/>
    <n v="40.552799999999998"/>
    <n v="0"/>
    <n v="0"/>
    <n v="0"/>
    <n v="0"/>
    <n v="-1"/>
    <n v="0"/>
    <n v="0"/>
    <n v="0"/>
  </r>
  <r>
    <s v="Camford"/>
    <x v="0"/>
    <n v="0"/>
    <n v="0"/>
    <n v="0"/>
    <n v="0"/>
    <n v="0"/>
    <n v="0"/>
    <n v="0"/>
    <n v="0"/>
    <n v="0"/>
    <n v="0"/>
    <n v="0"/>
    <n v="0"/>
    <n v="0"/>
    <n v="0"/>
  </r>
  <r>
    <s v="Hoover"/>
    <x v="4"/>
    <n v="458.92"/>
    <n v="417.03"/>
    <n v="4175.53"/>
    <n v="1206.71"/>
    <n v="2813.46"/>
    <n v="1679.6471999999999"/>
    <n v="1522.1595"/>
    <n v="15240.684499999999"/>
    <n v="4416.5586000000003"/>
    <n v="10269.128999999999"/>
    <n v="-9.3762368668849017E-2"/>
    <n v="9.0125410641920247"/>
    <n v="-0.71021258264351572"/>
    <n v="1.3251427027369225"/>
  </r>
  <r>
    <s v="Berthllwyd Farm"/>
    <x v="0"/>
    <n v="4.75"/>
    <n v="0"/>
    <n v="0"/>
    <n v="0"/>
    <n v="0"/>
    <n v="17.385000000000002"/>
    <n v="0"/>
    <n v="0"/>
    <n v="0"/>
    <n v="0"/>
    <n v="-1"/>
    <n v="0"/>
    <n v="0"/>
    <n v="0"/>
  </r>
  <r>
    <s v="Whitton Mawr"/>
    <x v="0"/>
    <n v="14.29"/>
    <n v="0"/>
    <n v="0"/>
    <n v="0"/>
    <n v="0"/>
    <n v="52.301400000000001"/>
    <n v="0"/>
    <n v="0"/>
    <n v="0"/>
    <n v="0"/>
    <n v="-1"/>
    <n v="0"/>
    <n v="0"/>
    <n v="0"/>
  </r>
  <r>
    <s v="Barry Dock Biomass"/>
    <x v="1"/>
    <n v="116.08"/>
    <n v="101.78"/>
    <n v="107.88"/>
    <n v="117.61"/>
    <n v="159.02000000000001"/>
    <n v="424.8528"/>
    <n v="371.49700000000001"/>
    <n v="393.762"/>
    <n v="430.45259999999996"/>
    <n v="580.423"/>
    <n v="-0.12558655609660563"/>
    <n v="5.9933189231676121E-2"/>
    <n v="9.3179636430127832E-2"/>
    <n v="0.3484016590909198"/>
  </r>
  <r>
    <s v="North Tenement"/>
    <x v="0"/>
    <n v="29.34"/>
    <n v="0"/>
    <n v="0"/>
    <n v="0"/>
    <n v="0"/>
    <n v="107.3844"/>
    <n v="0"/>
    <n v="0"/>
    <n v="0"/>
    <n v="0"/>
    <n v="-1"/>
    <n v="0"/>
    <n v="0"/>
    <n v="0"/>
  </r>
  <r>
    <s v="Bryn Cyrnau Isaf"/>
    <x v="0"/>
    <n v="16.87"/>
    <n v="0"/>
    <n v="0"/>
    <n v="0"/>
    <n v="0"/>
    <n v="61.744200000000006"/>
    <n v="0"/>
    <n v="0"/>
    <n v="0"/>
    <n v="0"/>
    <n v="-1"/>
    <n v="0"/>
    <n v="0"/>
    <n v="0"/>
  </r>
  <r>
    <s v="University Hospital of Wales"/>
    <x v="5"/>
    <n v="305.95"/>
    <n v="278.02"/>
    <n v="16597.61"/>
    <n v="9711.93"/>
    <n v="25298.05"/>
    <n v="1119.777"/>
    <n v="1014.7729999999999"/>
    <n v="60581.2765"/>
    <n v="35545.663800000002"/>
    <n v="92337.882500000007"/>
    <n v="-9.3772242151785701E-2"/>
    <n v="58.699338177109567"/>
    <n v="-0.41325660577653889"/>
    <n v="1.5977256471997578"/>
  </r>
  <r>
    <s v="QuinetiQ"/>
    <x v="4"/>
    <n v="152.97"/>
    <n v="139.01"/>
    <n v="3879.54"/>
    <n v="915.13"/>
    <n v="2470.92"/>
    <n v="559.87020000000007"/>
    <n v="507.38649999999996"/>
    <n v="14160.321"/>
    <n v="3349.3757999999998"/>
    <n v="9018.8580000000002"/>
    <n v="-9.3742621057523845E-2"/>
    <n v="26.908351917128268"/>
    <n v="-0.76346752308792998"/>
    <n v="1.6926981439347597"/>
  </r>
  <r>
    <s v="Western Coal"/>
    <x v="4"/>
    <n v="1740"/>
    <n v="1353.58"/>
    <n v="5149.59"/>
    <n v="2222.42"/>
    <n v="4117.1899999999996"/>
    <n v="6368.4"/>
    <n v="4940.567"/>
    <n v="18796.003499999999"/>
    <n v="8134.0572000000002"/>
    <n v="15027.743499999997"/>
    <n v="-0.2242059229947867"/>
    <n v="2.8044223466658784"/>
    <n v="-0.56724538809540015"/>
    <n v="0.84750895285073691"/>
  </r>
  <r>
    <s v="Tregaron"/>
    <x v="4"/>
    <n v="1.51"/>
    <n v="1.38"/>
    <n v="1.47"/>
    <n v="770.78"/>
    <n v="2301.34"/>
    <n v="5.5266000000000002"/>
    <n v="5.0369999999999999"/>
    <n v="5.3654999999999999"/>
    <n v="2821.0547999999999"/>
    <n v="8399.8909999999996"/>
    <n v="-8.8589729671045503E-2"/>
    <n v="6.5217391304347894E-2"/>
    <n v="524.77668437237912"/>
    <n v="1.977571013508848"/>
  </r>
  <r>
    <s v="Waunarlwydd STOR"/>
    <x v="0"/>
    <n v="3.43"/>
    <n v="0"/>
    <n v="0"/>
    <n v="0"/>
    <n v="0"/>
    <n v="12.553800000000001"/>
    <n v="0"/>
    <n v="0"/>
    <n v="0"/>
    <n v="0"/>
    <n v="-1"/>
    <n v="0"/>
    <n v="0"/>
    <n v="0"/>
  </r>
  <r>
    <s v="Briton Ferry STOR"/>
    <x v="0"/>
    <n v="4.72"/>
    <n v="4.1399999999999997"/>
    <n v="4.3899999999999997"/>
    <n v="1251.3399999999999"/>
    <n v="0"/>
    <n v="17.275199999999998"/>
    <n v="15.110999999999999"/>
    <n v="16.023499999999999"/>
    <n v="4579.9043999999994"/>
    <n v="0"/>
    <n v="-0.125277854959711"/>
    <n v="6.0386473429951737E-2"/>
    <n v="284.82422067588232"/>
    <n v="-1"/>
  </r>
  <r>
    <s v="Hirwaun STOR"/>
    <x v="0"/>
    <n v="4.58"/>
    <n v="3.86"/>
    <n v="4.0999999999999996"/>
    <n v="1386.65"/>
    <n v="0"/>
    <n v="16.762799999999999"/>
    <n v="14.088999999999999"/>
    <n v="14.964999999999998"/>
    <n v="5075.1390000000001"/>
    <n v="0"/>
    <n v="-0.15950795809769247"/>
    <n v="6.2176165803108807E-2"/>
    <n v="338.13391246241235"/>
    <n v="-1"/>
  </r>
  <r>
    <s v="Ffos Las"/>
    <x v="0"/>
    <n v="12.48"/>
    <n v="0"/>
    <n v="0"/>
    <n v="0"/>
    <n v="0"/>
    <n v="45.6768"/>
    <n v="0"/>
    <n v="0"/>
    <n v="0"/>
    <n v="0"/>
    <n v="-1"/>
    <n v="0"/>
    <n v="0"/>
    <n v="0"/>
  </r>
  <r>
    <s v="Pont Andrew Tee"/>
    <x v="0"/>
    <n v="12.6"/>
    <n v="0"/>
    <n v="0"/>
    <n v="0"/>
    <n v="0"/>
    <n v="46.116"/>
    <n v="0"/>
    <n v="0"/>
    <n v="0"/>
    <n v="0"/>
    <n v="-1"/>
    <n v="0"/>
    <n v="0"/>
    <n v="0"/>
  </r>
  <r>
    <s v="UNIT 26C STOR 33kV GEN"/>
    <x v="0"/>
    <n v="6.54"/>
    <n v="0"/>
    <n v="0"/>
    <n v="0"/>
    <n v="0"/>
    <n v="23.936399999999999"/>
    <n v="0"/>
    <n v="0"/>
    <n v="0"/>
    <n v="0"/>
    <n v="-1"/>
    <n v="0"/>
    <n v="0"/>
    <n v="0"/>
  </r>
  <r>
    <s v="TECHBOARD STOR 33kV GEN"/>
    <x v="0"/>
    <n v="6.54"/>
    <n v="0"/>
    <n v="0"/>
    <n v="0"/>
    <n v="0"/>
    <n v="23.936399999999999"/>
    <n v="0"/>
    <n v="0"/>
    <n v="0"/>
    <n v="0"/>
    <n v="-1"/>
    <n v="0"/>
    <n v="0"/>
    <n v="0"/>
  </r>
  <r>
    <s v="Bryn Blaen 66kV WF"/>
    <x v="0"/>
    <n v="9.68"/>
    <n v="0"/>
    <n v="0"/>
    <n v="0"/>
    <n v="0"/>
    <n v="35.428799999999995"/>
    <n v="0"/>
    <n v="0"/>
    <n v="0"/>
    <n v="0"/>
    <n v="-1"/>
    <n v="0"/>
    <n v="0"/>
    <n v="0"/>
  </r>
  <r>
    <s v="YSTRADFFIN 33kV GEN"/>
    <x v="0"/>
    <n v="33.94"/>
    <n v="0"/>
    <n v="0"/>
    <n v="0"/>
    <n v="0"/>
    <n v="124.2204"/>
    <n v="0"/>
    <n v="0"/>
    <n v="0"/>
    <n v="0"/>
    <n v="-1"/>
    <n v="0"/>
    <n v="0"/>
    <n v="0"/>
  </r>
  <r>
    <s v="Blaen Egel Fawr 33kV WF"/>
    <x v="0"/>
    <n v="18.2"/>
    <n v="0"/>
    <n v="0"/>
    <n v="0"/>
    <n v="0"/>
    <n v="66.611999999999995"/>
    <n v="0"/>
    <n v="0"/>
    <n v="0"/>
    <n v="0"/>
    <n v="-1"/>
    <n v="0"/>
    <n v="0"/>
    <n v="0"/>
  </r>
  <r>
    <s v="BRECHFA WEST 132kV GEN"/>
    <x v="0"/>
    <n v="14.14"/>
    <n v="0"/>
    <n v="0"/>
    <n v="0"/>
    <n v="0"/>
    <n v="51.752400000000002"/>
    <n v="0"/>
    <n v="0"/>
    <n v="0"/>
    <n v="0"/>
    <n v="-1"/>
    <n v="0"/>
    <n v="0"/>
    <n v="0"/>
  </r>
  <r>
    <s v="Pen Y Cymoedd WF Aux."/>
    <x v="4"/>
    <n v="1722.39"/>
    <n v="1530.85"/>
    <n v="5353.59"/>
    <n v="2551.31"/>
    <n v="4514.7700000000004"/>
    <n v="6303.9474"/>
    <n v="5587.6025"/>
    <n v="19540.603500000001"/>
    <n v="9337.7945999999993"/>
    <n v="16478.910500000002"/>
    <n v="-0.1136343396520092"/>
    <n v="2.4971355782735083"/>
    <n v="-0.52213376623705621"/>
    <n v="0.76475401375823826"/>
  </r>
  <r>
    <s v="AFON WAY 33kV GEN"/>
    <x v="0"/>
    <n v="9.81"/>
    <n v="0"/>
    <n v="0"/>
    <n v="0"/>
    <n v="0"/>
    <n v="35.904600000000002"/>
    <n v="0"/>
    <n v="0"/>
    <n v="0"/>
    <n v="0"/>
    <n v="-1"/>
    <n v="0"/>
    <n v="0"/>
    <n v="0"/>
  </r>
  <r>
    <s v="MANMOEL 33kV GEN"/>
    <x v="0"/>
    <n v="42.87"/>
    <n v="0"/>
    <n v="0"/>
    <n v="0"/>
    <n v="0"/>
    <n v="156.9042"/>
    <n v="0"/>
    <n v="0"/>
    <n v="0"/>
    <n v="0"/>
    <n v="-1"/>
    <n v="0"/>
    <n v="0"/>
    <n v="0"/>
  </r>
  <r>
    <s v="Maesgwyn Extension PV"/>
    <x v="1"/>
    <n v="11.98"/>
    <n v="0"/>
    <n v="10.08"/>
    <n v="10.3"/>
    <n v="12.18"/>
    <n v="43.846800000000002"/>
    <n v="0"/>
    <n v="36.792000000000002"/>
    <n v="37.698"/>
    <n v="44.456999999999994"/>
    <n v="-1"/>
    <n v="0"/>
    <n v="2.4624918460534939E-2"/>
    <n v="0.17929333121120461"/>
  </r>
  <r>
    <s v="CRUMLIN 33kV GEN"/>
    <x v="0"/>
    <n v="15.97"/>
    <n v="0"/>
    <n v="0"/>
    <n v="0"/>
    <n v="0"/>
    <n v="58.450200000000002"/>
    <n v="0"/>
    <n v="0"/>
    <n v="0"/>
    <n v="0"/>
    <n v="-1"/>
    <n v="0"/>
    <n v="0"/>
    <n v="0"/>
  </r>
  <r>
    <s v="PEN BRYN OER 33kV GEN"/>
    <x v="0"/>
    <n v="37.619999999999997"/>
    <n v="0"/>
    <n v="0"/>
    <n v="0"/>
    <n v="0"/>
    <n v="137.6892"/>
    <n v="0"/>
    <n v="0"/>
    <n v="0"/>
    <n v="0"/>
    <n v="-1"/>
    <n v="0"/>
    <n v="0"/>
    <n v="0"/>
  </r>
  <r>
    <s v="Tata Margam"/>
    <x v="2"/>
    <n v="0"/>
    <n v="0"/>
    <n v="114642.29"/>
    <n v="71098.929999999993"/>
    <n v="178848.93"/>
    <n v="0"/>
    <n v="0"/>
    <n v="418444.35850000003"/>
    <n v="260222.08379999999"/>
    <n v="652798.59450000001"/>
    <n v="0"/>
    <n v="0"/>
    <n v="-0.37812022431651449"/>
    <n v="1.5086210400256586"/>
  </r>
  <r>
    <s v="Tir John STOR"/>
    <x v="0"/>
    <n v="3.87"/>
    <n v="3.36"/>
    <n v="3.57"/>
    <n v="1239.6500000000001"/>
    <n v="0"/>
    <n v="14.164199999999999"/>
    <n v="12.263999999999999"/>
    <n v="13.030499999999998"/>
    <n v="4537.1190000000006"/>
    <n v="0"/>
    <n v="-0.13415512348032366"/>
    <n v="6.25E-2"/>
    <n v="347.19224128007374"/>
    <n v="-1"/>
  </r>
  <r>
    <s v="Wear Point WF"/>
    <x v="1"/>
    <n v="10.65"/>
    <n v="9.48"/>
    <n v="10.039999999999999"/>
    <n v="10.81"/>
    <n v="13.49"/>
    <n v="38.978999999999999"/>
    <n v="34.602000000000004"/>
    <n v="36.645999999999994"/>
    <n v="39.564599999999999"/>
    <n v="49.238499999999995"/>
    <n v="-0.11229123374124517"/>
    <n v="5.907172995780563E-2"/>
    <n v="7.9643071549418964E-2"/>
    <n v="0.24450898025002132"/>
  </r>
  <r>
    <s v="West Farm PV"/>
    <x v="1"/>
    <n v="7.36"/>
    <n v="5.8"/>
    <n v="6.17"/>
    <n v="6.3"/>
    <n v="7.44"/>
    <n v="26.9376"/>
    <n v="21.169999999999998"/>
    <n v="22.520499999999998"/>
    <n v="23.058"/>
    <n v="27.156000000000002"/>
    <n v="-0.21410964599667381"/>
    <n v="6.3793103448275934E-2"/>
    <n v="2.3867143269465707E-2"/>
    <n v="0.17772573510278433"/>
  </r>
  <r>
    <s v="Jordanston Farm PV"/>
    <x v="1"/>
    <n v="3.32"/>
    <n v="2.69"/>
    <n v="2.86"/>
    <n v="2.97"/>
    <n v="3.55"/>
    <n v="12.151199999999999"/>
    <n v="9.8185000000000002"/>
    <n v="10.439"/>
    <n v="10.870200000000001"/>
    <n v="12.9575"/>
    <n v="-0.19197280926986626"/>
    <n v="6.3197026022304703E-2"/>
    <n v="4.1306638566912524E-2"/>
    <n v="0.19202038600945692"/>
  </r>
  <r>
    <s v="Rudbaxton"/>
    <x v="0"/>
    <n v="7.47"/>
    <n v="0"/>
    <n v="0"/>
    <n v="0"/>
    <n v="0"/>
    <n v="27.340199999999999"/>
    <n v="0"/>
    <n v="0"/>
    <n v="0"/>
    <n v="0"/>
    <n v="-1"/>
    <n v="0"/>
    <n v="0"/>
    <n v="0"/>
  </r>
  <r>
    <s v="Dowlais STOR"/>
    <x v="4"/>
    <n v="6.25"/>
    <n v="5.61"/>
    <n v="5.95"/>
    <n v="1477.35"/>
    <n v="3138.11"/>
    <n v="22.875"/>
    <n v="20.476500000000001"/>
    <n v="21.717500000000001"/>
    <n v="5407.1009999999997"/>
    <n v="11454.101500000001"/>
    <n v="-0.1048524590163934"/>
    <n v="6.0606060606060552E-2"/>
    <n v="247.97437550362608"/>
    <n v="1.1183442846730625"/>
  </r>
  <r>
    <s v="Trident Park"/>
    <x v="0"/>
    <n v="986.67"/>
    <n v="0"/>
    <n v="0"/>
    <n v="0"/>
    <n v="0"/>
    <n v="3611.2121999999999"/>
    <n v="0"/>
    <n v="0"/>
    <n v="0"/>
    <n v="0"/>
    <n v="-1"/>
    <n v="0"/>
    <n v="0"/>
    <n v="0"/>
  </r>
  <r>
    <s v="Baglan PV"/>
    <x v="0"/>
    <n v="6.82"/>
    <n v="0"/>
    <n v="0"/>
    <n v="0"/>
    <n v="0"/>
    <n v="24.961199999999998"/>
    <n v="0"/>
    <n v="0"/>
    <n v="0"/>
    <n v="0"/>
    <n v="-1"/>
    <n v="0"/>
    <n v="0"/>
    <n v="0"/>
  </r>
  <r>
    <s v="Whitland (Caermelyn)"/>
    <x v="0"/>
    <n v="6.25"/>
    <n v="0"/>
    <n v="0"/>
    <n v="0"/>
    <n v="0"/>
    <n v="22.875"/>
    <n v="0"/>
    <n v="0"/>
    <n v="0"/>
    <n v="0"/>
    <n v="-1"/>
    <n v="0"/>
    <n v="0"/>
    <n v="0"/>
  </r>
  <r>
    <s v="Liddlestone Ridge"/>
    <x v="0"/>
    <n v="3.33"/>
    <n v="0"/>
    <n v="0"/>
    <n v="0"/>
    <n v="0"/>
    <n v="12.187800000000001"/>
    <n v="0"/>
    <n v="0"/>
    <n v="0"/>
    <n v="0"/>
    <n v="-1"/>
    <n v="0"/>
    <n v="0"/>
    <n v="0"/>
  </r>
  <r>
    <s v="Garn farm"/>
    <x v="0"/>
    <n v="40.36"/>
    <n v="0"/>
    <n v="0"/>
    <n v="0"/>
    <n v="0"/>
    <n v="147.7176"/>
    <n v="0"/>
    <n v="0"/>
    <n v="0"/>
    <n v="0"/>
    <n v="-1"/>
    <n v="0"/>
    <n v="0"/>
    <n v="0"/>
  </r>
  <r>
    <s v="Llandarcy STOR"/>
    <x v="1"/>
    <n v="18.18"/>
    <n v="14.69"/>
    <n v="15.61"/>
    <n v="16.18"/>
    <n v="19.329999999999998"/>
    <n v="66.538799999999995"/>
    <n v="53.618500000000004"/>
    <n v="56.976499999999994"/>
    <n v="59.218800000000002"/>
    <n v="70.55449999999999"/>
    <n v="-0.19417693135433745"/>
    <n v="6.2627637848876594E-2"/>
    <n v="3.9354821724746358E-2"/>
    <n v="0.19142062993508802"/>
  </r>
  <r>
    <s v="Treguff Farm"/>
    <x v="0"/>
    <n v="16.45"/>
    <n v="0"/>
    <n v="0"/>
    <n v="0"/>
    <n v="0"/>
    <n v="60.206999999999994"/>
    <n v="0"/>
    <n v="0"/>
    <n v="0"/>
    <n v="0"/>
    <n v="-1"/>
    <n v="0"/>
    <n v="0"/>
    <n v="0"/>
  </r>
  <r>
    <s v="Loughor Farm"/>
    <x v="0"/>
    <n v="4.13"/>
    <n v="0"/>
    <n v="0"/>
    <n v="0"/>
    <n v="0"/>
    <n v="15.115799999999998"/>
    <n v="0"/>
    <n v="0"/>
    <n v="0"/>
    <n v="0"/>
    <n v="-1"/>
    <n v="0"/>
    <n v="0"/>
    <n v="0"/>
  </r>
  <r>
    <s v="Sutton Farm"/>
    <x v="0"/>
    <n v="14.57"/>
    <n v="0"/>
    <n v="0"/>
    <n v="0"/>
    <n v="0"/>
    <n v="53.3262"/>
    <n v="0"/>
    <n v="0"/>
    <n v="0"/>
    <n v="0"/>
    <n v="-1"/>
    <n v="0"/>
    <n v="0"/>
    <n v="0"/>
  </r>
  <r>
    <s v="Cefn Betingau"/>
    <x v="0"/>
    <n v="1.74"/>
    <n v="0"/>
    <n v="0"/>
    <n v="0"/>
    <n v="0"/>
    <n v="6.3683999999999994"/>
    <n v="0"/>
    <n v="0"/>
    <n v="0"/>
    <n v="0"/>
    <n v="-1"/>
    <n v="0"/>
    <n v="0"/>
    <n v="0"/>
  </r>
  <r>
    <s v="Clawdd Ddu"/>
    <x v="0"/>
    <n v="2.2599999999999998"/>
    <n v="0"/>
    <n v="0"/>
    <n v="0"/>
    <n v="0"/>
    <n v="8.2715999999999994"/>
    <n v="0"/>
    <n v="0"/>
    <n v="0"/>
    <n v="0"/>
    <n v="-1"/>
    <n v="0"/>
    <n v="0"/>
    <n v="0"/>
  </r>
  <r>
    <s v="Pentre Farm"/>
    <x v="0"/>
    <n v="168.35"/>
    <n v="0"/>
    <n v="0"/>
    <n v="0"/>
    <n v="0"/>
    <n v="616.16099999999994"/>
    <n v="0"/>
    <n v="0"/>
    <n v="0"/>
    <n v="0"/>
    <n v="-1"/>
    <n v="0"/>
    <n v="0"/>
    <n v="0"/>
  </r>
  <r>
    <s v="Barry STOR"/>
    <x v="1"/>
    <n v="28.57"/>
    <n v="11.97"/>
    <n v="12.73"/>
    <n v="12.91"/>
    <n v="15.16"/>
    <n v="104.56620000000001"/>
    <n v="43.6905"/>
    <n v="46.464500000000001"/>
    <n v="47.250599999999999"/>
    <n v="55.334000000000003"/>
    <n v="-0.58217378082018856"/>
    <n v="6.3492063492063489E-2"/>
    <n v="1.6918292459834783E-2"/>
    <n v="0.17107507629532748"/>
  </r>
  <r>
    <s v="Fenton Farm"/>
    <x v="0"/>
    <n v="3.31"/>
    <n v="0"/>
    <n v="0"/>
    <n v="0"/>
    <n v="0"/>
    <n v="12.114599999999999"/>
    <n v="0"/>
    <n v="0"/>
    <n v="0"/>
    <n v="0"/>
    <n v="-1"/>
    <n v="0"/>
    <n v="0"/>
    <n v="0"/>
  </r>
  <r>
    <s v="Yerbeston Gate"/>
    <x v="0"/>
    <n v="13.23"/>
    <n v="0"/>
    <n v="0"/>
    <n v="0"/>
    <n v="0"/>
    <n v="48.421799999999998"/>
    <n v="0"/>
    <n v="0"/>
    <n v="0"/>
    <n v="0"/>
    <n v="-1"/>
    <n v="0"/>
    <n v="0"/>
    <n v="0"/>
  </r>
  <r>
    <s v="Pen y cae"/>
    <x v="0"/>
    <n v="6.03"/>
    <n v="0"/>
    <n v="0"/>
    <n v="0"/>
    <n v="0"/>
    <n v="22.069800000000001"/>
    <n v="0"/>
    <n v="0"/>
    <n v="0"/>
    <n v="0"/>
    <n v="-1"/>
    <n v="0"/>
    <n v="0"/>
    <n v="0"/>
  </r>
  <r>
    <s v="Saron"/>
    <x v="0"/>
    <n v="11.74"/>
    <n v="0"/>
    <n v="0"/>
    <n v="0"/>
    <n v="0"/>
    <n v="42.968400000000003"/>
    <n v="0"/>
    <n v="0"/>
    <n v="0"/>
    <n v="0"/>
    <n v="-1"/>
    <n v="0"/>
    <n v="0"/>
    <n v="0"/>
  </r>
  <r>
    <s v="Hendre Fawr Farm"/>
    <x v="0"/>
    <n v="2.0099999999999998"/>
    <n v="0"/>
    <n v="0"/>
    <n v="0"/>
    <n v="0"/>
    <n v="7.3565999999999985"/>
    <n v="0"/>
    <n v="0"/>
    <n v="0"/>
    <n v="0"/>
    <n v="-1"/>
    <n v="0"/>
    <n v="0"/>
    <n v="0"/>
  </r>
  <r>
    <s v="Hendai Farm"/>
    <x v="0"/>
    <n v="3.95"/>
    <n v="0"/>
    <n v="0"/>
    <n v="0"/>
    <n v="0"/>
    <n v="14.457000000000001"/>
    <n v="0"/>
    <n v="0"/>
    <n v="0"/>
    <n v="0"/>
    <n v="-1"/>
    <n v="0"/>
    <n v="0"/>
    <n v="0"/>
  </r>
  <r>
    <s v="Cwm Cae Singrug"/>
    <x v="0"/>
    <n v="6.8"/>
    <n v="0"/>
    <n v="0"/>
    <n v="0"/>
    <n v="0"/>
    <n v="24.888000000000002"/>
    <n v="0"/>
    <n v="0"/>
    <n v="0"/>
    <n v="0"/>
    <n v="-1"/>
    <n v="0"/>
    <n v="0"/>
    <n v="0"/>
  </r>
  <r>
    <s v="Brynteg Farm"/>
    <x v="0"/>
    <n v="6.04"/>
    <n v="0"/>
    <n v="0"/>
    <n v="0"/>
    <n v="0"/>
    <n v="22.106400000000001"/>
    <n v="0"/>
    <n v="0"/>
    <n v="0"/>
    <n v="0"/>
    <n v="-1"/>
    <n v="0"/>
    <n v="0"/>
    <n v="0"/>
  </r>
  <r>
    <s v="Court Coleman"/>
    <x v="0"/>
    <n v="10.46"/>
    <n v="0"/>
    <n v="0"/>
    <n v="0"/>
    <n v="0"/>
    <n v="38.283600000000007"/>
    <n v="0"/>
    <n v="0"/>
    <n v="0"/>
    <n v="0"/>
    <n v="-1"/>
    <n v="0"/>
    <n v="0"/>
    <n v="0"/>
  </r>
  <r>
    <s v="Llwynddu"/>
    <x v="0"/>
    <n v="2.94"/>
    <n v="0"/>
    <n v="0"/>
    <n v="0"/>
    <n v="0"/>
    <n v="10.760399999999999"/>
    <n v="0"/>
    <n v="0"/>
    <n v="0"/>
    <n v="0"/>
    <n v="-1"/>
    <n v="0"/>
    <n v="0"/>
    <n v="0"/>
  </r>
  <r>
    <s v="Cenin Energy Park (ex Stormy Down)"/>
    <x v="0"/>
    <n v="156.19"/>
    <n v="374.15"/>
    <n v="0"/>
    <n v="0"/>
    <n v="0"/>
    <n v="571.65539999999999"/>
    <n v="1365.6475"/>
    <n v="0"/>
    <n v="0"/>
    <n v="0"/>
    <n v="1.3889348373163273"/>
    <n v="-1"/>
    <n v="0"/>
    <n v="0"/>
  </r>
  <r>
    <s v="Abergelli Farm"/>
    <x v="0"/>
    <n v="54.63"/>
    <n v="0"/>
    <n v="0"/>
    <n v="0"/>
    <n v="0"/>
    <n v="199.94579999999999"/>
    <n v="0"/>
    <n v="0"/>
    <n v="0"/>
    <n v="0"/>
    <n v="-1"/>
    <n v="0"/>
    <n v="0"/>
    <n v="0"/>
  </r>
  <r>
    <s v="Crug Mawr Farm"/>
    <x v="0"/>
    <n v="4.82"/>
    <n v="0"/>
    <n v="0"/>
    <n v="0"/>
    <n v="0"/>
    <n v="17.641200000000001"/>
    <n v="0"/>
    <n v="0"/>
    <n v="0"/>
    <n v="0"/>
    <n v="-1"/>
    <n v="0"/>
    <n v="0"/>
    <n v="0"/>
  </r>
  <r>
    <s v="Yerbeston Chapel Hill"/>
    <x v="0"/>
    <n v="38.340000000000003"/>
    <n v="0"/>
    <n v="0"/>
    <n v="0"/>
    <n v="0"/>
    <n v="140.3244"/>
    <n v="0"/>
    <n v="0"/>
    <n v="0"/>
    <n v="0"/>
    <n v="-1"/>
    <n v="0"/>
    <n v="0"/>
    <n v="0"/>
  </r>
  <r>
    <s v="ABERAMAN 33kV GEN"/>
    <x v="0"/>
    <n v="135.38"/>
    <n v="0"/>
    <n v="0"/>
    <n v="0"/>
    <n v="0"/>
    <n v="495.49079999999998"/>
    <n v="0"/>
    <n v="0"/>
    <n v="0"/>
    <n v="0"/>
    <n v="-1"/>
    <n v="0"/>
    <n v="0"/>
    <n v="0"/>
  </r>
  <r>
    <s v="Rhyd Y Pandy"/>
    <x v="0"/>
    <n v="5.25"/>
    <n v="0"/>
    <n v="0"/>
    <n v="0"/>
    <n v="0"/>
    <n v="19.215"/>
    <n v="0"/>
    <n v="0"/>
    <n v="0"/>
    <n v="0"/>
    <n v="-1"/>
    <n v="0"/>
    <n v="0"/>
    <n v="0"/>
  </r>
  <r>
    <s v="Haverford West PV"/>
    <x v="0"/>
    <n v="6.16"/>
    <n v="0"/>
    <n v="0"/>
    <n v="0"/>
    <n v="0"/>
    <n v="22.5456"/>
    <n v="0"/>
    <n v="0"/>
    <n v="0"/>
    <n v="0"/>
    <n v="-1"/>
    <n v="0"/>
    <n v="0"/>
    <n v="0"/>
  </r>
  <r>
    <s v="Blaenlliedi Farm"/>
    <x v="0"/>
    <n v="16.03"/>
    <n v="0"/>
    <n v="0"/>
    <n v="0"/>
    <n v="0"/>
    <n v="58.669800000000002"/>
    <n v="0"/>
    <n v="0"/>
    <n v="0"/>
    <n v="0"/>
    <n v="-1"/>
    <n v="0"/>
    <n v="0"/>
    <n v="0"/>
  </r>
  <r>
    <s v="Aberystwyth - Manweb"/>
    <x v="2"/>
    <n v="0"/>
    <n v="0"/>
    <n v="114642.29"/>
    <n v="71098.929999999993"/>
    <n v="178848.93"/>
    <n v="0"/>
    <n v="0"/>
    <n v="418444.35850000003"/>
    <n v="260222.08379999999"/>
    <n v="652798.59450000001"/>
    <n v="0"/>
    <n v="0"/>
    <n v="-0.37812022431651449"/>
    <n v="1.5086210400256586"/>
  </r>
  <r>
    <s v="Centrica Barry"/>
    <x v="0"/>
    <n v="0"/>
    <n v="0"/>
    <n v="0"/>
    <n v="0"/>
    <n v="0"/>
    <n v="0"/>
    <n v="0"/>
    <n v="0"/>
    <n v="0"/>
    <n v="0"/>
    <n v="0"/>
    <n v="0"/>
    <n v="0"/>
    <n v="0"/>
  </r>
  <r>
    <s v="British Energy (Solutia CVA)"/>
    <x v="0"/>
    <n v="8.17"/>
    <n v="0"/>
    <n v="0"/>
    <n v="0"/>
    <n v="0"/>
    <n v="29.902199999999997"/>
    <n v="0"/>
    <n v="0"/>
    <n v="0"/>
    <n v="0"/>
    <n v="-1"/>
    <n v="0"/>
    <n v="0"/>
    <n v="0"/>
  </r>
  <r>
    <s v="Aberaman Park"/>
    <x v="1"/>
    <n v="19.760000000000002"/>
    <n v="17.899999999999999"/>
    <n v="18.32"/>
    <n v="19.18"/>
    <n v="26.32"/>
    <n v="72.321600000000004"/>
    <n v="65.334999999999994"/>
    <n v="66.867999999999995"/>
    <n v="70.198800000000006"/>
    <n v="96.067999999999998"/>
    <n v="-9.6604610517466605E-2"/>
    <n v="2.346368715083802E-2"/>
    <n v="4.9811569061434691E-2"/>
    <n v="0.36851342188185532"/>
  </r>
  <r>
    <s v="Dowlais II STOR CVA"/>
    <x v="1"/>
    <n v="25.51"/>
    <n v="22.9"/>
    <n v="24.28"/>
    <n v="25.64"/>
    <n v="31.18"/>
    <n v="93.366599999999991"/>
    <n v="83.584999999999994"/>
    <n v="88.622"/>
    <n v="93.842400000000012"/>
    <n v="113.807"/>
    <n v="-0.10476551571975412"/>
    <n v="6.0262008733624528E-2"/>
    <n v="5.890636636501112E-2"/>
    <n v="0.21274605082563935"/>
  </r>
  <r>
    <s v="GOWERTON EAST STOR 33kV GEN"/>
    <x v="0"/>
    <n v="26"/>
    <n v="0"/>
    <n v="0"/>
    <n v="0"/>
    <n v="0"/>
    <n v="95.16"/>
    <n v="0"/>
    <n v="0"/>
    <n v="0"/>
    <n v="0"/>
    <n v="-1"/>
    <n v="0"/>
    <n v="0"/>
    <n v="0"/>
  </r>
  <r>
    <s v="BLACKBERRY LANE 33kV"/>
    <x v="1"/>
    <n v="11.16"/>
    <n v="10.27"/>
    <n v="0"/>
    <n v="10.51"/>
    <n v="13.14"/>
    <n v="40.845600000000005"/>
    <n v="37.485500000000002"/>
    <n v="0"/>
    <n v="38.4666"/>
    <n v="47.961000000000006"/>
    <n v="-8.2263450653191628E-2"/>
    <n v="-1"/>
    <n v="0"/>
    <n v="0.24682191823556043"/>
  </r>
  <r>
    <s v="Brechfa Forest West Ext 132kV WF"/>
    <x v="0"/>
    <n v="5.85"/>
    <n v="5.97"/>
    <n v="0"/>
    <n v="0"/>
    <n v="0"/>
    <n v="21.410999999999998"/>
    <n v="21.790499999999998"/>
    <n v="0"/>
    <n v="0"/>
    <n v="0"/>
    <n v="1.7724534117976809E-2"/>
    <n v="-1"/>
    <n v="0"/>
    <n v="0"/>
  </r>
  <r>
    <s v="Bryn Henllys 33kV PV"/>
    <x v="4"/>
    <n v="16.03"/>
    <n v="8.73"/>
    <n v="9.23"/>
    <n v="779.21"/>
    <n v="2312.0300000000002"/>
    <n v="58.669800000000002"/>
    <n v="31.8645"/>
    <n v="33.689500000000002"/>
    <n v="2851.9086000000002"/>
    <n v="8438.9094999999998"/>
    <n v="-0.45688412096172137"/>
    <n v="5.7273768613974818E-2"/>
    <n v="83.652743436382252"/>
    <n v="1.9590392553253633"/>
  </r>
  <r>
    <s v="ENVIROPARKS 33kV GEN"/>
    <x v="0"/>
    <n v="184.31"/>
    <n v="166.32"/>
    <n v="176.29"/>
    <n v="0"/>
    <n v="0"/>
    <n v="674.57460000000003"/>
    <n v="607.06799999999998"/>
    <n v="643.45849999999996"/>
    <n v="0"/>
    <n v="0"/>
    <n v="-0.10007284590911081"/>
    <n v="5.9944684944684967E-2"/>
    <n v="-1"/>
    <n v="0"/>
  </r>
  <r>
    <s v="FOEL TRWSNANT 66kV"/>
    <x v="1"/>
    <n v="57.73"/>
    <n v="73.319999999999993"/>
    <n v="150.81"/>
    <n v="202.61"/>
    <n v="236.37"/>
    <n v="211.29179999999997"/>
    <n v="267.61799999999999"/>
    <n v="550.45650000000001"/>
    <n v="741.55259999999998"/>
    <n v="862.7505000000001"/>
    <n v="0.26658015124108014"/>
    <n v="1.056873977086743"/>
    <n v="0.34715931231623198"/>
    <n v="0.16343803527895417"/>
  </r>
  <r>
    <s v="Full Circle HSE 66kV STOR"/>
    <x v="0"/>
    <n v="10.94"/>
    <n v="0"/>
    <n v="0"/>
    <n v="0"/>
    <n v="0"/>
    <n v="40.040399999999998"/>
    <n v="0"/>
    <n v="0"/>
    <n v="0"/>
    <n v="0"/>
    <n v="-1"/>
    <n v="0"/>
    <n v="0"/>
    <n v="0"/>
  </r>
  <r>
    <s v="LLANWERN FM 132kV GEN"/>
    <x v="1"/>
    <n v="1.67"/>
    <n v="1.7"/>
    <n v="1.78"/>
    <n v="1.82"/>
    <n v="2.14"/>
    <n v="6.1121999999999996"/>
    <n v="6.2050000000000001"/>
    <n v="6.4969999999999999"/>
    <n v="6.6612"/>
    <n v="7.8110000000000008"/>
    <n v="1.5182749255587158E-2"/>
    <n v="4.705882352941182E-2"/>
    <n v="2.5273203016777046E-2"/>
    <n v="0.1726115414640006"/>
  </r>
  <r>
    <s v="Longlands Solar Park 33kV PV"/>
    <x v="1"/>
    <n v="10.65"/>
    <n v="10.89"/>
    <n v="10.76"/>
    <n v="10.96"/>
    <n v="12.92"/>
    <n v="38.978999999999999"/>
    <n v="39.748500000000007"/>
    <n v="39.274000000000001"/>
    <n v="40.113599999999998"/>
    <n v="47.158000000000001"/>
    <n v="1.9741399214962208E-2"/>
    <n v="-1.1937557392103004E-2"/>
    <n v="2.1378010897795008E-2"/>
    <n v="0.17561126401021099"/>
  </r>
  <r>
    <s v="Lynfi 66kV Biomass"/>
    <x v="0"/>
    <n v="47.26"/>
    <n v="0"/>
    <n v="0"/>
    <n v="0"/>
    <n v="0"/>
    <n v="172.9716"/>
    <n v="0"/>
    <n v="0"/>
    <n v="0"/>
    <n v="0"/>
    <n v="-1"/>
    <n v="0"/>
    <n v="0"/>
    <n v="0"/>
  </r>
  <r>
    <s v="MATHERN STOR 33kV GEN"/>
    <x v="0"/>
    <n v="42.28"/>
    <n v="0"/>
    <n v="0"/>
    <n v="0"/>
    <n v="0"/>
    <n v="154.7448"/>
    <n v="0"/>
    <n v="0"/>
    <n v="0"/>
    <n v="0"/>
    <n v="-1"/>
    <n v="0"/>
    <n v="0"/>
    <n v="0"/>
  </r>
  <r>
    <s v="MELIN COURT 33kV GEN"/>
    <x v="1"/>
    <n v="19.399999999999999"/>
    <n v="17.86"/>
    <n v="0"/>
    <n v="0"/>
    <n v="24.63"/>
    <n v="71.003999999999991"/>
    <n v="65.188999999999993"/>
    <n v="0"/>
    <n v="0"/>
    <n v="89.899500000000003"/>
    <n v="-8.1896794546786111E-2"/>
    <n v="-1"/>
    <n v="0"/>
    <n v="0"/>
  </r>
  <r>
    <s v="PENCOED STOR 132kV"/>
    <x v="1"/>
    <n v="3.29"/>
    <n v="3.35"/>
    <n v="3.55"/>
    <n v="5.58"/>
    <n v="6.56"/>
    <n v="12.041399999999999"/>
    <n v="12.227500000000001"/>
    <n v="12.9575"/>
    <n v="20.422800000000002"/>
    <n v="23.943999999999996"/>
    <n v="1.5455013536632034E-2"/>
    <n v="5.9701492537313383E-2"/>
    <n v="0.57613737217827543"/>
    <n v="0.17241514385882417"/>
  </r>
  <r>
    <s v="PENDERI 132kV GEN"/>
    <x v="1"/>
    <n v="15.14"/>
    <n v="14.81"/>
    <n v="15.67"/>
    <n v="15.44"/>
    <n v="16.21"/>
    <n v="55.412400000000005"/>
    <n v="54.056500000000007"/>
    <n v="57.195500000000003"/>
    <n v="56.51039999999999"/>
    <n v="59.166500000000006"/>
    <n v="-2.4469252369505701E-2"/>
    <n v="5.8068872383524539E-2"/>
    <n v="-1.1978215069367582E-2"/>
    <n v="4.7001967779382481E-2"/>
  </r>
  <r>
    <s v="Rhoscrowther 132kV WF"/>
    <x v="0"/>
    <n v="6.99"/>
    <n v="0"/>
    <n v="0"/>
    <n v="0"/>
    <n v="0"/>
    <n v="25.583400000000001"/>
    <n v="0"/>
    <n v="0"/>
    <n v="0"/>
    <n v="0"/>
    <n v="-1"/>
    <n v="0"/>
    <n v="0"/>
    <n v="0"/>
  </r>
  <r>
    <s v="SOUTHBROOK STOR 33kV GEN"/>
    <x v="1"/>
    <n v="6.14"/>
    <n v="5.46"/>
    <n v="5.79"/>
    <n v="6.03"/>
    <n v="7.27"/>
    <n v="22.4724"/>
    <n v="19.929000000000002"/>
    <n v="21.133500000000002"/>
    <n v="22.069800000000001"/>
    <n v="26.535499999999999"/>
    <n v="-0.11317883270144702"/>
    <n v="6.0439560439560447E-2"/>
    <n v="4.4304067002626013E-2"/>
    <n v="0.20234438010312727"/>
  </r>
  <r>
    <s v="TAFF ELY EXTENSION 33kV GEN"/>
    <x v="0"/>
    <n v="3.89"/>
    <n v="0"/>
    <n v="0"/>
    <n v="0"/>
    <n v="0"/>
    <n v="14.237400000000001"/>
    <n v="0"/>
    <n v="0"/>
    <n v="0"/>
    <n v="0"/>
    <n v="-1"/>
    <n v="0"/>
    <n v="0"/>
    <n v="0"/>
  </r>
  <r>
    <s v="Wentlog 33kV Biomass"/>
    <x v="0"/>
    <n v="565.09"/>
    <n v="525.11"/>
    <n v="555.91999999999996"/>
    <n v="615.16"/>
    <n v="0"/>
    <n v="2068.2294000000002"/>
    <n v="1916.6514999999999"/>
    <n v="2029.1079999999999"/>
    <n v="2251.4855999999995"/>
    <n v="0"/>
    <n v="-7.3288727062868486E-2"/>
    <n v="5.8673420807068943E-2"/>
    <n v="0.10959377223883582"/>
    <n v="-1"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  <r>
    <m/>
    <x v="6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B6B1F-83F2-45FF-B775-A0A51A7B058D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S53:X58" firstHeaderRow="0" firstDataRow="1" firstDataCol="1"/>
  <pivotFields count="16">
    <pivotField showAll="0"/>
    <pivotField axis="axisRow" showAll="0">
      <items count="7">
        <item h="1" x="1"/>
        <item x="3"/>
        <item x="4"/>
        <item x="5"/>
        <item x="0"/>
        <item h="1" x="2"/>
        <item t="default"/>
      </items>
    </pivotField>
    <pivotField numFmtId="43" showAll="0"/>
    <pivotField numFmtId="43" showAll="0"/>
    <pivotField showAll="0"/>
    <pivotField numFmtId="43" showAll="0"/>
    <pivotField numFmtId="43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9" showAll="0"/>
    <pivotField numFmtId="9" showAll="0"/>
    <pivotField numFmtId="9" showAll="0"/>
    <pivotField numFmtId="9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20_AFC" fld="7" baseField="0" baseItem="0"/>
    <dataField name="Sum of 2021_AFC" fld="8" baseField="0" baseItem="0"/>
    <dataField name="Sum of 2022_AFC" fld="9" baseField="0" baseItem="0"/>
    <dataField name="Sum of 2023_AFC" fld="10" baseField="0" baseItem="0"/>
    <dataField name="Sum of 2024_AFC" fld="11" baseField="0" baseItem="0"/>
  </dataFields>
  <chartFormats count="5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4E843-EB82-445B-BAC1-D598BBC1EF6C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R53:W58" firstHeaderRow="0" firstDataRow="1" firstDataCol="1"/>
  <pivotFields count="16">
    <pivotField showAll="0"/>
    <pivotField axis="axisRow" showAll="0">
      <items count="8">
        <item h="1" x="0"/>
        <item x="1"/>
        <item x="3"/>
        <item x="2"/>
        <item x="5"/>
        <item h="1" x="4"/>
        <item h="1" x="6"/>
        <item t="default"/>
      </items>
    </pivotField>
    <pivotField numFmtId="43" showAll="0"/>
    <pivotField numFmtId="43" showAll="0"/>
    <pivotField showAll="0"/>
    <pivotField numFmtId="43" showAll="0"/>
    <pivotField numFmtId="43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9" showAll="0"/>
    <pivotField numFmtId="9" showAll="0"/>
    <pivotField numFmtId="9" showAll="0"/>
    <pivotField numFmtId="9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20_AFC" fld="7" baseField="0" baseItem="0"/>
    <dataField name="Sum of 2021_AFC" fld="8" baseField="0" baseItem="0"/>
    <dataField name="Sum of 2022_AFC" fld="9" baseField="0" baseItem="0"/>
    <dataField name="Sum of 2023_AFC" fld="10" baseField="0" baseItem="0"/>
    <dataField name="Sum of 2024_AFC" fld="11" baseField="0" baseItem="0"/>
  </dataFields>
  <chartFormats count="5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C7FB5-8476-46DC-AA9D-01CAA002F434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R53:W58" firstHeaderRow="0" firstDataRow="1" firstDataCol="1"/>
  <pivotFields count="16">
    <pivotField showAll="0"/>
    <pivotField axis="axisRow" showAll="0">
      <items count="8">
        <item h="1" x="0"/>
        <item x="1"/>
        <item x="4"/>
        <item x="3"/>
        <item x="5"/>
        <item h="1" x="2"/>
        <item h="1" x="6"/>
        <item t="default"/>
      </items>
    </pivotField>
    <pivotField numFmtId="43" showAll="0"/>
    <pivotField numFmtId="43" showAll="0"/>
    <pivotField showAll="0"/>
    <pivotField numFmtId="43" showAll="0"/>
    <pivotField numFmtId="43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9" showAll="0"/>
    <pivotField numFmtId="9" showAll="0"/>
    <pivotField numFmtId="9" showAll="0"/>
    <pivotField numFmtId="9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20_AFC" fld="7" baseField="0" baseItem="0"/>
    <dataField name="Sum of 2021_AFC" fld="8" baseField="0" baseItem="0"/>
    <dataField name="Sum of 2022_AFC" fld="9" baseField="0" baseItem="0"/>
    <dataField name="Sum of 2023_AFC" fld="10" baseField="0" baseItem="0"/>
    <dataField name="Sum of 2024_AFC" fld="11" baseField="0" baseItem="0"/>
  </dataFields>
  <chartFormats count="5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CEF1C-F4C8-4CFB-9A19-85A9A0AA507E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R53:W58" firstHeaderRow="0" firstDataRow="1" firstDataCol="1"/>
  <pivotFields count="16">
    <pivotField showAll="0"/>
    <pivotField axis="axisRow" showAll="0">
      <items count="8">
        <item h="1" x="1"/>
        <item x="4"/>
        <item x="5"/>
        <item x="3"/>
        <item x="2"/>
        <item h="1" x="0"/>
        <item h="1" x="6"/>
        <item t="default"/>
      </items>
    </pivotField>
    <pivotField numFmtId="43" showAll="0"/>
    <pivotField numFmtId="43" showAll="0"/>
    <pivotField showAll="0"/>
    <pivotField numFmtId="43" showAll="0"/>
    <pivotField numFmtId="43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9" showAll="0"/>
    <pivotField numFmtId="9" showAll="0"/>
    <pivotField numFmtId="9" showAll="0"/>
    <pivotField numFmtId="9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20_AFC" fld="7" baseField="0" baseItem="0"/>
    <dataField name="Sum of 2021_AFC" fld="8" baseField="0" baseItem="0"/>
    <dataField name="Sum of 2022_AFC" fld="9" baseField="0" baseItem="0"/>
    <dataField name="Sum of 2023_AFC" fld="10" baseField="0" baseItem="0"/>
    <dataField name="Sum of 2024_AFC" fld="11" baseField="0" baseItem="0"/>
  </dataFields>
  <chartFormats count="5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15E5BC-1C10-4F61-B12B-73965651D6CC}" name="EMEB" displayName="EMEB" ref="B14:Q300" totalsRowShown="0" headerRowDxfId="79" dataDxfId="77" headerRowBorderDxfId="78" tableBorderDxfId="76" headerRowCellStyle="Normal 2" dataCellStyle="Per cent">
  <autoFilter ref="B14:Q300" xr:uid="{4915E5BC-1C10-4F61-B12B-73965651D6CC}"/>
  <tableColumns count="16">
    <tableColumn id="1" xr3:uid="{E82A6766-5FD0-47D3-AEE7-6F71A92D0215}" name="Name" dataDxfId="75" dataCellStyle="Normal 2"/>
    <tableColumn id="2" xr3:uid="{74B46EF2-D330-4990-9E7A-A0CC5DDF5123}" name="RCB" dataDxfId="74" dataCellStyle="Normal 2"/>
    <tableColumn id="3" xr3:uid="{44DD76D3-64FD-454B-B5AF-814FEF099B53}" name="2020_IFC" dataDxfId="73" dataCellStyle="Comma"/>
    <tableColumn id="4" xr3:uid="{950055AE-ED7C-495C-94C3-BACDA65EB0D7}" name="2021_IFC" dataDxfId="72" dataCellStyle="Comma"/>
    <tableColumn id="5" xr3:uid="{6D47E08A-D8E1-4407-A284-24DFD8E68FD3}" name="2022_IFC" dataDxfId="71" dataCellStyle="Comma"/>
    <tableColumn id="6" xr3:uid="{8DF8CB21-EABF-42AD-84C1-D0C662999E5D}" name="2023_IFC" dataDxfId="70" dataCellStyle="Comma"/>
    <tableColumn id="7" xr3:uid="{57C9D80A-5101-43B2-8C17-F45B9423F00A}" name="2024_IFC" dataDxfId="69" dataCellStyle="Comma"/>
    <tableColumn id="8" xr3:uid="{7A4F18B2-4E69-41A5-BE49-6594B3D55F91}" name="2020_AFC" dataDxfId="68">
      <calculatedColumnFormula>($D15/100)*366</calculatedColumnFormula>
    </tableColumn>
    <tableColumn id="9" xr3:uid="{F65AE896-E82B-4AAD-8FBF-93A02A164A6A}" name="2021_AFC" dataDxfId="67">
      <calculatedColumnFormula>($E15/100)*365</calculatedColumnFormula>
    </tableColumn>
    <tableColumn id="10" xr3:uid="{3CD6D797-155E-462E-849E-319222BE6AAA}" name="2022_AFC" dataDxfId="66">
      <calculatedColumnFormula>IFERROR((($F15/100)*365),0)</calculatedColumnFormula>
    </tableColumn>
    <tableColumn id="11" xr3:uid="{191C1245-D197-4193-B3D8-8824900BFB21}" name="2023_AFC" dataDxfId="65">
      <calculatedColumnFormula>($G15/100)*366</calculatedColumnFormula>
    </tableColumn>
    <tableColumn id="12" xr3:uid="{84C9D95F-EAD0-4DA1-98C1-DA2EB282E060}" name="2024_AFC" dataDxfId="64">
      <calculatedColumnFormula>($H15/100)*365</calculatedColumnFormula>
    </tableColumn>
    <tableColumn id="13" xr3:uid="{D8DD5EFE-04B1-43F2-A5A2-A978CD9EF6E3}" name="2021 Import_x000a_fixed charge Changes (%)" dataDxfId="63" dataCellStyle="Per cent">
      <calculatedColumnFormula>IFERROR((($J15/$I15)-1),0)</calculatedColumnFormula>
    </tableColumn>
    <tableColumn id="14" xr3:uid="{80FA0DBE-4A38-4066-AC6F-18D2ADB41EE5}" name="2022 Import_x000a_fixed charge Changes (%)" dataDxfId="62" dataCellStyle="Per cent">
      <calculatedColumnFormula>IFERROR((($K15/$J15)-1),0)</calculatedColumnFormula>
    </tableColumn>
    <tableColumn id="15" xr3:uid="{45998DBA-C1D5-4398-A571-CE243AD8A662}" name="2023 Import_x000a_fixed charge Changes (%)" dataDxfId="61" dataCellStyle="Per cent">
      <calculatedColumnFormula>IFERROR((($L15/$K15)-1),0)</calculatedColumnFormula>
    </tableColumn>
    <tableColumn id="16" xr3:uid="{202F84BF-F261-488A-A4F2-EC9D5696CAF1}" name="2024 Import_x000a_fixed charge Changes (%)" dataDxfId="60" dataCellStyle="Per cent">
      <calculatedColumnFormula>IFERROR((($M15/$L15)-1),0)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66E35C-042D-4585-BA09-EC0EA9241391}" name="MIDE" displayName="MIDE" ref="A14:P116" totalsRowShown="0" headerRowDxfId="59" dataDxfId="57" headerRowBorderDxfId="58" tableBorderDxfId="56" headerRowCellStyle="Normal 2" dataCellStyle="Per cent">
  <autoFilter ref="A14:P116" xr:uid="{6566E35C-042D-4585-BA09-EC0EA9241391}"/>
  <tableColumns count="16">
    <tableColumn id="1" xr3:uid="{A12B8CC6-205F-49FA-8261-6A88DE1F0863}" name="Name" dataDxfId="55" dataCellStyle="Normal 2"/>
    <tableColumn id="2" xr3:uid="{A9AB6D8E-6D9D-481C-B7C6-B66B2A80E55B}" name="RCB" dataDxfId="54" dataCellStyle="Normal 2"/>
    <tableColumn id="3" xr3:uid="{19CF84CD-C48F-45E2-997A-35EFA67A44FD}" name="2020_IFC" dataDxfId="53" dataCellStyle="Comma"/>
    <tableColumn id="4" xr3:uid="{0BB702DB-4FFB-4FD9-8DAB-8766FA8E22E5}" name="2021_IFC" dataDxfId="52" dataCellStyle="Comma"/>
    <tableColumn id="5" xr3:uid="{A311727B-CAFC-48C2-A1DF-D21AD4C31B4C}" name="2022_IFC" dataDxfId="51" dataCellStyle="Comma"/>
    <tableColumn id="6" xr3:uid="{6451C14D-2548-4676-88C9-D5E0694211AF}" name="2023_IFC" dataDxfId="50" dataCellStyle="Comma"/>
    <tableColumn id="7" xr3:uid="{54658467-95BC-4B12-A016-739CC980050B}" name="2024_IFC" dataDxfId="49" dataCellStyle="Comma"/>
    <tableColumn id="8" xr3:uid="{13E299E1-A4B8-4756-8F19-9BB097AD0DF0}" name="2020_AFC" dataDxfId="48">
      <calculatedColumnFormula>($C15/100)*366</calculatedColumnFormula>
    </tableColumn>
    <tableColumn id="9" xr3:uid="{C2BA1210-B9D9-44D3-A53B-3B9B2FC62A0A}" name="2021_AFC" dataDxfId="47">
      <calculatedColumnFormula>($D15/100)*365</calculatedColumnFormula>
    </tableColumn>
    <tableColumn id="10" xr3:uid="{C62D0A17-DE39-4C15-8535-BE798ECD257F}" name="2022_AFC" dataDxfId="46">
      <calculatedColumnFormula>IFERROR((($E15/100)*365),0)</calculatedColumnFormula>
    </tableColumn>
    <tableColumn id="11" xr3:uid="{C36E7BBD-8C4A-4A3C-B6D7-893091A35879}" name="2023_AFC" dataDxfId="45">
      <calculatedColumnFormula>($F15/100)*366</calculatedColumnFormula>
    </tableColumn>
    <tableColumn id="12" xr3:uid="{FB735DD3-AFC5-4B78-B6AF-1C34EB68AD68}" name="2024_AFC" dataDxfId="44">
      <calculatedColumnFormula>($G15/100)*365</calculatedColumnFormula>
    </tableColumn>
    <tableColumn id="13" xr3:uid="{B3B3ACE2-DB67-4A6F-AC9C-D6A6F7B336D3}" name="2021 Import_x000a_fixed charge Changes (%)" dataDxfId="43" dataCellStyle="Per cent">
      <calculatedColumnFormula>IFERROR((($I15/$H15)-1),0)</calculatedColumnFormula>
    </tableColumn>
    <tableColumn id="14" xr3:uid="{58C5D3FA-0A1B-4912-B82E-3093DB761F83}" name="2022 Import_x000a_fixed charge Changes (%)" dataDxfId="42" dataCellStyle="Per cent">
      <calculatedColumnFormula>IFERROR((($J15/$I15)-1),0)</calculatedColumnFormula>
    </tableColumn>
    <tableColumn id="15" xr3:uid="{AE789344-5EB4-47F7-8703-A913DC743B96}" name="2023 Import_x000a_fixed charge Changes (%)" dataDxfId="41" dataCellStyle="Per cent">
      <calculatedColumnFormula>IFERROR((($K15/$J15)-1),0)</calculatedColumnFormula>
    </tableColumn>
    <tableColumn id="16" xr3:uid="{4BA08431-098B-4234-91B4-AE89A30DE8D0}" name="2024 Import_x000a_fixed charge Changes (%)" dataDxfId="40" dataCellStyle="Per cent">
      <calculatedColumnFormula>IFERROR((($L15/$K15)-1),0)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4CBA0C-891D-4BE3-B434-F3BFFDDAC90F}" name="SWEB" displayName="SWEB" ref="A14:P296" totalsRowShown="0" headerRowDxfId="39" dataDxfId="37" headerRowBorderDxfId="38" tableBorderDxfId="36" headerRowCellStyle="Normal 2" dataCellStyle="Per cent">
  <autoFilter ref="A14:P296" xr:uid="{E84CBA0C-891D-4BE3-B434-F3BFFDDAC90F}"/>
  <tableColumns count="16">
    <tableColumn id="1" xr3:uid="{985CE84C-9458-421D-82C9-519BFD6519E8}" name="Name" dataDxfId="35" dataCellStyle="Normal 2"/>
    <tableColumn id="2" xr3:uid="{6AB2A795-F87D-4320-BAF0-83984206077F}" name="RCB" dataDxfId="34" dataCellStyle="Normal 2"/>
    <tableColumn id="3" xr3:uid="{9F9C7FCE-3244-4F7F-9BED-87AAF6C9CC0B}" name="2020_IFC" dataDxfId="33" dataCellStyle="Comma"/>
    <tableColumn id="4" xr3:uid="{7277B38F-3B1A-48E0-BD24-5FA34C30F953}" name="2021_IFC" dataDxfId="32" dataCellStyle="Comma"/>
    <tableColumn id="5" xr3:uid="{9C723CEA-D09B-4E08-907F-0255280AB3B2}" name="2022_IFC" dataDxfId="31" dataCellStyle="Comma"/>
    <tableColumn id="6" xr3:uid="{FA039C0D-2195-4BE1-A788-8A58EA436566}" name="2023_IFC" dataDxfId="30" dataCellStyle="Comma"/>
    <tableColumn id="7" xr3:uid="{DB792C97-00F9-4158-900F-DD777B27126B}" name="2024_IFC" dataDxfId="29" dataCellStyle="Comma"/>
    <tableColumn id="8" xr3:uid="{5C821F6A-9E9E-4114-BBA7-03D3275D2139}" name="2020_AFC" dataDxfId="28">
      <calculatedColumnFormula>($C15/100)*366</calculatedColumnFormula>
    </tableColumn>
    <tableColumn id="9" xr3:uid="{9B1F0736-A063-4681-B958-5E8B57B6EC76}" name="2021_AFC" dataDxfId="27">
      <calculatedColumnFormula>($D15/100)*365</calculatedColumnFormula>
    </tableColumn>
    <tableColumn id="10" xr3:uid="{819EDD18-B029-45F2-8FAE-CDEEF3111D24}" name="2022_AFC" dataDxfId="26">
      <calculatedColumnFormula>IFERROR((($E15/100)*365),0)</calculatedColumnFormula>
    </tableColumn>
    <tableColumn id="11" xr3:uid="{DC2F457A-84F1-48A1-B63A-7B9A7BBEB6B6}" name="2023_AFC" dataDxfId="25">
      <calculatedColumnFormula>($F15/100)*366</calculatedColumnFormula>
    </tableColumn>
    <tableColumn id="12" xr3:uid="{7ECE9C3A-96AF-4601-A187-CF9A1BCB3102}" name="2024_AFC" dataDxfId="24">
      <calculatedColumnFormula>($G15/100)*365</calculatedColumnFormula>
    </tableColumn>
    <tableColumn id="13" xr3:uid="{CD651341-C196-4DD0-BDAF-FED849D65A91}" name="2021 Import_x000a_fixed charge Changes (%)" dataDxfId="23" dataCellStyle="Per cent">
      <calculatedColumnFormula>IFERROR((($I15/$H15)-1),0)</calculatedColumnFormula>
    </tableColumn>
    <tableColumn id="14" xr3:uid="{73B2EC4A-6C8A-4090-9693-204A11781D2D}" name="2022 Import_x000a_fixed charge Changes (%)" dataDxfId="22" dataCellStyle="Per cent">
      <calculatedColumnFormula>IFERROR((($J15/$I15)-1),0)</calculatedColumnFormula>
    </tableColumn>
    <tableColumn id="15" xr3:uid="{8323C873-2717-4E9B-9A76-CC8A765D3EFD}" name="2023 Import_x000a_fixed charge Changes (%)" dataDxfId="21" dataCellStyle="Per cent">
      <calculatedColumnFormula>IFERROR((($K15/$J15)-1),0)</calculatedColumnFormula>
    </tableColumn>
    <tableColumn id="16" xr3:uid="{F117E7D6-321D-44B2-994D-480A46752596}" name="2024 Import_x000a_fixed charge Changes (%)" dataDxfId="20" dataCellStyle="Per cent">
      <calculatedColumnFormula>IFERROR((($L15/$K15)-1),0)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E02D21-627E-45BB-8B0D-CB87A1634558}" name="SWAE" displayName="SWAE" ref="A14:P192" totalsRowShown="0" headerRowDxfId="19" dataDxfId="17" headerRowBorderDxfId="18" tableBorderDxfId="16" headerRowCellStyle="Normal 2" dataCellStyle="Per cent">
  <autoFilter ref="A14:P192" xr:uid="{0AE02D21-627E-45BB-8B0D-CB87A1634558}"/>
  <tableColumns count="16">
    <tableColumn id="1" xr3:uid="{4C1CB43C-6506-4156-A008-96D70773D1D0}" name="Name" dataDxfId="15" dataCellStyle="Normal 2"/>
    <tableColumn id="2" xr3:uid="{70E4D9FC-3ACA-4A02-9408-13ED9A3BAC60}" name="RCB" dataDxfId="14" dataCellStyle="Normal 2"/>
    <tableColumn id="3" xr3:uid="{979B0435-E3E4-4D6B-BE9D-95898F2ACCF3}" name="2020_IFC" dataDxfId="13" dataCellStyle="Comma"/>
    <tableColumn id="4" xr3:uid="{8D272A76-D4E7-4AC8-81F4-EED35FB53F26}" name="2021_IFC" dataDxfId="12" dataCellStyle="Comma"/>
    <tableColumn id="5" xr3:uid="{D67E3A72-4F95-4843-B56D-FBA74F542A63}" name="2022_IFC" dataDxfId="11" dataCellStyle="Comma"/>
    <tableColumn id="6" xr3:uid="{32E6F35F-9E48-4FB2-A04F-BFB58550F244}" name="2023_IFC" dataDxfId="10" dataCellStyle="Comma"/>
    <tableColumn id="7" xr3:uid="{0971BC11-67D3-4F64-8139-4663A27A0C38}" name="2024_IFC" dataDxfId="9" dataCellStyle="Comma"/>
    <tableColumn id="8" xr3:uid="{BD51AD37-1BD8-4157-9EDC-7CEF7B099731}" name="2020_AFC" dataDxfId="8">
      <calculatedColumnFormula>($C15/100)*366</calculatedColumnFormula>
    </tableColumn>
    <tableColumn id="9" xr3:uid="{9FFC646F-E33E-461C-9818-3CE3D8EE738C}" name="2021_AFC" dataDxfId="7">
      <calculatedColumnFormula>($D15/100)*365</calculatedColumnFormula>
    </tableColumn>
    <tableColumn id="10" xr3:uid="{D93979AD-3FA7-419A-85A6-5A489A099F4C}" name="2022_AFC" dataDxfId="6">
      <calculatedColumnFormula>IFERROR((($E15/100)*365),0)</calculatedColumnFormula>
    </tableColumn>
    <tableColumn id="11" xr3:uid="{C47B8E5B-8B82-4433-B182-CCC0702672DA}" name="2023_AFC" dataDxfId="5">
      <calculatedColumnFormula>($F15/100)*366</calculatedColumnFormula>
    </tableColumn>
    <tableColumn id="12" xr3:uid="{4F8F9272-6054-4F0E-814E-CF578644DF53}" name="2024_AFC" dataDxfId="4">
      <calculatedColumnFormula>($G15/100)*365</calculatedColumnFormula>
    </tableColumn>
    <tableColumn id="13" xr3:uid="{BF076BBD-DFD4-423D-98AD-7FE78EE7F024}" name="2021 Import_x000a_fixed charge Changes (%)" dataDxfId="3" dataCellStyle="Per cent">
      <calculatedColumnFormula>IFERROR((($I15/$H15)-1),0)</calculatedColumnFormula>
    </tableColumn>
    <tableColumn id="14" xr3:uid="{D9924989-F9B2-47AE-964C-2863B834C151}" name="2022 Import_x000a_fixed charge Changes (%)" dataDxfId="2" dataCellStyle="Per cent">
      <calculatedColumnFormula>IFERROR((($J15/$I15)-1),0)</calculatedColumnFormula>
    </tableColumn>
    <tableColumn id="15" xr3:uid="{9EEC89A3-C604-4962-9BA6-70A5634E27F6}" name="2023 Import_x000a_fixed charge Changes (%)" dataDxfId="1" dataCellStyle="Per cent">
      <calculatedColumnFormula>IFERROR((($K15/$J15)-1),0)</calculatedColumnFormula>
    </tableColumn>
    <tableColumn id="16" xr3:uid="{71F039B9-031B-48E7-BCDA-905E6B0858F5}" name="2024 Import_x000a_fixed charge Changes (%)" dataDxfId="0" dataCellStyle="Per cent">
      <calculatedColumnFormula>IFERROR((($L15/$K15)-1),0)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48979-9A59-443B-8B59-8085104E1DE8}" name="Table5" displayName="Table5" ref="C6:H10" totalsRowShown="0">
  <autoFilter ref="C6:H10" xr:uid="{0E048979-9A59-443B-8B59-8085104E1DE8}"/>
  <tableColumns count="6">
    <tableColumn id="1" xr3:uid="{B42CC4AC-B177-49B2-B07A-E83AA338F1B2}" name="Regions"/>
    <tableColumn id="2" xr3:uid="{821292B1-4891-438A-AC1F-72434BB01C38}" name="2020" dataCellStyle="Comma"/>
    <tableColumn id="3" xr3:uid="{96FD6A44-CE72-4BBF-BCEA-439563424C00}" name="2021" dataCellStyle="Comma"/>
    <tableColumn id="4" xr3:uid="{9405200C-2A6E-471D-A2F5-9496001AAC60}" name="2022" dataCellStyle="Comma"/>
    <tableColumn id="5" xr3:uid="{21C5AD7D-876E-4B3E-9D1B-6A7BFD491C33}" name="2023" dataCellStyle="Comma"/>
    <tableColumn id="6" xr3:uid="{79444745-BB76-4AC4-BDCD-CE438BA3EEB3}" name="2024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A71E-EEF5-41EB-9670-3C102BA3B298}">
  <dimension ref="B1:AI585"/>
  <sheetViews>
    <sheetView zoomScale="90" zoomScaleNormal="90" workbookViewId="0">
      <selection activeCell="E17" sqref="E17"/>
    </sheetView>
  </sheetViews>
  <sheetFormatPr defaultRowHeight="14.4" x14ac:dyDescent="0.3"/>
  <cols>
    <col min="2" max="2" width="41.6640625" style="46" customWidth="1"/>
    <col min="3" max="3" width="19.5546875" bestFit="1" customWidth="1"/>
    <col min="4" max="5" width="20.109375" customWidth="1"/>
    <col min="6" max="6" width="19.109375" customWidth="1"/>
    <col min="7" max="7" width="20.33203125" customWidth="1"/>
    <col min="8" max="8" width="19.33203125" customWidth="1"/>
    <col min="9" max="9" width="21.44140625" bestFit="1" customWidth="1"/>
    <col min="10" max="11" width="21.44140625" customWidth="1"/>
    <col min="12" max="13" width="21.44140625" bestFit="1" customWidth="1"/>
    <col min="14" max="15" width="24.44140625" bestFit="1" customWidth="1"/>
    <col min="16" max="16" width="24.44140625" customWidth="1"/>
    <col min="17" max="17" width="24.44140625" bestFit="1" customWidth="1"/>
    <col min="19" max="19" width="13.44140625" bestFit="1" customWidth="1"/>
    <col min="20" max="24" width="16.5546875" bestFit="1" customWidth="1"/>
    <col min="25" max="26" width="16.109375" customWidth="1"/>
    <col min="27" max="28" width="12.6640625" customWidth="1"/>
    <col min="29" max="29" width="11.33203125" customWidth="1"/>
    <col min="30" max="31" width="24.44140625" bestFit="1" customWidth="1"/>
    <col min="32" max="32" width="28.44140625" customWidth="1"/>
    <col min="33" max="33" width="22.88671875" customWidth="1"/>
    <col min="34" max="34" width="11.5546875" customWidth="1"/>
  </cols>
  <sheetData>
    <row r="1" spans="2:35" ht="21" x14ac:dyDescent="0.4">
      <c r="B1" s="66">
        <v>1</v>
      </c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2:35" ht="21" x14ac:dyDescent="0.4">
      <c r="B2" s="66">
        <v>2</v>
      </c>
      <c r="C2" s="70" t="s">
        <v>1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2:35" ht="21" x14ac:dyDescent="0.4">
      <c r="B3" s="66">
        <v>3</v>
      </c>
      <c r="C3" s="70" t="s">
        <v>2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2:35" ht="21" x14ac:dyDescent="0.4">
      <c r="B4" s="66">
        <v>4</v>
      </c>
      <c r="C4" s="70" t="s">
        <v>3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2:35" ht="21" x14ac:dyDescent="0.4">
      <c r="B5" s="66">
        <v>5</v>
      </c>
      <c r="C5" s="70" t="s">
        <v>4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</row>
    <row r="6" spans="2:35" ht="21" x14ac:dyDescent="0.4">
      <c r="B6" s="66">
        <v>6</v>
      </c>
      <c r="C6" s="70" t="s">
        <v>5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</row>
    <row r="7" spans="2:35" ht="21" x14ac:dyDescent="0.4">
      <c r="B7" s="66">
        <v>7</v>
      </c>
      <c r="C7" s="70" t="s">
        <v>6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</row>
    <row r="8" spans="2:35" ht="21" x14ac:dyDescent="0.4">
      <c r="B8" s="66">
        <v>8</v>
      </c>
      <c r="C8" s="70" t="s">
        <v>7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2:35" ht="15" thickBot="1" x14ac:dyDescent="0.35"/>
    <row r="10" spans="2:35" ht="21" x14ac:dyDescent="0.4">
      <c r="C10" s="3" t="s">
        <v>8</v>
      </c>
      <c r="D10" s="74" t="s">
        <v>69</v>
      </c>
      <c r="E10" s="75"/>
      <c r="F10" s="75"/>
      <c r="G10" s="75"/>
      <c r="H10" s="75"/>
      <c r="I10" s="7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</row>
    <row r="11" spans="2:35" ht="21" x14ac:dyDescent="0.4">
      <c r="S11" s="7" t="s">
        <v>9</v>
      </c>
      <c r="T11" s="8"/>
      <c r="V11" s="69" t="s">
        <v>10</v>
      </c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9"/>
    </row>
    <row r="12" spans="2:35" ht="26.4" x14ac:dyDescent="0.3">
      <c r="B12" s="67" t="s">
        <v>11</v>
      </c>
      <c r="C12" s="10" t="s">
        <v>12</v>
      </c>
      <c r="D12" s="10" t="s">
        <v>45</v>
      </c>
      <c r="E12" s="10" t="s">
        <v>13</v>
      </c>
      <c r="F12" s="10" t="s">
        <v>13</v>
      </c>
      <c r="G12" s="10" t="s">
        <v>14</v>
      </c>
      <c r="H12" s="10" t="s">
        <v>15</v>
      </c>
      <c r="I12" s="11" t="s">
        <v>46</v>
      </c>
      <c r="J12" s="11" t="s">
        <v>16</v>
      </c>
      <c r="K12" s="11" t="s">
        <v>17</v>
      </c>
      <c r="L12" s="11" t="s">
        <v>18</v>
      </c>
      <c r="M12" s="11" t="s">
        <v>19</v>
      </c>
      <c r="N12" s="12" t="s">
        <v>47</v>
      </c>
      <c r="O12" s="12" t="s">
        <v>20</v>
      </c>
      <c r="P12" s="12" t="s">
        <v>21</v>
      </c>
      <c r="Q12" s="13" t="s">
        <v>22</v>
      </c>
      <c r="S12" s="14"/>
      <c r="AG12" s="9"/>
    </row>
    <row r="13" spans="2:35" ht="15" customHeight="1" x14ac:dyDescent="0.3">
      <c r="S13" s="71" t="s">
        <v>23</v>
      </c>
      <c r="T13" s="72"/>
      <c r="U13" s="72"/>
      <c r="V13" s="72"/>
      <c r="W13" s="72"/>
      <c r="X13" s="72"/>
      <c r="Y13" s="72"/>
      <c r="Z13" s="72"/>
      <c r="AA13" s="72"/>
      <c r="AB13" s="48"/>
      <c r="AC13" s="72" t="s">
        <v>24</v>
      </c>
      <c r="AD13" s="72"/>
      <c r="AE13" s="72"/>
      <c r="AF13" s="72"/>
      <c r="AG13" s="73"/>
      <c r="AH13" s="15"/>
      <c r="AI13" s="15"/>
    </row>
    <row r="14" spans="2:35" ht="31.5" customHeight="1" x14ac:dyDescent="0.3">
      <c r="B14" s="51" t="s">
        <v>11</v>
      </c>
      <c r="C14" s="52" t="s">
        <v>25</v>
      </c>
      <c r="D14" s="52" t="s">
        <v>48</v>
      </c>
      <c r="E14" s="52" t="s">
        <v>26</v>
      </c>
      <c r="F14" s="52" t="s">
        <v>27</v>
      </c>
      <c r="G14" s="52" t="s">
        <v>28</v>
      </c>
      <c r="H14" s="52" t="s">
        <v>29</v>
      </c>
      <c r="I14" s="53" t="s">
        <v>49</v>
      </c>
      <c r="J14" s="53" t="s">
        <v>30</v>
      </c>
      <c r="K14" s="53" t="s">
        <v>31</v>
      </c>
      <c r="L14" s="53" t="s">
        <v>32</v>
      </c>
      <c r="M14" s="53" t="s">
        <v>33</v>
      </c>
      <c r="N14" s="54" t="s">
        <v>47</v>
      </c>
      <c r="O14" s="54" t="s">
        <v>20</v>
      </c>
      <c r="P14" s="54" t="s">
        <v>21</v>
      </c>
      <c r="Q14" s="55" t="s">
        <v>22</v>
      </c>
      <c r="S14" s="16" t="s">
        <v>34</v>
      </c>
      <c r="T14" s="10" t="s">
        <v>50</v>
      </c>
      <c r="U14" s="10" t="s">
        <v>35</v>
      </c>
      <c r="V14" s="10" t="s">
        <v>36</v>
      </c>
      <c r="W14" s="10" t="s">
        <v>37</v>
      </c>
      <c r="X14" s="10" t="s">
        <v>38</v>
      </c>
      <c r="AC14" s="2" t="s">
        <v>34</v>
      </c>
      <c r="AD14" s="10" t="s">
        <v>47</v>
      </c>
      <c r="AE14" s="10" t="s">
        <v>20</v>
      </c>
      <c r="AF14" s="10" t="s">
        <v>21</v>
      </c>
      <c r="AG14" s="10" t="s">
        <v>22</v>
      </c>
    </row>
    <row r="15" spans="2:35" ht="26.4" x14ac:dyDescent="0.3">
      <c r="B15" s="50" t="s">
        <v>70</v>
      </c>
      <c r="C15" s="17">
        <v>4</v>
      </c>
      <c r="D15" s="18">
        <v>4877.51</v>
      </c>
      <c r="E15" s="18">
        <v>5170.93</v>
      </c>
      <c r="F15" s="18">
        <v>68087.72</v>
      </c>
      <c r="G15" s="18">
        <v>43448.7</v>
      </c>
      <c r="H15" s="18">
        <v>52430.55</v>
      </c>
      <c r="I15" s="19">
        <f t="shared" ref="I15:I78" si="0">($D15/100)*366</f>
        <v>17851.686600000001</v>
      </c>
      <c r="J15" s="19">
        <f t="shared" ref="J15:J78" si="1">($E15/100)*365</f>
        <v>18873.894500000002</v>
      </c>
      <c r="K15" s="19">
        <f t="shared" ref="K15:K78" si="2">IFERROR((($F15/100)*365),0)</f>
        <v>248520.17800000001</v>
      </c>
      <c r="L15" s="19">
        <f t="shared" ref="L15:L78" si="3">($G15/100)*366</f>
        <v>159022.242</v>
      </c>
      <c r="M15" s="19">
        <f t="shared" ref="M15:M78" si="4">($H15/100)*365</f>
        <v>191371.50750000001</v>
      </c>
      <c r="N15" s="20">
        <f t="shared" ref="N15:N78" si="5">IFERROR((($J15/$I15)-1),0)</f>
        <v>5.7261138563792668E-2</v>
      </c>
      <c r="O15" s="20">
        <f t="shared" ref="O15:O78" si="6">IFERROR((($K15/$J15)-1),0)</f>
        <v>12.167403155718603</v>
      </c>
      <c r="P15" s="20">
        <f t="shared" ref="P15:P78" si="7">IFERROR((($L15/$K15)-1),0)</f>
        <v>-0.36012341822803628</v>
      </c>
      <c r="Q15" s="20">
        <f t="shared" ref="Q15:Q78" si="8">IFERROR((($M15/$L15)-1),0)</f>
        <v>0.20342604338328973</v>
      </c>
      <c r="S15" s="21">
        <v>1</v>
      </c>
      <c r="T15" s="22">
        <f>SUMIF($C$15:$C$300,$S15,$I$15:$I$300)</f>
        <v>49688.745600000009</v>
      </c>
      <c r="U15" s="22">
        <f>SUMIF($C$15:$C$300,$S15,$J$15:$J$300)</f>
        <v>51457.298499999997</v>
      </c>
      <c r="V15" s="22">
        <f>SUMIF($C$14:$C$300,$S15,$K$14:$K$300)</f>
        <v>457625.17400000006</v>
      </c>
      <c r="W15" s="22">
        <f>SUMIF($C$14:$C$300,$S15,$L$14:$L$300)</f>
        <v>285668.41680000001</v>
      </c>
      <c r="X15" s="22">
        <f>SUMIF($C$14:$C$300,$S15,$M$14:$M$300)</f>
        <v>333139.91649999988</v>
      </c>
      <c r="AC15" s="23">
        <v>1</v>
      </c>
      <c r="AD15" s="24">
        <f>(($U15/$T15)-1)</f>
        <v>3.559262522417117E-2</v>
      </c>
      <c r="AE15" s="24">
        <f>(($V15/$U15)-1)</f>
        <v>7.8932996356192326</v>
      </c>
      <c r="AF15" s="24">
        <f>(($W15/$V15)-1)</f>
        <v>-0.37575895507881307</v>
      </c>
      <c r="AG15" s="24">
        <f>(($X15/$W15)-1)</f>
        <v>0.16617692719330357</v>
      </c>
    </row>
    <row r="16" spans="2:35" ht="26.4" x14ac:dyDescent="0.3">
      <c r="B16" s="50" t="s">
        <v>71</v>
      </c>
      <c r="C16" s="17">
        <v>0</v>
      </c>
      <c r="D16" s="18">
        <v>40.32</v>
      </c>
      <c r="E16" s="18">
        <v>42.45</v>
      </c>
      <c r="F16" s="18">
        <v>43.97</v>
      </c>
      <c r="G16" s="18">
        <v>43.23</v>
      </c>
      <c r="H16" s="18">
        <v>43.68</v>
      </c>
      <c r="I16" s="19">
        <f t="shared" si="0"/>
        <v>147.5712</v>
      </c>
      <c r="J16" s="19">
        <f t="shared" si="1"/>
        <v>154.94250000000002</v>
      </c>
      <c r="K16" s="19">
        <f t="shared" si="2"/>
        <v>160.4905</v>
      </c>
      <c r="L16" s="19">
        <f t="shared" si="3"/>
        <v>158.22179999999997</v>
      </c>
      <c r="M16" s="19">
        <f t="shared" si="4"/>
        <v>159.43200000000002</v>
      </c>
      <c r="N16" s="20">
        <f t="shared" si="5"/>
        <v>4.995080340879543E-2</v>
      </c>
      <c r="O16" s="20">
        <f t="shared" si="6"/>
        <v>3.5806831566548736E-2</v>
      </c>
      <c r="P16" s="20">
        <f t="shared" si="7"/>
        <v>-1.4136039204812878E-2</v>
      </c>
      <c r="Q16" s="20">
        <f t="shared" si="8"/>
        <v>7.6487563660636582E-3</v>
      </c>
      <c r="S16" s="21">
        <v>2</v>
      </c>
      <c r="T16" s="22">
        <f>SUMIF($C$15:$C$300,$S16,$I$15:$I$300)</f>
        <v>182715.76439999999</v>
      </c>
      <c r="U16" s="22">
        <f>SUMIF($C$15:$C$300,$S16,$J$15:$J$300)</f>
        <v>185970.05499999999</v>
      </c>
      <c r="V16" s="22">
        <f>SUMIF($C$14:$C$300,$S16,$K$14:$K$300)</f>
        <v>1458440.7200000002</v>
      </c>
      <c r="W16" s="22">
        <f>SUMIF($C$14:$C$300,$S16,$L$14:$L$300)</f>
        <v>915526.89360000007</v>
      </c>
      <c r="X16" s="22">
        <f>SUMIF($C$14:$C$300,$S16,$M$14:$M$300)</f>
        <v>1225496.9899999998</v>
      </c>
      <c r="AC16" s="23">
        <v>2</v>
      </c>
      <c r="AD16" s="24">
        <f>(($U16/$T16)-1)</f>
        <v>1.7810672279353623E-2</v>
      </c>
      <c r="AE16" s="24">
        <f>(($V16/$U16)-1)</f>
        <v>6.8423417146378771</v>
      </c>
      <c r="AF16" s="24">
        <f>(($W16/$V16)-1)</f>
        <v>-0.37225635499261156</v>
      </c>
      <c r="AG16" s="24">
        <f>(($X16/$W16)-1)</f>
        <v>0.33857017043065452</v>
      </c>
    </row>
    <row r="17" spans="2:34" ht="26.4" x14ac:dyDescent="0.3">
      <c r="B17" s="50" t="s">
        <v>72</v>
      </c>
      <c r="C17" s="17">
        <v>0</v>
      </c>
      <c r="D17" s="18">
        <v>41.49</v>
      </c>
      <c r="E17" s="18">
        <v>38.92</v>
      </c>
      <c r="F17" s="18">
        <v>40.299999999999997</v>
      </c>
      <c r="G17" s="18">
        <v>44.6</v>
      </c>
      <c r="H17" s="18">
        <v>3.03</v>
      </c>
      <c r="I17" s="19">
        <f t="shared" si="0"/>
        <v>151.85340000000002</v>
      </c>
      <c r="J17" s="19">
        <f t="shared" si="1"/>
        <v>142.05799999999999</v>
      </c>
      <c r="K17" s="19">
        <f t="shared" si="2"/>
        <v>147.095</v>
      </c>
      <c r="L17" s="19">
        <f t="shared" si="3"/>
        <v>163.23599999999999</v>
      </c>
      <c r="M17" s="19">
        <f t="shared" si="4"/>
        <v>11.059499999999998</v>
      </c>
      <c r="N17" s="20">
        <f t="shared" si="5"/>
        <v>-6.4505635040111198E-2</v>
      </c>
      <c r="O17" s="20">
        <f t="shared" si="6"/>
        <v>3.5457348406988665E-2</v>
      </c>
      <c r="P17" s="20">
        <f t="shared" si="7"/>
        <v>0.10973180597572996</v>
      </c>
      <c r="Q17" s="20">
        <f t="shared" si="8"/>
        <v>-0.93224840108799534</v>
      </c>
      <c r="S17" s="21">
        <v>3</v>
      </c>
      <c r="T17" s="22">
        <f>SUMIF($C$15:$C$300,$S17,$I$15:$I$300)</f>
        <v>31854.334199999998</v>
      </c>
      <c r="U17" s="22">
        <f>SUMIF($C$15:$C$300,$S17,$J$15:$J$300)</f>
        <v>33462.688999999991</v>
      </c>
      <c r="V17" s="22">
        <f>SUMIF($C$14:$C$300,$S17,$K$14:$K$300)</f>
        <v>290027.57650000002</v>
      </c>
      <c r="W17" s="22">
        <f>SUMIF($C$14:$C$300,$S17,$L$14:$L$300)</f>
        <v>170859.34080000001</v>
      </c>
      <c r="X17" s="22">
        <f>SUMIF($C$14:$C$300,$S17,$M$14:$M$300)</f>
        <v>426628.27899999998</v>
      </c>
      <c r="AC17" s="23">
        <v>3</v>
      </c>
      <c r="AD17" s="24">
        <f>(($U17/$T17)-1)</f>
        <v>5.0490925030854727E-2</v>
      </c>
      <c r="AE17" s="24">
        <f>(($V17/$U17)-1)</f>
        <v>7.6671927799944619</v>
      </c>
      <c r="AF17" s="24">
        <f>(($W17/$V17)-1)</f>
        <v>-0.41088587898468343</v>
      </c>
      <c r="AG17" s="24">
        <f>(($X17/$W17)-1)</f>
        <v>1.4969561336385535</v>
      </c>
    </row>
    <row r="18" spans="2:34" ht="26.4" x14ac:dyDescent="0.3">
      <c r="B18" s="50" t="s">
        <v>73</v>
      </c>
      <c r="C18" s="17" t="s">
        <v>357</v>
      </c>
      <c r="D18" s="18">
        <v>16.72</v>
      </c>
      <c r="E18" s="18">
        <v>0</v>
      </c>
      <c r="F18" s="18">
        <v>0</v>
      </c>
      <c r="G18" s="18">
        <v>0</v>
      </c>
      <c r="H18" s="18">
        <v>0</v>
      </c>
      <c r="I18" s="19">
        <f t="shared" si="0"/>
        <v>61.195199999999993</v>
      </c>
      <c r="J18" s="19">
        <f t="shared" si="1"/>
        <v>0</v>
      </c>
      <c r="K18" s="19">
        <f t="shared" si="2"/>
        <v>0</v>
      </c>
      <c r="L18" s="19">
        <f t="shared" si="3"/>
        <v>0</v>
      </c>
      <c r="M18" s="19">
        <f t="shared" si="4"/>
        <v>0</v>
      </c>
      <c r="N18" s="20">
        <f t="shared" si="5"/>
        <v>-1</v>
      </c>
      <c r="O18" s="20">
        <f t="shared" si="6"/>
        <v>0</v>
      </c>
      <c r="P18" s="20">
        <f t="shared" si="7"/>
        <v>0</v>
      </c>
      <c r="Q18" s="20">
        <f t="shared" si="8"/>
        <v>0</v>
      </c>
      <c r="S18" s="21">
        <v>4</v>
      </c>
      <c r="T18" s="22">
        <f>SUMIF($C$15:$C$300,$S18,$I$15:$I$300)</f>
        <v>220008.639</v>
      </c>
      <c r="U18" s="22">
        <f>SUMIF($C$15:$C$300,$S18,$J$15:$J$300)</f>
        <v>230641.16400000002</v>
      </c>
      <c r="V18" s="22">
        <f>SUMIF($C$14:$C$300,$S18,$K$14:$K$300)</f>
        <v>2529541.1039999998</v>
      </c>
      <c r="W18" s="22">
        <f>SUMIF($C$14:$C$300,$S18,$L$14:$L$300)</f>
        <v>1633933.7999999998</v>
      </c>
      <c r="X18" s="22">
        <f>SUMIF($C$14:$C$300,$S18,$M$14:$M$300)</f>
        <v>2084447.5480000002</v>
      </c>
      <c r="AC18" s="23">
        <v>4</v>
      </c>
      <c r="AD18" s="24">
        <f>(($U18/$T18)-1)</f>
        <v>4.8327761347589648E-2</v>
      </c>
      <c r="AE18" s="24">
        <f>(($V18/$U18)-1)</f>
        <v>9.9674312257633222</v>
      </c>
      <c r="AF18" s="24">
        <f>(($W18/$V18)-1)</f>
        <v>-0.35405920171993377</v>
      </c>
      <c r="AG18" s="24">
        <f>(($X18/$W18)-1)</f>
        <v>0.27572337875622654</v>
      </c>
    </row>
    <row r="19" spans="2:34" x14ac:dyDescent="0.3">
      <c r="B19" s="50" t="s">
        <v>74</v>
      </c>
      <c r="C19" s="17" t="s">
        <v>357</v>
      </c>
      <c r="D19" s="18">
        <v>103.62</v>
      </c>
      <c r="E19" s="18">
        <v>0</v>
      </c>
      <c r="F19" s="18">
        <v>0</v>
      </c>
      <c r="G19" s="18">
        <v>0</v>
      </c>
      <c r="H19" s="18">
        <v>0</v>
      </c>
      <c r="I19" s="19">
        <f t="shared" si="0"/>
        <v>379.24920000000003</v>
      </c>
      <c r="J19" s="19">
        <f t="shared" si="1"/>
        <v>0</v>
      </c>
      <c r="K19" s="19">
        <f t="shared" si="2"/>
        <v>0</v>
      </c>
      <c r="L19" s="19">
        <f t="shared" si="3"/>
        <v>0</v>
      </c>
      <c r="M19" s="19">
        <f t="shared" si="4"/>
        <v>0</v>
      </c>
      <c r="N19" s="20">
        <f t="shared" si="5"/>
        <v>-1</v>
      </c>
      <c r="O19" s="20">
        <f t="shared" si="6"/>
        <v>0</v>
      </c>
      <c r="P19" s="20">
        <f t="shared" si="7"/>
        <v>0</v>
      </c>
      <c r="Q19" s="20">
        <f t="shared" si="8"/>
        <v>0</v>
      </c>
      <c r="S19" s="14"/>
      <c r="AG19" s="9"/>
    </row>
    <row r="20" spans="2:34" ht="15" thickBot="1" x14ac:dyDescent="0.35">
      <c r="B20" s="50" t="s">
        <v>75</v>
      </c>
      <c r="C20" s="17">
        <v>4</v>
      </c>
      <c r="D20" s="18">
        <v>6048.48</v>
      </c>
      <c r="E20" s="18">
        <v>6415.13</v>
      </c>
      <c r="F20" s="18">
        <v>69376.27</v>
      </c>
      <c r="G20" s="18">
        <v>44715.53</v>
      </c>
      <c r="H20" s="18">
        <v>69372.990000000005</v>
      </c>
      <c r="I20" s="19">
        <f t="shared" si="0"/>
        <v>22137.436799999996</v>
      </c>
      <c r="J20" s="19">
        <f t="shared" si="1"/>
        <v>23415.224500000004</v>
      </c>
      <c r="K20" s="19">
        <f t="shared" si="2"/>
        <v>253223.3855</v>
      </c>
      <c r="L20" s="19">
        <f t="shared" si="3"/>
        <v>163658.83980000002</v>
      </c>
      <c r="M20" s="19">
        <f t="shared" si="4"/>
        <v>253211.41350000002</v>
      </c>
      <c r="N20" s="20">
        <f t="shared" si="5"/>
        <v>5.7720670714687561E-2</v>
      </c>
      <c r="O20" s="20">
        <f t="shared" si="6"/>
        <v>9.8144760901182035</v>
      </c>
      <c r="P20" s="20">
        <f t="shared" si="7"/>
        <v>-0.35369776580133427</v>
      </c>
      <c r="Q20" s="20">
        <f t="shared" si="8"/>
        <v>0.54719056917083186</v>
      </c>
      <c r="S20" s="25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7"/>
    </row>
    <row r="21" spans="2:34" x14ac:dyDescent="0.3">
      <c r="B21" s="50" t="s">
        <v>76</v>
      </c>
      <c r="C21" s="17">
        <v>0</v>
      </c>
      <c r="D21" s="18">
        <v>5.39</v>
      </c>
      <c r="E21" s="18">
        <v>5.65</v>
      </c>
      <c r="F21" s="18">
        <v>5.85</v>
      </c>
      <c r="G21" s="18">
        <v>5.75</v>
      </c>
      <c r="H21" s="18">
        <v>1.35</v>
      </c>
      <c r="I21" s="19">
        <f t="shared" si="0"/>
        <v>19.727399999999999</v>
      </c>
      <c r="J21" s="19">
        <f t="shared" si="1"/>
        <v>20.622500000000002</v>
      </c>
      <c r="K21" s="19">
        <f t="shared" si="2"/>
        <v>21.352499999999999</v>
      </c>
      <c r="L21" s="19">
        <f t="shared" si="3"/>
        <v>21.045000000000002</v>
      </c>
      <c r="M21" s="19">
        <f t="shared" si="4"/>
        <v>4.9275000000000002</v>
      </c>
      <c r="N21" s="20">
        <f t="shared" si="5"/>
        <v>4.5373439987023367E-2</v>
      </c>
      <c r="O21" s="20">
        <f t="shared" si="6"/>
        <v>3.5398230088495408E-2</v>
      </c>
      <c r="P21" s="20">
        <f t="shared" si="7"/>
        <v>-1.4401123990165021E-2</v>
      </c>
      <c r="Q21" s="20">
        <f t="shared" si="8"/>
        <v>-0.76585887384176765</v>
      </c>
    </row>
    <row r="22" spans="2:34" ht="15" thickBot="1" x14ac:dyDescent="0.35">
      <c r="B22" s="50" t="s">
        <v>77</v>
      </c>
      <c r="C22" s="17">
        <v>0</v>
      </c>
      <c r="D22" s="18">
        <v>2.65</v>
      </c>
      <c r="E22" s="18">
        <v>2.77</v>
      </c>
      <c r="F22" s="18">
        <v>2.87</v>
      </c>
      <c r="G22" s="18">
        <v>2.82</v>
      </c>
      <c r="H22" s="18">
        <v>1.88</v>
      </c>
      <c r="I22" s="19">
        <f t="shared" si="0"/>
        <v>9.6989999999999998</v>
      </c>
      <c r="J22" s="19">
        <f t="shared" si="1"/>
        <v>10.1105</v>
      </c>
      <c r="K22" s="19">
        <f t="shared" si="2"/>
        <v>10.4755</v>
      </c>
      <c r="L22" s="19">
        <f t="shared" si="3"/>
        <v>10.321199999999999</v>
      </c>
      <c r="M22" s="19">
        <f t="shared" si="4"/>
        <v>6.8619999999999992</v>
      </c>
      <c r="N22" s="20">
        <f t="shared" si="5"/>
        <v>4.2427054335498537E-2</v>
      </c>
      <c r="O22" s="20">
        <f t="shared" si="6"/>
        <v>3.6101083032491044E-2</v>
      </c>
      <c r="P22" s="20">
        <f t="shared" si="7"/>
        <v>-1.4729607178655013E-2</v>
      </c>
      <c r="Q22" s="20">
        <f t="shared" si="8"/>
        <v>-0.33515482695810572</v>
      </c>
    </row>
    <row r="23" spans="2:34" ht="18" x14ac:dyDescent="0.35">
      <c r="B23" s="50" t="s">
        <v>78</v>
      </c>
      <c r="C23" s="17">
        <v>0</v>
      </c>
      <c r="D23" s="18">
        <v>140.32</v>
      </c>
      <c r="E23" s="18">
        <v>148.44</v>
      </c>
      <c r="F23" s="18">
        <v>153.72999999999999</v>
      </c>
      <c r="G23" s="18">
        <v>151.13999999999999</v>
      </c>
      <c r="H23" s="18">
        <v>186.46</v>
      </c>
      <c r="I23" s="19">
        <f t="shared" si="0"/>
        <v>513.57119999999998</v>
      </c>
      <c r="J23" s="19">
        <f t="shared" si="1"/>
        <v>541.80599999999993</v>
      </c>
      <c r="K23" s="19">
        <f t="shared" si="2"/>
        <v>561.11449999999991</v>
      </c>
      <c r="L23" s="19">
        <f t="shared" si="3"/>
        <v>553.17239999999993</v>
      </c>
      <c r="M23" s="19">
        <f t="shared" si="4"/>
        <v>680.57900000000006</v>
      </c>
      <c r="N23" s="20">
        <f t="shared" si="5"/>
        <v>5.4977381909265821E-2</v>
      </c>
      <c r="O23" s="20">
        <f t="shared" si="6"/>
        <v>3.5637294529776264E-2</v>
      </c>
      <c r="P23" s="20">
        <f t="shared" si="7"/>
        <v>-1.4154152138289078E-2</v>
      </c>
      <c r="Q23" s="20">
        <f t="shared" si="8"/>
        <v>0.23031987857673331</v>
      </c>
      <c r="S23" s="28"/>
      <c r="T23" s="29"/>
      <c r="U23" s="30" t="s">
        <v>39</v>
      </c>
      <c r="V23" s="30"/>
      <c r="W23" s="30"/>
      <c r="X23" s="29"/>
      <c r="Y23" s="29"/>
      <c r="Z23" s="29"/>
      <c r="AA23" s="31"/>
      <c r="AB23" s="29"/>
      <c r="AC23" s="30" t="s">
        <v>39</v>
      </c>
      <c r="AD23" s="30"/>
      <c r="AE23" s="30"/>
      <c r="AF23" s="30"/>
      <c r="AG23" s="30"/>
      <c r="AH23" s="6"/>
    </row>
    <row r="24" spans="2:34" x14ac:dyDescent="0.3">
      <c r="B24" s="50" t="s">
        <v>79</v>
      </c>
      <c r="C24" s="17">
        <v>0</v>
      </c>
      <c r="D24" s="18">
        <v>727.71</v>
      </c>
      <c r="E24" s="18">
        <v>769.88</v>
      </c>
      <c r="F24" s="18" t="s">
        <v>356</v>
      </c>
      <c r="G24" s="18">
        <v>0</v>
      </c>
      <c r="H24" s="18">
        <v>0</v>
      </c>
      <c r="I24" s="19">
        <f t="shared" si="0"/>
        <v>2663.4186000000004</v>
      </c>
      <c r="J24" s="19">
        <f t="shared" si="1"/>
        <v>2810.0619999999999</v>
      </c>
      <c r="K24" s="19">
        <f t="shared" si="2"/>
        <v>0</v>
      </c>
      <c r="L24" s="19">
        <f t="shared" si="3"/>
        <v>0</v>
      </c>
      <c r="M24" s="19">
        <f t="shared" si="4"/>
        <v>0</v>
      </c>
      <c r="N24" s="20">
        <f t="shared" si="5"/>
        <v>5.5058337431449722E-2</v>
      </c>
      <c r="O24" s="20">
        <f t="shared" si="6"/>
        <v>-1</v>
      </c>
      <c r="P24" s="20">
        <f t="shared" si="7"/>
        <v>0</v>
      </c>
      <c r="Q24" s="20">
        <f t="shared" si="8"/>
        <v>0</v>
      </c>
      <c r="S24" s="14"/>
      <c r="AA24" s="32"/>
      <c r="AH24" s="9"/>
    </row>
    <row r="25" spans="2:34" x14ac:dyDescent="0.3">
      <c r="B25" s="50" t="s">
        <v>80</v>
      </c>
      <c r="C25" s="17">
        <v>0</v>
      </c>
      <c r="D25" s="18">
        <v>11.86</v>
      </c>
      <c r="E25" s="18">
        <v>12.49</v>
      </c>
      <c r="F25" s="18">
        <v>12.93</v>
      </c>
      <c r="G25" s="18">
        <v>12.71</v>
      </c>
      <c r="H25" s="18">
        <v>12.78</v>
      </c>
      <c r="I25" s="19">
        <f t="shared" si="0"/>
        <v>43.407600000000002</v>
      </c>
      <c r="J25" s="19">
        <f t="shared" si="1"/>
        <v>45.588499999999996</v>
      </c>
      <c r="K25" s="19">
        <f t="shared" si="2"/>
        <v>47.194499999999998</v>
      </c>
      <c r="L25" s="19">
        <f t="shared" si="3"/>
        <v>46.518600000000006</v>
      </c>
      <c r="M25" s="19">
        <f t="shared" si="4"/>
        <v>46.646999999999998</v>
      </c>
      <c r="N25" s="20">
        <f t="shared" si="5"/>
        <v>5.0242353873515055E-2</v>
      </c>
      <c r="O25" s="20">
        <f t="shared" si="6"/>
        <v>3.5228182546036768E-2</v>
      </c>
      <c r="P25" s="20">
        <f t="shared" si="7"/>
        <v>-1.4321584082890859E-2</v>
      </c>
      <c r="Q25" s="20">
        <f t="shared" si="8"/>
        <v>2.7601862480812756E-3</v>
      </c>
      <c r="S25" s="14"/>
      <c r="AA25" s="32"/>
      <c r="AH25" s="9"/>
    </row>
    <row r="26" spans="2:34" x14ac:dyDescent="0.3">
      <c r="B26" s="50" t="s">
        <v>81</v>
      </c>
      <c r="C26" s="17">
        <v>0</v>
      </c>
      <c r="D26" s="18">
        <v>951.71</v>
      </c>
      <c r="E26" s="18">
        <v>993.3</v>
      </c>
      <c r="F26" s="18">
        <v>1039.25</v>
      </c>
      <c r="G26" s="18">
        <v>1021.73</v>
      </c>
      <c r="H26" s="18">
        <v>803.3</v>
      </c>
      <c r="I26" s="19">
        <f t="shared" si="0"/>
        <v>3483.2586000000006</v>
      </c>
      <c r="J26" s="19">
        <f t="shared" si="1"/>
        <v>3625.5450000000001</v>
      </c>
      <c r="K26" s="19">
        <f t="shared" si="2"/>
        <v>3793.2624999999998</v>
      </c>
      <c r="L26" s="19">
        <f t="shared" si="3"/>
        <v>3739.5317999999997</v>
      </c>
      <c r="M26" s="19">
        <f t="shared" si="4"/>
        <v>2932.0449999999996</v>
      </c>
      <c r="N26" s="20">
        <f t="shared" si="5"/>
        <v>4.0848646724076065E-2</v>
      </c>
      <c r="O26" s="20">
        <f t="shared" si="6"/>
        <v>4.6259941608778776E-2</v>
      </c>
      <c r="P26" s="20">
        <f t="shared" si="7"/>
        <v>-1.4164772408975179E-2</v>
      </c>
      <c r="Q26" s="20">
        <f t="shared" si="8"/>
        <v>-0.21593259348670335</v>
      </c>
      <c r="S26" s="14"/>
      <c r="AA26" s="32"/>
      <c r="AH26" s="9"/>
    </row>
    <row r="27" spans="2:34" x14ac:dyDescent="0.3">
      <c r="B27" s="50" t="s">
        <v>82</v>
      </c>
      <c r="C27" s="17">
        <v>0</v>
      </c>
      <c r="D27" s="18">
        <v>4.4000000000000004</v>
      </c>
      <c r="E27" s="18">
        <v>4.58</v>
      </c>
      <c r="F27" s="18">
        <v>4.75</v>
      </c>
      <c r="G27" s="18">
        <v>4.67</v>
      </c>
      <c r="H27" s="18">
        <v>2.1</v>
      </c>
      <c r="I27" s="19">
        <f t="shared" si="0"/>
        <v>16.104000000000003</v>
      </c>
      <c r="J27" s="19">
        <f t="shared" si="1"/>
        <v>16.716999999999999</v>
      </c>
      <c r="K27" s="19">
        <f t="shared" si="2"/>
        <v>17.337499999999999</v>
      </c>
      <c r="L27" s="19">
        <f t="shared" si="3"/>
        <v>17.092199999999998</v>
      </c>
      <c r="M27" s="19">
        <f t="shared" si="4"/>
        <v>7.665</v>
      </c>
      <c r="N27" s="20">
        <f t="shared" si="5"/>
        <v>3.8065076999503011E-2</v>
      </c>
      <c r="O27" s="20">
        <f t="shared" si="6"/>
        <v>3.7117903930131035E-2</v>
      </c>
      <c r="P27" s="20">
        <f t="shared" si="7"/>
        <v>-1.4148521989906238E-2</v>
      </c>
      <c r="Q27" s="20">
        <f t="shared" si="8"/>
        <v>-0.55154982974690203</v>
      </c>
      <c r="S27" s="14"/>
      <c r="AA27" s="32"/>
      <c r="AH27" s="9"/>
    </row>
    <row r="28" spans="2:34" x14ac:dyDescent="0.3">
      <c r="B28" s="50" t="s">
        <v>83</v>
      </c>
      <c r="C28" s="17">
        <v>0</v>
      </c>
      <c r="D28" s="18">
        <v>122.67</v>
      </c>
      <c r="E28" s="18">
        <v>129.28</v>
      </c>
      <c r="F28" s="18">
        <v>133.88999999999999</v>
      </c>
      <c r="G28" s="18">
        <v>131.63999999999999</v>
      </c>
      <c r="H28" s="18">
        <v>113.85</v>
      </c>
      <c r="I28" s="19">
        <f t="shared" si="0"/>
        <v>448.97220000000004</v>
      </c>
      <c r="J28" s="19">
        <f t="shared" si="1"/>
        <v>471.87199999999996</v>
      </c>
      <c r="K28" s="19">
        <f t="shared" si="2"/>
        <v>488.69849999999991</v>
      </c>
      <c r="L28" s="19">
        <f t="shared" si="3"/>
        <v>481.80239999999992</v>
      </c>
      <c r="M28" s="19">
        <f t="shared" si="4"/>
        <v>415.55249999999995</v>
      </c>
      <c r="N28" s="20">
        <f t="shared" si="5"/>
        <v>5.1004939726780218E-2</v>
      </c>
      <c r="O28" s="20">
        <f t="shared" si="6"/>
        <v>3.5659034653465316E-2</v>
      </c>
      <c r="P28" s="20">
        <f t="shared" si="7"/>
        <v>-1.4111154423432803E-2</v>
      </c>
      <c r="Q28" s="20">
        <f t="shared" si="8"/>
        <v>-0.13750429636714134</v>
      </c>
      <c r="S28" s="14"/>
      <c r="AA28" s="32"/>
      <c r="AH28" s="9"/>
    </row>
    <row r="29" spans="2:34" x14ac:dyDescent="0.3">
      <c r="B29" s="50" t="s">
        <v>84</v>
      </c>
      <c r="C29" s="17">
        <v>0</v>
      </c>
      <c r="D29" s="18">
        <v>3.13</v>
      </c>
      <c r="E29" s="18">
        <v>3.26</v>
      </c>
      <c r="F29" s="18">
        <v>453.72</v>
      </c>
      <c r="G29" s="18">
        <v>3.32</v>
      </c>
      <c r="H29" s="18">
        <v>1.22</v>
      </c>
      <c r="I29" s="19">
        <f t="shared" si="0"/>
        <v>11.4558</v>
      </c>
      <c r="J29" s="19">
        <f t="shared" si="1"/>
        <v>11.898999999999999</v>
      </c>
      <c r="K29" s="19">
        <f t="shared" si="2"/>
        <v>1656.0780000000002</v>
      </c>
      <c r="L29" s="19">
        <f t="shared" si="3"/>
        <v>12.151199999999999</v>
      </c>
      <c r="M29" s="19">
        <f t="shared" si="4"/>
        <v>4.4529999999999994</v>
      </c>
      <c r="N29" s="20">
        <f t="shared" si="5"/>
        <v>3.8687826253949842E-2</v>
      </c>
      <c r="O29" s="20">
        <f t="shared" si="6"/>
        <v>138.17791411042947</v>
      </c>
      <c r="P29" s="20">
        <f t="shared" si="7"/>
        <v>-0.9926626644397184</v>
      </c>
      <c r="Q29" s="20">
        <f t="shared" si="8"/>
        <v>-0.63353413654618485</v>
      </c>
      <c r="S29" s="14"/>
      <c r="AA29" s="32"/>
      <c r="AH29" s="9"/>
    </row>
    <row r="30" spans="2:34" x14ac:dyDescent="0.3">
      <c r="B30" s="50" t="s">
        <v>85</v>
      </c>
      <c r="C30" s="17">
        <v>0</v>
      </c>
      <c r="D30" s="18">
        <v>13.48</v>
      </c>
      <c r="E30" s="18">
        <v>14.2</v>
      </c>
      <c r="F30" s="18">
        <v>14.7</v>
      </c>
      <c r="G30" s="18">
        <v>14.46</v>
      </c>
      <c r="H30" s="18">
        <v>15.12</v>
      </c>
      <c r="I30" s="19">
        <f t="shared" si="0"/>
        <v>49.336800000000004</v>
      </c>
      <c r="J30" s="19">
        <f t="shared" si="1"/>
        <v>51.83</v>
      </c>
      <c r="K30" s="19">
        <f t="shared" si="2"/>
        <v>53.654999999999994</v>
      </c>
      <c r="L30" s="19">
        <f t="shared" si="3"/>
        <v>52.9236</v>
      </c>
      <c r="M30" s="19">
        <f t="shared" si="4"/>
        <v>55.188000000000002</v>
      </c>
      <c r="N30" s="20">
        <f t="shared" si="5"/>
        <v>5.0534286779847726E-2</v>
      </c>
      <c r="O30" s="20">
        <f t="shared" si="6"/>
        <v>3.5211267605633756E-2</v>
      </c>
      <c r="P30" s="20">
        <f t="shared" si="7"/>
        <v>-1.3631534805703005E-2</v>
      </c>
      <c r="Q30" s="20">
        <f t="shared" si="8"/>
        <v>4.2786205020066692E-2</v>
      </c>
      <c r="S30" s="14"/>
      <c r="AA30" s="32"/>
      <c r="AH30" s="9"/>
    </row>
    <row r="31" spans="2:34" x14ac:dyDescent="0.3">
      <c r="B31" s="50" t="s">
        <v>86</v>
      </c>
      <c r="C31" s="17">
        <v>0</v>
      </c>
      <c r="D31" s="18">
        <v>5.05</v>
      </c>
      <c r="E31" s="18">
        <v>5.27</v>
      </c>
      <c r="F31" s="18">
        <v>5.46</v>
      </c>
      <c r="G31" s="18">
        <v>2.8</v>
      </c>
      <c r="H31" s="18">
        <v>1.31</v>
      </c>
      <c r="I31" s="19">
        <f t="shared" si="0"/>
        <v>18.482999999999997</v>
      </c>
      <c r="J31" s="19">
        <f t="shared" si="1"/>
        <v>19.235499999999998</v>
      </c>
      <c r="K31" s="19">
        <f t="shared" si="2"/>
        <v>19.929000000000002</v>
      </c>
      <c r="L31" s="19">
        <f t="shared" si="3"/>
        <v>10.247999999999999</v>
      </c>
      <c r="M31" s="19">
        <f t="shared" si="4"/>
        <v>4.7815000000000003</v>
      </c>
      <c r="N31" s="20">
        <f t="shared" si="5"/>
        <v>4.0713087702212825E-2</v>
      </c>
      <c r="O31" s="20">
        <f t="shared" si="6"/>
        <v>3.6053130929791566E-2</v>
      </c>
      <c r="P31" s="20">
        <f t="shared" si="7"/>
        <v>-0.48577449947312967</v>
      </c>
      <c r="Q31" s="20">
        <f t="shared" si="8"/>
        <v>-0.53342115534738477</v>
      </c>
      <c r="S31" s="14"/>
      <c r="AA31" s="32"/>
      <c r="AH31" s="9"/>
    </row>
    <row r="32" spans="2:34" x14ac:dyDescent="0.3">
      <c r="B32" s="50" t="s">
        <v>87</v>
      </c>
      <c r="C32" s="17">
        <v>1</v>
      </c>
      <c r="D32" s="18">
        <v>3.67</v>
      </c>
      <c r="E32" s="18">
        <v>3.81</v>
      </c>
      <c r="F32" s="18">
        <v>3.95</v>
      </c>
      <c r="G32" s="18">
        <v>1483.54</v>
      </c>
      <c r="H32" s="18">
        <v>1834.54</v>
      </c>
      <c r="I32" s="19">
        <f t="shared" si="0"/>
        <v>13.432199999999998</v>
      </c>
      <c r="J32" s="19">
        <f t="shared" si="1"/>
        <v>13.906500000000001</v>
      </c>
      <c r="K32" s="19">
        <f t="shared" si="2"/>
        <v>14.4175</v>
      </c>
      <c r="L32" s="19">
        <f t="shared" si="3"/>
        <v>5429.7564000000002</v>
      </c>
      <c r="M32" s="19">
        <f t="shared" si="4"/>
        <v>6696.070999999999</v>
      </c>
      <c r="N32" s="20">
        <f t="shared" si="5"/>
        <v>3.5310671371778568E-2</v>
      </c>
      <c r="O32" s="20">
        <f t="shared" si="6"/>
        <v>3.6745406824146842E-2</v>
      </c>
      <c r="P32" s="20">
        <f t="shared" si="7"/>
        <v>375.60873244321135</v>
      </c>
      <c r="Q32" s="20">
        <f t="shared" si="8"/>
        <v>0.23321757123395059</v>
      </c>
      <c r="S32" s="14"/>
      <c r="AA32" s="32"/>
      <c r="AH32" s="9"/>
    </row>
    <row r="33" spans="2:34" x14ac:dyDescent="0.3">
      <c r="B33" s="50" t="s">
        <v>88</v>
      </c>
      <c r="C33" s="17">
        <v>0</v>
      </c>
      <c r="D33" s="18">
        <v>4.6100000000000003</v>
      </c>
      <c r="E33" s="18">
        <v>4.8</v>
      </c>
      <c r="F33" s="18">
        <v>4.9800000000000004</v>
      </c>
      <c r="G33" s="18">
        <v>4.8899999999999997</v>
      </c>
      <c r="H33" s="18">
        <v>2.2200000000000002</v>
      </c>
      <c r="I33" s="19">
        <f t="shared" si="0"/>
        <v>16.872600000000002</v>
      </c>
      <c r="J33" s="19">
        <f t="shared" si="1"/>
        <v>17.52</v>
      </c>
      <c r="K33" s="19">
        <f t="shared" si="2"/>
        <v>18.177000000000003</v>
      </c>
      <c r="L33" s="19">
        <f t="shared" si="3"/>
        <v>17.897400000000001</v>
      </c>
      <c r="M33" s="19">
        <f t="shared" si="4"/>
        <v>8.1029999999999998</v>
      </c>
      <c r="N33" s="20">
        <f t="shared" si="5"/>
        <v>3.8369901497101733E-2</v>
      </c>
      <c r="O33" s="20">
        <f t="shared" si="6"/>
        <v>3.7500000000000311E-2</v>
      </c>
      <c r="P33" s="20">
        <f t="shared" si="7"/>
        <v>-1.5382076250206378E-2</v>
      </c>
      <c r="Q33" s="20">
        <f t="shared" si="8"/>
        <v>-0.54725267357269769</v>
      </c>
      <c r="S33" s="14"/>
      <c r="AA33" s="32"/>
      <c r="AH33" s="9"/>
    </row>
    <row r="34" spans="2:34" x14ac:dyDescent="0.3">
      <c r="B34" s="50" t="s">
        <v>89</v>
      </c>
      <c r="C34" s="17">
        <v>0</v>
      </c>
      <c r="D34" s="18">
        <v>4.5</v>
      </c>
      <c r="E34" s="18">
        <v>4.6900000000000004</v>
      </c>
      <c r="F34" s="18">
        <v>4.8600000000000003</v>
      </c>
      <c r="G34" s="18">
        <v>4.78</v>
      </c>
      <c r="H34" s="18">
        <v>2.65</v>
      </c>
      <c r="I34" s="19">
        <f t="shared" si="0"/>
        <v>16.47</v>
      </c>
      <c r="J34" s="19">
        <f t="shared" si="1"/>
        <v>17.118500000000001</v>
      </c>
      <c r="K34" s="19">
        <f t="shared" si="2"/>
        <v>17.739000000000001</v>
      </c>
      <c r="L34" s="19">
        <f t="shared" si="3"/>
        <v>17.494800000000001</v>
      </c>
      <c r="M34" s="19">
        <f t="shared" si="4"/>
        <v>9.6724999999999994</v>
      </c>
      <c r="N34" s="20">
        <f t="shared" si="5"/>
        <v>3.9374620522161674E-2</v>
      </c>
      <c r="O34" s="20">
        <f t="shared" si="6"/>
        <v>3.6247334754797356E-2</v>
      </c>
      <c r="P34" s="20">
        <f t="shared" si="7"/>
        <v>-1.3766277693218254E-2</v>
      </c>
      <c r="Q34" s="20">
        <f t="shared" si="8"/>
        <v>-0.44712143036788077</v>
      </c>
      <c r="S34" s="14"/>
      <c r="AA34" s="32"/>
      <c r="AH34" s="9"/>
    </row>
    <row r="35" spans="2:34" x14ac:dyDescent="0.3">
      <c r="B35" s="50" t="s">
        <v>90</v>
      </c>
      <c r="C35" s="17">
        <v>0</v>
      </c>
      <c r="D35" s="18">
        <v>11.43</v>
      </c>
      <c r="E35" s="18">
        <v>12.02</v>
      </c>
      <c r="F35" s="18">
        <v>12.45</v>
      </c>
      <c r="G35" s="18">
        <v>12.24</v>
      </c>
      <c r="H35" s="18">
        <v>2.04</v>
      </c>
      <c r="I35" s="19">
        <f t="shared" si="0"/>
        <v>41.833799999999997</v>
      </c>
      <c r="J35" s="19">
        <f t="shared" si="1"/>
        <v>43.872999999999998</v>
      </c>
      <c r="K35" s="19">
        <f t="shared" si="2"/>
        <v>45.442500000000003</v>
      </c>
      <c r="L35" s="19">
        <f t="shared" si="3"/>
        <v>44.798400000000001</v>
      </c>
      <c r="M35" s="19">
        <f t="shared" si="4"/>
        <v>7.4460000000000006</v>
      </c>
      <c r="N35" s="20">
        <f t="shared" si="5"/>
        <v>4.8745272961098429E-2</v>
      </c>
      <c r="O35" s="20">
        <f t="shared" si="6"/>
        <v>3.5773710482529308E-2</v>
      </c>
      <c r="P35" s="20">
        <f t="shared" si="7"/>
        <v>-1.4173956098366136E-2</v>
      </c>
      <c r="Q35" s="20">
        <f t="shared" si="8"/>
        <v>-0.83378870673952643</v>
      </c>
      <c r="S35" s="14"/>
      <c r="AA35" s="32"/>
      <c r="AH35" s="9"/>
    </row>
    <row r="36" spans="2:34" x14ac:dyDescent="0.3">
      <c r="B36" s="50" t="s">
        <v>91</v>
      </c>
      <c r="C36" s="17">
        <v>1</v>
      </c>
      <c r="D36" s="18">
        <v>18.649999999999999</v>
      </c>
      <c r="E36" s="18">
        <v>19.579999999999998</v>
      </c>
      <c r="F36" s="18">
        <v>20.27</v>
      </c>
      <c r="G36" s="18">
        <v>1499.59</v>
      </c>
      <c r="H36" s="18">
        <v>1848.66</v>
      </c>
      <c r="I36" s="19">
        <f t="shared" si="0"/>
        <v>68.259</v>
      </c>
      <c r="J36" s="19">
        <f t="shared" si="1"/>
        <v>71.466999999999985</v>
      </c>
      <c r="K36" s="19">
        <f t="shared" si="2"/>
        <v>73.985500000000002</v>
      </c>
      <c r="L36" s="19">
        <f t="shared" si="3"/>
        <v>5488.4993999999997</v>
      </c>
      <c r="M36" s="19">
        <f t="shared" si="4"/>
        <v>6747.6089999999995</v>
      </c>
      <c r="N36" s="20">
        <f t="shared" si="5"/>
        <v>4.6997465535679961E-2</v>
      </c>
      <c r="O36" s="20">
        <f t="shared" si="6"/>
        <v>3.5240040858018684E-2</v>
      </c>
      <c r="P36" s="20">
        <f t="shared" si="7"/>
        <v>73.183446756459034</v>
      </c>
      <c r="Q36" s="20">
        <f t="shared" si="8"/>
        <v>0.22940871597799561</v>
      </c>
      <c r="S36" s="14"/>
      <c r="AA36" s="32"/>
      <c r="AH36" s="9"/>
    </row>
    <row r="37" spans="2:34" x14ac:dyDescent="0.3">
      <c r="B37" s="50" t="s">
        <v>92</v>
      </c>
      <c r="C37" s="17">
        <v>0</v>
      </c>
      <c r="D37" s="18">
        <v>14.66</v>
      </c>
      <c r="E37" s="18">
        <v>15.37</v>
      </c>
      <c r="F37" s="18">
        <v>15.92</v>
      </c>
      <c r="G37" s="18">
        <v>15.65</v>
      </c>
      <c r="H37" s="18">
        <v>11.29</v>
      </c>
      <c r="I37" s="19">
        <f t="shared" si="0"/>
        <v>53.6556</v>
      </c>
      <c r="J37" s="19">
        <f t="shared" si="1"/>
        <v>56.100500000000004</v>
      </c>
      <c r="K37" s="19">
        <f t="shared" si="2"/>
        <v>58.108000000000004</v>
      </c>
      <c r="L37" s="19">
        <f t="shared" si="3"/>
        <v>57.279000000000003</v>
      </c>
      <c r="M37" s="19">
        <f t="shared" si="4"/>
        <v>41.208499999999994</v>
      </c>
      <c r="N37" s="20">
        <f t="shared" si="5"/>
        <v>4.5566539186962851E-2</v>
      </c>
      <c r="O37" s="20">
        <f t="shared" si="6"/>
        <v>3.5783994795055341E-2</v>
      </c>
      <c r="P37" s="20">
        <f t="shared" si="7"/>
        <v>-1.4266538170303544E-2</v>
      </c>
      <c r="Q37" s="20">
        <f t="shared" si="8"/>
        <v>-0.280565303165209</v>
      </c>
      <c r="S37" s="14"/>
      <c r="AA37" s="32"/>
      <c r="AH37" s="9"/>
    </row>
    <row r="38" spans="2:34" x14ac:dyDescent="0.3">
      <c r="B38" s="50" t="s">
        <v>93</v>
      </c>
      <c r="C38" s="17">
        <v>0</v>
      </c>
      <c r="D38" s="18">
        <v>3.14</v>
      </c>
      <c r="E38" s="18">
        <v>3.3</v>
      </c>
      <c r="F38" s="18">
        <v>3.41</v>
      </c>
      <c r="G38" s="18">
        <v>3.36</v>
      </c>
      <c r="H38" s="18">
        <v>5.16</v>
      </c>
      <c r="I38" s="19">
        <f t="shared" si="0"/>
        <v>11.492400000000002</v>
      </c>
      <c r="J38" s="19">
        <f t="shared" si="1"/>
        <v>12.045</v>
      </c>
      <c r="K38" s="19">
        <f t="shared" si="2"/>
        <v>12.446499999999999</v>
      </c>
      <c r="L38" s="19">
        <f t="shared" si="3"/>
        <v>12.297599999999999</v>
      </c>
      <c r="M38" s="19">
        <f t="shared" si="4"/>
        <v>18.834</v>
      </c>
      <c r="N38" s="20">
        <f t="shared" si="5"/>
        <v>4.808395113292252E-2</v>
      </c>
      <c r="O38" s="20">
        <f t="shared" si="6"/>
        <v>3.3333333333333215E-2</v>
      </c>
      <c r="P38" s="20">
        <f t="shared" si="7"/>
        <v>-1.1963202506728776E-2</v>
      </c>
      <c r="Q38" s="20">
        <f t="shared" si="8"/>
        <v>0.53151834504293527</v>
      </c>
      <c r="S38" s="14"/>
      <c r="AA38" s="32"/>
      <c r="AH38" s="9"/>
    </row>
    <row r="39" spans="2:34" x14ac:dyDescent="0.3">
      <c r="B39" s="50" t="s">
        <v>94</v>
      </c>
      <c r="C39" s="17">
        <v>0</v>
      </c>
      <c r="D39" s="18">
        <v>14.08</v>
      </c>
      <c r="E39" s="18">
        <v>14.78</v>
      </c>
      <c r="F39" s="18">
        <v>15.31</v>
      </c>
      <c r="G39" s="18">
        <v>15.05</v>
      </c>
      <c r="H39" s="18">
        <v>9.7799999999999994</v>
      </c>
      <c r="I39" s="19">
        <f t="shared" si="0"/>
        <v>51.532800000000002</v>
      </c>
      <c r="J39" s="19">
        <f t="shared" si="1"/>
        <v>53.946999999999996</v>
      </c>
      <c r="K39" s="19">
        <f t="shared" si="2"/>
        <v>55.881500000000003</v>
      </c>
      <c r="L39" s="19">
        <f t="shared" si="3"/>
        <v>55.082999999999998</v>
      </c>
      <c r="M39" s="19">
        <f t="shared" si="4"/>
        <v>35.697000000000003</v>
      </c>
      <c r="N39" s="20">
        <f t="shared" si="5"/>
        <v>4.6847832836562242E-2</v>
      </c>
      <c r="O39" s="20">
        <f t="shared" si="6"/>
        <v>3.5859269282814799E-2</v>
      </c>
      <c r="P39" s="20">
        <f t="shared" si="7"/>
        <v>-1.4289165466209841E-2</v>
      </c>
      <c r="Q39" s="20">
        <f t="shared" si="8"/>
        <v>-0.35194161538042579</v>
      </c>
      <c r="S39" s="14"/>
      <c r="AA39" s="32"/>
      <c r="AH39" s="9"/>
    </row>
    <row r="40" spans="2:34" x14ac:dyDescent="0.3">
      <c r="B40" s="50" t="s">
        <v>95</v>
      </c>
      <c r="C40" s="17">
        <v>0</v>
      </c>
      <c r="D40" s="18">
        <v>20.28</v>
      </c>
      <c r="E40" s="18">
        <v>20.75</v>
      </c>
      <c r="F40" s="18">
        <v>21.49</v>
      </c>
      <c r="G40" s="18">
        <v>21.13</v>
      </c>
      <c r="H40" s="18">
        <v>26.45</v>
      </c>
      <c r="I40" s="19">
        <f t="shared" si="0"/>
        <v>74.224800000000002</v>
      </c>
      <c r="J40" s="19">
        <f t="shared" si="1"/>
        <v>75.737499999999997</v>
      </c>
      <c r="K40" s="19">
        <f t="shared" si="2"/>
        <v>78.438499999999991</v>
      </c>
      <c r="L40" s="19">
        <f t="shared" si="3"/>
        <v>77.335799999999992</v>
      </c>
      <c r="M40" s="19">
        <f t="shared" si="4"/>
        <v>96.542500000000004</v>
      </c>
      <c r="N40" s="20">
        <f t="shared" si="5"/>
        <v>2.0379980815037557E-2</v>
      </c>
      <c r="O40" s="20">
        <f t="shared" si="6"/>
        <v>3.5662650602409585E-2</v>
      </c>
      <c r="P40" s="20">
        <f t="shared" si="7"/>
        <v>-1.4058147465848991E-2</v>
      </c>
      <c r="Q40" s="20">
        <f t="shared" si="8"/>
        <v>0.24835457834534602</v>
      </c>
      <c r="S40" s="14"/>
      <c r="AA40" s="32"/>
      <c r="AH40" s="9"/>
    </row>
    <row r="41" spans="2:34" x14ac:dyDescent="0.3">
      <c r="B41" s="50" t="s">
        <v>96</v>
      </c>
      <c r="C41" s="17">
        <v>1</v>
      </c>
      <c r="D41" s="18">
        <v>49.62</v>
      </c>
      <c r="E41" s="18">
        <v>52.37</v>
      </c>
      <c r="F41" s="18">
        <v>54.23</v>
      </c>
      <c r="G41" s="18">
        <v>1532.98</v>
      </c>
      <c r="H41" s="18">
        <v>1899.06</v>
      </c>
      <c r="I41" s="19">
        <f t="shared" si="0"/>
        <v>181.60919999999999</v>
      </c>
      <c r="J41" s="19">
        <f t="shared" si="1"/>
        <v>191.15049999999997</v>
      </c>
      <c r="K41" s="19">
        <f t="shared" si="2"/>
        <v>197.93950000000001</v>
      </c>
      <c r="L41" s="19">
        <f t="shared" si="3"/>
        <v>5610.7067999999999</v>
      </c>
      <c r="M41" s="19">
        <f t="shared" si="4"/>
        <v>6931.5690000000004</v>
      </c>
      <c r="N41" s="20">
        <f t="shared" si="5"/>
        <v>5.2537536644619243E-2</v>
      </c>
      <c r="O41" s="20">
        <f t="shared" si="6"/>
        <v>3.5516517089937194E-2</v>
      </c>
      <c r="P41" s="20">
        <f t="shared" si="7"/>
        <v>27.345564174912031</v>
      </c>
      <c r="Q41" s="20">
        <f t="shared" si="8"/>
        <v>0.23541814731791022</v>
      </c>
      <c r="S41" s="14"/>
      <c r="AA41" s="32"/>
      <c r="AH41" s="9"/>
    </row>
    <row r="42" spans="2:34" x14ac:dyDescent="0.3">
      <c r="B42" s="50" t="s">
        <v>97</v>
      </c>
      <c r="C42" s="17">
        <v>1</v>
      </c>
      <c r="D42" s="18">
        <v>69.42</v>
      </c>
      <c r="E42" s="18">
        <v>73.430000000000007</v>
      </c>
      <c r="F42" s="18">
        <v>76.05</v>
      </c>
      <c r="G42" s="18">
        <v>1554.43</v>
      </c>
      <c r="H42" s="18">
        <v>1864.65</v>
      </c>
      <c r="I42" s="19">
        <f t="shared" si="0"/>
        <v>254.0772</v>
      </c>
      <c r="J42" s="19">
        <f t="shared" si="1"/>
        <v>268.01950000000005</v>
      </c>
      <c r="K42" s="19">
        <f t="shared" si="2"/>
        <v>277.58249999999998</v>
      </c>
      <c r="L42" s="19">
        <f t="shared" si="3"/>
        <v>5689.2137999999995</v>
      </c>
      <c r="M42" s="19">
        <f t="shared" si="4"/>
        <v>6805.9724999999999</v>
      </c>
      <c r="N42" s="20">
        <f t="shared" si="5"/>
        <v>5.487426656150185E-2</v>
      </c>
      <c r="O42" s="20">
        <f t="shared" si="6"/>
        <v>3.5680239684052539E-2</v>
      </c>
      <c r="P42" s="20">
        <f t="shared" si="7"/>
        <v>19.495578071384184</v>
      </c>
      <c r="Q42" s="20">
        <f t="shared" si="8"/>
        <v>0.19629402923827555</v>
      </c>
      <c r="S42" s="14"/>
      <c r="AA42" s="32"/>
      <c r="AH42" s="9"/>
    </row>
    <row r="43" spans="2:34" x14ac:dyDescent="0.3">
      <c r="B43" s="50" t="s">
        <v>98</v>
      </c>
      <c r="C43" s="17">
        <v>0</v>
      </c>
      <c r="D43" s="18">
        <v>15.42</v>
      </c>
      <c r="E43" s="18">
        <v>16.21</v>
      </c>
      <c r="F43" s="18">
        <v>16.78</v>
      </c>
      <c r="G43" s="18">
        <v>16.5</v>
      </c>
      <c r="H43" s="18">
        <v>15.19</v>
      </c>
      <c r="I43" s="19">
        <f t="shared" si="0"/>
        <v>56.437200000000004</v>
      </c>
      <c r="J43" s="19">
        <f t="shared" si="1"/>
        <v>59.166500000000006</v>
      </c>
      <c r="K43" s="19">
        <f t="shared" si="2"/>
        <v>61.247</v>
      </c>
      <c r="L43" s="19">
        <f t="shared" si="3"/>
        <v>60.39</v>
      </c>
      <c r="M43" s="19">
        <f t="shared" si="4"/>
        <v>55.4435</v>
      </c>
      <c r="N43" s="20">
        <f t="shared" si="5"/>
        <v>4.8359946985321756E-2</v>
      </c>
      <c r="O43" s="20">
        <f t="shared" si="6"/>
        <v>3.5163479333744529E-2</v>
      </c>
      <c r="P43" s="20">
        <f t="shared" si="7"/>
        <v>-1.3992522082714287E-2</v>
      </c>
      <c r="Q43" s="20">
        <f t="shared" si="8"/>
        <v>-8.1909256499420491E-2</v>
      </c>
      <c r="S43" s="14"/>
      <c r="AA43" s="32"/>
      <c r="AH43" s="9"/>
    </row>
    <row r="44" spans="2:34" x14ac:dyDescent="0.3">
      <c r="B44" s="50" t="s">
        <v>99</v>
      </c>
      <c r="C44" s="17">
        <v>0</v>
      </c>
      <c r="D44" s="18">
        <v>8.42</v>
      </c>
      <c r="E44" s="18">
        <v>8.85</v>
      </c>
      <c r="F44" s="18">
        <v>9.17</v>
      </c>
      <c r="G44" s="18">
        <v>9.01</v>
      </c>
      <c r="H44" s="18">
        <v>6.46</v>
      </c>
      <c r="I44" s="19">
        <f t="shared" si="0"/>
        <v>30.8172</v>
      </c>
      <c r="J44" s="19">
        <f t="shared" si="1"/>
        <v>32.302499999999995</v>
      </c>
      <c r="K44" s="19">
        <f t="shared" si="2"/>
        <v>33.470500000000001</v>
      </c>
      <c r="L44" s="19">
        <f t="shared" si="3"/>
        <v>32.976599999999998</v>
      </c>
      <c r="M44" s="19">
        <f t="shared" si="4"/>
        <v>23.579000000000001</v>
      </c>
      <c r="N44" s="20">
        <f t="shared" si="5"/>
        <v>4.8197110704411683E-2</v>
      </c>
      <c r="O44" s="20">
        <f t="shared" si="6"/>
        <v>3.6158192090395724E-2</v>
      </c>
      <c r="P44" s="20">
        <f t="shared" si="7"/>
        <v>-1.4756277916374239E-2</v>
      </c>
      <c r="Q44" s="20">
        <f t="shared" si="8"/>
        <v>-0.28497783276626454</v>
      </c>
      <c r="S44" s="14"/>
      <c r="AA44" s="32"/>
      <c r="AH44" s="9"/>
    </row>
    <row r="45" spans="2:34" x14ac:dyDescent="0.3">
      <c r="B45" s="50" t="s">
        <v>100</v>
      </c>
      <c r="C45" s="17">
        <v>0</v>
      </c>
      <c r="D45" s="18">
        <v>4.8099999999999996</v>
      </c>
      <c r="E45" s="18">
        <v>5.03</v>
      </c>
      <c r="F45" s="18">
        <v>5.21</v>
      </c>
      <c r="G45" s="18">
        <v>5.12</v>
      </c>
      <c r="H45" s="18">
        <v>3.15</v>
      </c>
      <c r="I45" s="19">
        <f t="shared" si="0"/>
        <v>17.604599999999998</v>
      </c>
      <c r="J45" s="19">
        <f t="shared" si="1"/>
        <v>18.359500000000001</v>
      </c>
      <c r="K45" s="19">
        <f t="shared" si="2"/>
        <v>19.016500000000001</v>
      </c>
      <c r="L45" s="19">
        <f t="shared" si="3"/>
        <v>18.7392</v>
      </c>
      <c r="M45" s="19">
        <f t="shared" si="4"/>
        <v>11.4975</v>
      </c>
      <c r="N45" s="20">
        <f t="shared" si="5"/>
        <v>4.2880837962805396E-2</v>
      </c>
      <c r="O45" s="20">
        <f t="shared" si="6"/>
        <v>3.5785288270377746E-2</v>
      </c>
      <c r="P45" s="20">
        <f t="shared" si="7"/>
        <v>-1.4582073462519385E-2</v>
      </c>
      <c r="Q45" s="20">
        <f t="shared" si="8"/>
        <v>-0.38644659323770492</v>
      </c>
      <c r="S45" s="14"/>
      <c r="AA45" s="32"/>
      <c r="AH45" s="9"/>
    </row>
    <row r="46" spans="2:34" x14ac:dyDescent="0.3">
      <c r="B46" s="50" t="s">
        <v>101</v>
      </c>
      <c r="C46" s="17">
        <v>0</v>
      </c>
      <c r="D46" s="18">
        <v>503.49</v>
      </c>
      <c r="E46" s="18">
        <v>532.04999999999995</v>
      </c>
      <c r="F46" s="18">
        <v>551.01</v>
      </c>
      <c r="G46" s="18">
        <v>541.72</v>
      </c>
      <c r="H46" s="18">
        <v>538.36</v>
      </c>
      <c r="I46" s="19">
        <f t="shared" si="0"/>
        <v>1842.7734</v>
      </c>
      <c r="J46" s="19">
        <f t="shared" si="1"/>
        <v>1941.9824999999996</v>
      </c>
      <c r="K46" s="19">
        <f t="shared" si="2"/>
        <v>2011.1864999999998</v>
      </c>
      <c r="L46" s="19">
        <f t="shared" si="3"/>
        <v>1982.6952000000001</v>
      </c>
      <c r="M46" s="19">
        <f t="shared" si="4"/>
        <v>1965.0140000000001</v>
      </c>
      <c r="N46" s="20">
        <f t="shared" si="5"/>
        <v>5.3836841795089629E-2</v>
      </c>
      <c r="O46" s="20">
        <f t="shared" si="6"/>
        <v>3.5635748519875943E-2</v>
      </c>
      <c r="P46" s="20">
        <f t="shared" si="7"/>
        <v>-1.4166413706535708E-2</v>
      </c>
      <c r="Q46" s="20">
        <f t="shared" si="8"/>
        <v>-8.9177600268564028E-3</v>
      </c>
      <c r="S46" s="14"/>
      <c r="AA46" s="32"/>
      <c r="AH46" s="9"/>
    </row>
    <row r="47" spans="2:34" x14ac:dyDescent="0.3">
      <c r="B47" s="50" t="s">
        <v>102</v>
      </c>
      <c r="C47" s="17">
        <v>2</v>
      </c>
      <c r="D47" s="18">
        <v>753.78</v>
      </c>
      <c r="E47" s="18">
        <v>795.88</v>
      </c>
      <c r="F47" s="18">
        <v>824.25</v>
      </c>
      <c r="G47" s="18">
        <v>9674.92</v>
      </c>
      <c r="H47" s="18">
        <v>13378.93</v>
      </c>
      <c r="I47" s="19">
        <f t="shared" si="0"/>
        <v>2758.8348000000001</v>
      </c>
      <c r="J47" s="19">
        <f t="shared" si="1"/>
        <v>2904.962</v>
      </c>
      <c r="K47" s="19">
        <f t="shared" si="2"/>
        <v>3008.5124999999998</v>
      </c>
      <c r="L47" s="19">
        <f t="shared" si="3"/>
        <v>35410.207199999997</v>
      </c>
      <c r="M47" s="19">
        <f t="shared" si="4"/>
        <v>48833.094499999999</v>
      </c>
      <c r="N47" s="20">
        <f t="shared" si="5"/>
        <v>5.2966998966375245E-2</v>
      </c>
      <c r="O47" s="20">
        <f t="shared" si="6"/>
        <v>3.564607729808511E-2</v>
      </c>
      <c r="P47" s="20">
        <f t="shared" si="7"/>
        <v>10.770005010781906</v>
      </c>
      <c r="Q47" s="20">
        <f t="shared" si="8"/>
        <v>0.3790683071744354</v>
      </c>
      <c r="S47" s="14"/>
      <c r="AA47" s="32"/>
      <c r="AH47" s="9"/>
    </row>
    <row r="48" spans="2:34" ht="15" thickBot="1" x14ac:dyDescent="0.35">
      <c r="B48" s="50" t="s">
        <v>103</v>
      </c>
      <c r="C48" s="17">
        <v>0</v>
      </c>
      <c r="D48" s="18">
        <v>3.29</v>
      </c>
      <c r="E48" s="18">
        <v>3.43</v>
      </c>
      <c r="F48" s="18">
        <v>3.55</v>
      </c>
      <c r="G48" s="18">
        <v>3.49</v>
      </c>
      <c r="H48" s="18">
        <v>1.53</v>
      </c>
      <c r="I48" s="19">
        <f t="shared" si="0"/>
        <v>12.041399999999999</v>
      </c>
      <c r="J48" s="19">
        <f t="shared" si="1"/>
        <v>12.519500000000001</v>
      </c>
      <c r="K48" s="19">
        <f t="shared" si="2"/>
        <v>12.9575</v>
      </c>
      <c r="L48" s="19">
        <f t="shared" si="3"/>
        <v>12.773400000000001</v>
      </c>
      <c r="M48" s="19">
        <f t="shared" si="4"/>
        <v>5.5845000000000002</v>
      </c>
      <c r="N48" s="20">
        <f t="shared" si="5"/>
        <v>3.9704685501686043E-2</v>
      </c>
      <c r="O48" s="20">
        <f t="shared" si="6"/>
        <v>3.498542274052463E-2</v>
      </c>
      <c r="P48" s="20">
        <f t="shared" si="7"/>
        <v>-1.420798765193898E-2</v>
      </c>
      <c r="Q48" s="20">
        <f t="shared" si="8"/>
        <v>-0.56280238620884027</v>
      </c>
      <c r="S48" s="25"/>
      <c r="T48" s="26"/>
      <c r="U48" s="26"/>
      <c r="V48" s="26"/>
      <c r="W48" s="26"/>
      <c r="X48" s="26"/>
      <c r="Y48" s="26"/>
      <c r="Z48" s="26"/>
      <c r="AA48" s="33"/>
      <c r="AB48" s="26"/>
      <c r="AC48" s="26"/>
      <c r="AD48" s="26"/>
      <c r="AE48" s="26"/>
      <c r="AF48" s="26"/>
      <c r="AG48" s="26"/>
      <c r="AH48" s="27"/>
    </row>
    <row r="49" spans="2:34" x14ac:dyDescent="0.3">
      <c r="B49" s="50" t="s">
        <v>104</v>
      </c>
      <c r="C49" s="17">
        <v>0</v>
      </c>
      <c r="D49" s="18">
        <v>5.5</v>
      </c>
      <c r="E49" s="18">
        <v>5.76</v>
      </c>
      <c r="F49" s="18">
        <v>5.97</v>
      </c>
      <c r="G49" s="18">
        <v>5.87</v>
      </c>
      <c r="H49" s="18">
        <v>1.63</v>
      </c>
      <c r="I49" s="19">
        <f t="shared" si="0"/>
        <v>20.13</v>
      </c>
      <c r="J49" s="19">
        <f t="shared" si="1"/>
        <v>21.024000000000001</v>
      </c>
      <c r="K49" s="19">
        <f t="shared" si="2"/>
        <v>21.790499999999998</v>
      </c>
      <c r="L49" s="19">
        <f t="shared" si="3"/>
        <v>21.484200000000001</v>
      </c>
      <c r="M49" s="19">
        <f t="shared" si="4"/>
        <v>5.9494999999999996</v>
      </c>
      <c r="N49" s="20">
        <f t="shared" si="5"/>
        <v>4.4411326378539506E-2</v>
      </c>
      <c r="O49" s="20">
        <f t="shared" si="6"/>
        <v>3.6458333333333259E-2</v>
      </c>
      <c r="P49" s="20">
        <f t="shared" si="7"/>
        <v>-1.4056584291319507E-2</v>
      </c>
      <c r="Q49" s="20">
        <f t="shared" si="8"/>
        <v>-0.72307556250640004</v>
      </c>
    </row>
    <row r="50" spans="2:34" ht="26.25" customHeight="1" thickBot="1" x14ac:dyDescent="0.35">
      <c r="B50" s="50" t="s">
        <v>105</v>
      </c>
      <c r="C50" s="17">
        <v>0</v>
      </c>
      <c r="D50" s="18">
        <v>8.07</v>
      </c>
      <c r="E50" s="18">
        <v>8.4700000000000006</v>
      </c>
      <c r="F50" s="18">
        <v>8.77</v>
      </c>
      <c r="G50" s="18">
        <v>8.6199999999999992</v>
      </c>
      <c r="H50" s="18">
        <v>7.36</v>
      </c>
      <c r="I50" s="19">
        <f t="shared" si="0"/>
        <v>29.536200000000004</v>
      </c>
      <c r="J50" s="19">
        <f t="shared" si="1"/>
        <v>30.915500000000005</v>
      </c>
      <c r="K50" s="19">
        <f t="shared" si="2"/>
        <v>32.0105</v>
      </c>
      <c r="L50" s="19">
        <f t="shared" si="3"/>
        <v>31.549199999999999</v>
      </c>
      <c r="M50" s="19">
        <f t="shared" si="4"/>
        <v>26.864000000000001</v>
      </c>
      <c r="N50" s="20">
        <f t="shared" si="5"/>
        <v>4.6698627446997154E-2</v>
      </c>
      <c r="O50" s="20">
        <f t="shared" si="6"/>
        <v>3.5419126328217088E-2</v>
      </c>
      <c r="P50" s="20">
        <f t="shared" si="7"/>
        <v>-1.4410896424610686E-2</v>
      </c>
      <c r="Q50" s="20">
        <f t="shared" si="8"/>
        <v>-0.14850455796026518</v>
      </c>
    </row>
    <row r="51" spans="2:34" ht="15" customHeight="1" thickBot="1" x14ac:dyDescent="0.45">
      <c r="B51" s="50" t="s">
        <v>106</v>
      </c>
      <c r="C51" s="17">
        <v>0</v>
      </c>
      <c r="D51" s="18">
        <v>20.87</v>
      </c>
      <c r="E51" s="18">
        <v>21.98</v>
      </c>
      <c r="F51" s="18">
        <v>22.77</v>
      </c>
      <c r="G51" s="18">
        <v>22.38</v>
      </c>
      <c r="H51" s="18">
        <v>24.48</v>
      </c>
      <c r="I51" s="19">
        <f t="shared" si="0"/>
        <v>76.384199999999993</v>
      </c>
      <c r="J51" s="19">
        <f t="shared" si="1"/>
        <v>80.227000000000004</v>
      </c>
      <c r="K51" s="19">
        <f t="shared" si="2"/>
        <v>83.110500000000002</v>
      </c>
      <c r="L51" s="19">
        <f t="shared" si="3"/>
        <v>81.910799999999995</v>
      </c>
      <c r="M51" s="19">
        <f t="shared" si="4"/>
        <v>89.352000000000004</v>
      </c>
      <c r="N51" s="20">
        <f t="shared" si="5"/>
        <v>5.0308833502216599E-2</v>
      </c>
      <c r="O51" s="20">
        <f t="shared" si="6"/>
        <v>3.5941765241128243E-2</v>
      </c>
      <c r="P51" s="20">
        <f t="shared" si="7"/>
        <v>-1.4434999187828312E-2</v>
      </c>
      <c r="Q51" s="20">
        <f t="shared" si="8"/>
        <v>9.0845163275172558E-2</v>
      </c>
      <c r="S51" s="34" t="s">
        <v>40</v>
      </c>
      <c r="T51" s="35"/>
      <c r="U51" s="5"/>
      <c r="V51" s="36"/>
      <c r="W51" s="37"/>
      <c r="X51" s="37" t="s">
        <v>41</v>
      </c>
      <c r="Y51" s="38"/>
      <c r="Z51" s="38"/>
      <c r="AA51" s="38"/>
      <c r="AB51" s="38"/>
      <c r="AC51" s="38"/>
      <c r="AD51" s="38"/>
      <c r="AE51" s="38"/>
      <c r="AF51" s="39"/>
      <c r="AG51" s="5"/>
      <c r="AH51" s="6"/>
    </row>
    <row r="52" spans="2:34" ht="26.4" x14ac:dyDescent="0.3">
      <c r="B52" s="50" t="s">
        <v>107</v>
      </c>
      <c r="C52" s="17">
        <v>1</v>
      </c>
      <c r="D52" s="18">
        <v>2.02</v>
      </c>
      <c r="E52" s="18">
        <v>2.06</v>
      </c>
      <c r="F52" s="18">
        <v>2.13</v>
      </c>
      <c r="G52" s="18">
        <v>1481.76</v>
      </c>
      <c r="H52" s="18">
        <v>1892.28</v>
      </c>
      <c r="I52" s="19">
        <f t="shared" si="0"/>
        <v>7.3931999999999993</v>
      </c>
      <c r="J52" s="19">
        <f t="shared" si="1"/>
        <v>7.5190000000000001</v>
      </c>
      <c r="K52" s="19">
        <f t="shared" si="2"/>
        <v>7.7744999999999997</v>
      </c>
      <c r="L52" s="19">
        <f t="shared" si="3"/>
        <v>5423.2416000000003</v>
      </c>
      <c r="M52" s="19">
        <f t="shared" si="4"/>
        <v>6906.8219999999992</v>
      </c>
      <c r="N52" s="20">
        <f t="shared" si="5"/>
        <v>1.7015635989828581E-2</v>
      </c>
      <c r="O52" s="20">
        <f t="shared" si="6"/>
        <v>3.398058252427183E-2</v>
      </c>
      <c r="P52" s="20">
        <f t="shared" si="7"/>
        <v>696.56789504148185</v>
      </c>
      <c r="Q52" s="20">
        <f t="shared" si="8"/>
        <v>0.27355971011875968</v>
      </c>
      <c r="S52" s="40" t="s">
        <v>34</v>
      </c>
      <c r="T52" s="10" t="s">
        <v>50</v>
      </c>
      <c r="U52" s="10" t="s">
        <v>35</v>
      </c>
      <c r="V52" s="10" t="s">
        <v>36</v>
      </c>
      <c r="W52" s="10" t="s">
        <v>37</v>
      </c>
      <c r="X52" s="10" t="s">
        <v>38</v>
      </c>
      <c r="AA52" s="15"/>
      <c r="AB52" s="15"/>
      <c r="AH52" s="9"/>
    </row>
    <row r="53" spans="2:34" x14ac:dyDescent="0.3">
      <c r="B53" s="50" t="s">
        <v>108</v>
      </c>
      <c r="C53" s="17">
        <v>0</v>
      </c>
      <c r="D53" s="18">
        <v>6.11</v>
      </c>
      <c r="E53" s="18">
        <v>6.41</v>
      </c>
      <c r="F53" s="18">
        <v>6.64</v>
      </c>
      <c r="G53" s="18">
        <v>6.53</v>
      </c>
      <c r="H53" s="18">
        <v>5</v>
      </c>
      <c r="I53" s="19">
        <f t="shared" si="0"/>
        <v>22.3626</v>
      </c>
      <c r="J53" s="19">
        <f t="shared" si="1"/>
        <v>23.396500000000003</v>
      </c>
      <c r="K53" s="19">
        <f t="shared" si="2"/>
        <v>24.236000000000001</v>
      </c>
      <c r="L53" s="19">
        <f t="shared" si="3"/>
        <v>23.899799999999999</v>
      </c>
      <c r="M53" s="19">
        <f t="shared" si="4"/>
        <v>18.25</v>
      </c>
      <c r="N53" s="20">
        <f t="shared" si="5"/>
        <v>4.6233443338431268E-2</v>
      </c>
      <c r="O53" s="20">
        <f t="shared" si="6"/>
        <v>3.5881435257410166E-2</v>
      </c>
      <c r="P53" s="20">
        <f t="shared" si="7"/>
        <v>-1.3871926060406103E-2</v>
      </c>
      <c r="Q53" s="20">
        <f t="shared" si="8"/>
        <v>-0.23639528364254092</v>
      </c>
      <c r="S53" s="47" t="s">
        <v>43</v>
      </c>
      <c r="T53" t="s">
        <v>51</v>
      </c>
      <c r="U53" t="s">
        <v>52</v>
      </c>
      <c r="V53" t="s">
        <v>53</v>
      </c>
      <c r="W53" t="s">
        <v>54</v>
      </c>
      <c r="X53" t="s">
        <v>55</v>
      </c>
      <c r="AA53" s="15"/>
      <c r="AB53" s="15"/>
      <c r="AE53" s="15"/>
      <c r="AF53" s="15"/>
      <c r="AG53" s="15"/>
      <c r="AH53" s="9"/>
    </row>
    <row r="54" spans="2:34" ht="39.6" x14ac:dyDescent="0.3">
      <c r="B54" s="50" t="s">
        <v>109</v>
      </c>
      <c r="C54" s="17">
        <v>0</v>
      </c>
      <c r="D54" s="18">
        <v>6.23</v>
      </c>
      <c r="E54" s="18">
        <v>6.5</v>
      </c>
      <c r="F54" s="18">
        <v>6.73</v>
      </c>
      <c r="G54" s="18">
        <v>92.45</v>
      </c>
      <c r="H54" s="18">
        <v>31.42</v>
      </c>
      <c r="I54" s="19">
        <f t="shared" si="0"/>
        <v>22.8018</v>
      </c>
      <c r="J54" s="19">
        <f t="shared" si="1"/>
        <v>23.725000000000001</v>
      </c>
      <c r="K54" s="19">
        <f t="shared" si="2"/>
        <v>24.564499999999999</v>
      </c>
      <c r="L54" s="19">
        <f t="shared" si="3"/>
        <v>338.36700000000002</v>
      </c>
      <c r="M54" s="19">
        <f t="shared" si="4"/>
        <v>114.68300000000001</v>
      </c>
      <c r="N54" s="20">
        <f t="shared" si="5"/>
        <v>4.0488031646624512E-2</v>
      </c>
      <c r="O54" s="20">
        <f t="shared" si="6"/>
        <v>3.5384615384615348E-2</v>
      </c>
      <c r="P54" s="20">
        <f t="shared" si="7"/>
        <v>12.774634126483342</v>
      </c>
      <c r="Q54" s="20">
        <f t="shared" si="8"/>
        <v>-0.66106919409989739</v>
      </c>
      <c r="S54" s="1">
        <v>1</v>
      </c>
      <c r="T54">
        <v>49688.745600000002</v>
      </c>
      <c r="U54">
        <v>51457.298500000012</v>
      </c>
      <c r="V54">
        <v>457625.174</v>
      </c>
      <c r="W54">
        <v>285668.41680000006</v>
      </c>
      <c r="X54">
        <v>333139.91649999988</v>
      </c>
      <c r="AA54" s="15"/>
      <c r="AB54" s="15"/>
      <c r="AC54" s="2" t="s">
        <v>34</v>
      </c>
      <c r="AD54" s="10" t="s">
        <v>47</v>
      </c>
      <c r="AE54" s="10" t="s">
        <v>20</v>
      </c>
      <c r="AF54" s="10" t="s">
        <v>21</v>
      </c>
      <c r="AG54" s="10" t="s">
        <v>22</v>
      </c>
      <c r="AH54" s="9"/>
    </row>
    <row r="55" spans="2:34" x14ac:dyDescent="0.3">
      <c r="B55" s="50" t="s">
        <v>110</v>
      </c>
      <c r="C55" s="17">
        <v>0</v>
      </c>
      <c r="D55" s="18">
        <v>19.39</v>
      </c>
      <c r="E55" s="18">
        <v>20.46</v>
      </c>
      <c r="F55" s="18">
        <v>21.19</v>
      </c>
      <c r="G55" s="18">
        <v>20.83</v>
      </c>
      <c r="H55" s="18">
        <v>24.14</v>
      </c>
      <c r="I55" s="19">
        <f t="shared" si="0"/>
        <v>70.967400000000012</v>
      </c>
      <c r="J55" s="19">
        <f t="shared" si="1"/>
        <v>74.679000000000002</v>
      </c>
      <c r="K55" s="19">
        <f t="shared" si="2"/>
        <v>77.343500000000006</v>
      </c>
      <c r="L55" s="19">
        <f t="shared" si="3"/>
        <v>76.237799999999993</v>
      </c>
      <c r="M55" s="19">
        <f t="shared" si="4"/>
        <v>88.111000000000004</v>
      </c>
      <c r="N55" s="20">
        <f t="shared" si="5"/>
        <v>5.230007017306515E-2</v>
      </c>
      <c r="O55" s="20">
        <f t="shared" si="6"/>
        <v>3.5679374389051777E-2</v>
      </c>
      <c r="P55" s="20">
        <f t="shared" si="7"/>
        <v>-1.4295965401100452E-2</v>
      </c>
      <c r="Q55" s="20">
        <f t="shared" si="8"/>
        <v>0.15573901660331235</v>
      </c>
      <c r="S55" s="1">
        <v>2</v>
      </c>
      <c r="T55">
        <v>182715.76439999999</v>
      </c>
      <c r="U55">
        <v>185970.05499999999</v>
      </c>
      <c r="V55">
        <v>1458440.72</v>
      </c>
      <c r="W55">
        <v>915526.89359999995</v>
      </c>
      <c r="X55">
        <v>1225496.9899999998</v>
      </c>
      <c r="AA55" s="15"/>
      <c r="AB55" s="15"/>
      <c r="AC55" s="23">
        <v>1</v>
      </c>
      <c r="AD55" s="24">
        <f>($U54/$T54)-1</f>
        <v>3.5592625224171615E-2</v>
      </c>
      <c r="AE55" s="24">
        <f>($V54/$U54)-1</f>
        <v>7.8932996356192291</v>
      </c>
      <c r="AF55" s="24">
        <f>($W54/$V54)-1</f>
        <v>-0.37575895507881285</v>
      </c>
      <c r="AG55" s="24">
        <f>($X54/$W54)-1</f>
        <v>0.16617692719330313</v>
      </c>
      <c r="AH55" s="9"/>
    </row>
    <row r="56" spans="2:34" x14ac:dyDescent="0.3">
      <c r="B56" s="50" t="s">
        <v>111</v>
      </c>
      <c r="C56" s="17">
        <v>0</v>
      </c>
      <c r="D56" s="18">
        <v>7.66</v>
      </c>
      <c r="E56" s="18">
        <v>8.0299999999999994</v>
      </c>
      <c r="F56" s="18">
        <v>8.32</v>
      </c>
      <c r="G56" s="18">
        <v>8.18</v>
      </c>
      <c r="H56" s="18">
        <v>7.02</v>
      </c>
      <c r="I56" s="19">
        <f t="shared" si="0"/>
        <v>28.035600000000002</v>
      </c>
      <c r="J56" s="19">
        <f t="shared" si="1"/>
        <v>29.3095</v>
      </c>
      <c r="K56" s="19">
        <f t="shared" si="2"/>
        <v>30.367999999999999</v>
      </c>
      <c r="L56" s="19">
        <f t="shared" si="3"/>
        <v>29.938800000000001</v>
      </c>
      <c r="M56" s="19">
        <f t="shared" si="4"/>
        <v>25.623000000000001</v>
      </c>
      <c r="N56" s="20">
        <f t="shared" si="5"/>
        <v>4.5438656565224056E-2</v>
      </c>
      <c r="O56" s="20">
        <f t="shared" si="6"/>
        <v>3.6114570361145626E-2</v>
      </c>
      <c r="P56" s="20">
        <f t="shared" si="7"/>
        <v>-1.4133298208640621E-2</v>
      </c>
      <c r="Q56" s="20">
        <f t="shared" si="8"/>
        <v>-0.14415407431159566</v>
      </c>
      <c r="S56" s="1">
        <v>3</v>
      </c>
      <c r="T56">
        <v>31854.334199999998</v>
      </c>
      <c r="U56">
        <v>33462.688999999998</v>
      </c>
      <c r="V56">
        <v>290027.57650000002</v>
      </c>
      <c r="W56">
        <v>170859.34079999998</v>
      </c>
      <c r="X56">
        <v>426628.27899999998</v>
      </c>
      <c r="AA56" s="15"/>
      <c r="AB56" s="15"/>
      <c r="AC56" s="23">
        <v>2</v>
      </c>
      <c r="AD56" s="24">
        <f>($U55/$T55)-1</f>
        <v>1.7810672279353623E-2</v>
      </c>
      <c r="AE56" s="24">
        <f>($V55/$U55)-1</f>
        <v>6.8423417146378753</v>
      </c>
      <c r="AF56" s="24">
        <f>($W55/$V55)-1</f>
        <v>-0.37225635499261156</v>
      </c>
      <c r="AG56" s="24">
        <f>($X55/$W55)-1</f>
        <v>0.33857017043065474</v>
      </c>
      <c r="AH56" s="9"/>
    </row>
    <row r="57" spans="2:34" x14ac:dyDescent="0.3">
      <c r="B57" s="50" t="s">
        <v>112</v>
      </c>
      <c r="C57" s="17">
        <v>0</v>
      </c>
      <c r="D57" s="18">
        <v>10.18</v>
      </c>
      <c r="E57" s="18">
        <v>10.71</v>
      </c>
      <c r="F57" s="18">
        <v>11.09</v>
      </c>
      <c r="G57" s="18">
        <v>9.57</v>
      </c>
      <c r="H57" s="18">
        <v>0.93</v>
      </c>
      <c r="I57" s="19">
        <f t="shared" si="0"/>
        <v>37.258800000000001</v>
      </c>
      <c r="J57" s="19">
        <f t="shared" si="1"/>
        <v>39.091500000000003</v>
      </c>
      <c r="K57" s="19">
        <f t="shared" si="2"/>
        <v>40.478499999999997</v>
      </c>
      <c r="L57" s="19">
        <f t="shared" si="3"/>
        <v>35.026200000000003</v>
      </c>
      <c r="M57" s="19">
        <f t="shared" si="4"/>
        <v>3.3945000000000003</v>
      </c>
      <c r="N57" s="20">
        <f t="shared" si="5"/>
        <v>4.9188379657959969E-2</v>
      </c>
      <c r="O57" s="20">
        <f t="shared" si="6"/>
        <v>3.5480859010270649E-2</v>
      </c>
      <c r="P57" s="20">
        <f t="shared" si="7"/>
        <v>-0.13469619674642075</v>
      </c>
      <c r="Q57" s="20">
        <f t="shared" si="8"/>
        <v>-0.90308683214279595</v>
      </c>
      <c r="S57" s="1">
        <v>4</v>
      </c>
      <c r="T57">
        <v>220008.639</v>
      </c>
      <c r="U57">
        <v>230641.16400000002</v>
      </c>
      <c r="V57">
        <v>2529541.1040000003</v>
      </c>
      <c r="W57">
        <v>1633933.8</v>
      </c>
      <c r="X57">
        <v>2084447.5480000002</v>
      </c>
      <c r="AA57" s="15"/>
      <c r="AB57" s="15"/>
      <c r="AC57" s="23">
        <v>3</v>
      </c>
      <c r="AD57" s="24">
        <f>($U56/$T56)-1</f>
        <v>5.049092503085495E-2</v>
      </c>
      <c r="AE57" s="24">
        <f>($V56/$U56)-1</f>
        <v>7.6671927799944601</v>
      </c>
      <c r="AF57" s="24">
        <f>($W56/$V56)-1</f>
        <v>-0.41088587898468354</v>
      </c>
      <c r="AG57" s="24">
        <f>($X56/$W56)-1</f>
        <v>1.496956133638554</v>
      </c>
      <c r="AH57" s="9"/>
    </row>
    <row r="58" spans="2:34" x14ac:dyDescent="0.3">
      <c r="B58" s="50" t="s">
        <v>113</v>
      </c>
      <c r="C58" s="17">
        <v>0</v>
      </c>
      <c r="D58" s="18">
        <v>4.4800000000000004</v>
      </c>
      <c r="E58" s="18">
        <v>4.6900000000000004</v>
      </c>
      <c r="F58" s="18">
        <v>5.75</v>
      </c>
      <c r="G58" s="18">
        <v>5.65</v>
      </c>
      <c r="H58" s="18">
        <v>0.95</v>
      </c>
      <c r="I58" s="19">
        <f t="shared" si="0"/>
        <v>16.396800000000002</v>
      </c>
      <c r="J58" s="19">
        <f t="shared" si="1"/>
        <v>17.118500000000001</v>
      </c>
      <c r="K58" s="19">
        <f t="shared" si="2"/>
        <v>20.987500000000001</v>
      </c>
      <c r="L58" s="19">
        <f t="shared" si="3"/>
        <v>20.679000000000002</v>
      </c>
      <c r="M58" s="19">
        <f t="shared" si="4"/>
        <v>3.4674999999999998</v>
      </c>
      <c r="N58" s="20">
        <f t="shared" si="5"/>
        <v>4.4014685792349573E-2</v>
      </c>
      <c r="O58" s="20">
        <f t="shared" si="6"/>
        <v>0.2260127931769722</v>
      </c>
      <c r="P58" s="20">
        <f t="shared" si="7"/>
        <v>-1.4699225729600918E-2</v>
      </c>
      <c r="Q58" s="20">
        <f t="shared" si="8"/>
        <v>-0.83231781033899122</v>
      </c>
      <c r="S58" s="1" t="s">
        <v>44</v>
      </c>
      <c r="T58">
        <v>484267.48320000002</v>
      </c>
      <c r="U58">
        <v>501531.20649999997</v>
      </c>
      <c r="V58">
        <v>4735634.5745000001</v>
      </c>
      <c r="W58">
        <v>3005988.4512</v>
      </c>
      <c r="X58">
        <v>4069712.7335000001</v>
      </c>
      <c r="AA58" s="15"/>
      <c r="AB58" s="15"/>
      <c r="AC58" s="23">
        <v>4</v>
      </c>
      <c r="AD58" s="24">
        <f>($U57/$T57)-1</f>
        <v>4.8327761347589648E-2</v>
      </c>
      <c r="AE58" s="24">
        <f>($V57/$U57)-1</f>
        <v>9.9674312257633257</v>
      </c>
      <c r="AF58" s="24">
        <f>($W57/$V57)-1</f>
        <v>-0.35405920171993388</v>
      </c>
      <c r="AG58" s="24">
        <f>($X57/$W57)-1</f>
        <v>0.27572337875622632</v>
      </c>
      <c r="AH58" s="9"/>
    </row>
    <row r="59" spans="2:34" x14ac:dyDescent="0.3">
      <c r="B59" s="50" t="s">
        <v>114</v>
      </c>
      <c r="C59" s="17">
        <v>0</v>
      </c>
      <c r="D59" s="18">
        <v>4.4800000000000004</v>
      </c>
      <c r="E59" s="18">
        <v>4.6900000000000004</v>
      </c>
      <c r="F59" s="18">
        <v>5.0199999999999996</v>
      </c>
      <c r="G59" s="18">
        <v>4.9400000000000004</v>
      </c>
      <c r="H59" s="18">
        <v>0.95</v>
      </c>
      <c r="I59" s="19">
        <f t="shared" si="0"/>
        <v>16.396800000000002</v>
      </c>
      <c r="J59" s="19">
        <f t="shared" si="1"/>
        <v>17.118500000000001</v>
      </c>
      <c r="K59" s="19">
        <f t="shared" si="2"/>
        <v>18.322999999999997</v>
      </c>
      <c r="L59" s="19">
        <f t="shared" si="3"/>
        <v>18.080400000000001</v>
      </c>
      <c r="M59" s="19">
        <f t="shared" si="4"/>
        <v>3.4674999999999998</v>
      </c>
      <c r="N59" s="20">
        <f t="shared" si="5"/>
        <v>4.4014685792349573E-2</v>
      </c>
      <c r="O59" s="20">
        <f t="shared" si="6"/>
        <v>7.0362473347547638E-2</v>
      </c>
      <c r="P59" s="20">
        <f t="shared" si="7"/>
        <v>-1.324018992523035E-2</v>
      </c>
      <c r="Q59" s="20">
        <f t="shared" si="8"/>
        <v>-0.80821773854560741</v>
      </c>
      <c r="AA59" s="15"/>
      <c r="AB59" s="15"/>
      <c r="AC59" s="15"/>
      <c r="AD59" s="15"/>
      <c r="AE59" s="15"/>
      <c r="AF59" s="15"/>
      <c r="AG59" s="15"/>
      <c r="AH59" s="9"/>
    </row>
    <row r="60" spans="2:34" x14ac:dyDescent="0.3">
      <c r="B60" s="50" t="s">
        <v>115</v>
      </c>
      <c r="C60" s="17">
        <v>0</v>
      </c>
      <c r="D60" s="18">
        <v>547.30999999999995</v>
      </c>
      <c r="E60" s="18">
        <v>578.59</v>
      </c>
      <c r="F60" s="18">
        <v>599.21</v>
      </c>
      <c r="G60" s="18">
        <v>589.11</v>
      </c>
      <c r="H60" s="18">
        <v>438.14</v>
      </c>
      <c r="I60" s="19">
        <f t="shared" si="0"/>
        <v>2003.1545999999998</v>
      </c>
      <c r="J60" s="19">
        <f t="shared" si="1"/>
        <v>2111.8535000000002</v>
      </c>
      <c r="K60" s="19">
        <f t="shared" si="2"/>
        <v>2187.1165000000001</v>
      </c>
      <c r="L60" s="19">
        <f t="shared" si="3"/>
        <v>2156.1426000000001</v>
      </c>
      <c r="M60" s="19">
        <f t="shared" si="4"/>
        <v>1599.211</v>
      </c>
      <c r="N60" s="20">
        <f t="shared" si="5"/>
        <v>5.4263859614230636E-2</v>
      </c>
      <c r="O60" s="20">
        <f t="shared" si="6"/>
        <v>3.5638362225409947E-2</v>
      </c>
      <c r="P60" s="20">
        <f t="shared" si="7"/>
        <v>-1.4161979940254699E-2</v>
      </c>
      <c r="Q60" s="20">
        <f t="shared" si="8"/>
        <v>-0.25829998442589097</v>
      </c>
      <c r="AA60" s="15"/>
      <c r="AB60" s="15"/>
      <c r="AC60" s="15"/>
      <c r="AD60" s="15"/>
      <c r="AE60" s="15"/>
      <c r="AF60" s="15"/>
      <c r="AG60" s="15"/>
      <c r="AH60" s="9"/>
    </row>
    <row r="61" spans="2:34" x14ac:dyDescent="0.3">
      <c r="B61" s="50" t="s">
        <v>116</v>
      </c>
      <c r="C61" s="17">
        <v>0</v>
      </c>
      <c r="D61" s="18">
        <v>25.25</v>
      </c>
      <c r="E61" s="18">
        <v>26.61</v>
      </c>
      <c r="F61" s="18">
        <v>27.55</v>
      </c>
      <c r="G61" s="18">
        <v>27.09</v>
      </c>
      <c r="H61" s="18">
        <v>30.88</v>
      </c>
      <c r="I61" s="19">
        <f t="shared" si="0"/>
        <v>92.415000000000006</v>
      </c>
      <c r="J61" s="19">
        <f t="shared" si="1"/>
        <v>97.126500000000007</v>
      </c>
      <c r="K61" s="19">
        <f t="shared" si="2"/>
        <v>100.5575</v>
      </c>
      <c r="L61" s="19">
        <f t="shared" si="3"/>
        <v>99.149399999999986</v>
      </c>
      <c r="M61" s="19">
        <f t="shared" si="4"/>
        <v>112.71199999999999</v>
      </c>
      <c r="N61" s="20">
        <f t="shared" si="5"/>
        <v>5.0981983444245982E-2</v>
      </c>
      <c r="O61" s="20">
        <f t="shared" si="6"/>
        <v>3.5325065764750141E-2</v>
      </c>
      <c r="P61" s="20">
        <f t="shared" si="7"/>
        <v>-1.400293364492966E-2</v>
      </c>
      <c r="Q61" s="20">
        <f t="shared" si="8"/>
        <v>0.13678953175712616</v>
      </c>
      <c r="Y61" s="15"/>
      <c r="Z61" s="15"/>
      <c r="AA61" s="15"/>
      <c r="AB61" s="15"/>
      <c r="AC61" s="15"/>
      <c r="AD61" s="15"/>
      <c r="AE61" s="15"/>
      <c r="AF61" s="15"/>
      <c r="AG61" s="15"/>
      <c r="AH61" s="9"/>
    </row>
    <row r="62" spans="2:34" ht="15" thickBot="1" x14ac:dyDescent="0.35">
      <c r="B62" s="50" t="s">
        <v>117</v>
      </c>
      <c r="C62" s="17" t="s">
        <v>357</v>
      </c>
      <c r="D62" s="18">
        <v>39.549999999999997</v>
      </c>
      <c r="E62" s="18">
        <v>41.77</v>
      </c>
      <c r="F62" s="18">
        <v>0</v>
      </c>
      <c r="G62" s="18">
        <v>0</v>
      </c>
      <c r="H62" s="18">
        <v>0</v>
      </c>
      <c r="I62" s="19">
        <f t="shared" si="0"/>
        <v>144.75299999999999</v>
      </c>
      <c r="J62" s="19">
        <f t="shared" si="1"/>
        <v>152.4605</v>
      </c>
      <c r="K62" s="19">
        <f t="shared" si="2"/>
        <v>0</v>
      </c>
      <c r="L62" s="19">
        <f t="shared" si="3"/>
        <v>0</v>
      </c>
      <c r="M62" s="19">
        <f t="shared" si="4"/>
        <v>0</v>
      </c>
      <c r="N62" s="20">
        <f t="shared" si="5"/>
        <v>5.3245874006065508E-2</v>
      </c>
      <c r="O62" s="20">
        <f t="shared" si="6"/>
        <v>-1</v>
      </c>
      <c r="P62" s="20">
        <f t="shared" si="7"/>
        <v>0</v>
      </c>
      <c r="Q62" s="20">
        <f t="shared" si="8"/>
        <v>0</v>
      </c>
      <c r="V62" s="26"/>
      <c r="W62" s="26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27"/>
    </row>
    <row r="63" spans="2:34" x14ac:dyDescent="0.3">
      <c r="B63" s="50" t="s">
        <v>118</v>
      </c>
      <c r="C63" s="17">
        <v>0</v>
      </c>
      <c r="D63" s="18">
        <v>15.25</v>
      </c>
      <c r="E63" s="18">
        <v>16.04</v>
      </c>
      <c r="F63" s="18">
        <v>16.61</v>
      </c>
      <c r="G63" s="18">
        <v>16.329999999999998</v>
      </c>
      <c r="H63" s="18">
        <v>16.36</v>
      </c>
      <c r="I63" s="19">
        <f t="shared" si="0"/>
        <v>55.814999999999998</v>
      </c>
      <c r="J63" s="19">
        <f t="shared" si="1"/>
        <v>58.545999999999992</v>
      </c>
      <c r="K63" s="19">
        <f t="shared" si="2"/>
        <v>60.6265</v>
      </c>
      <c r="L63" s="19">
        <f t="shared" si="3"/>
        <v>59.767799999999987</v>
      </c>
      <c r="M63" s="19">
        <f t="shared" si="4"/>
        <v>59.713999999999999</v>
      </c>
      <c r="N63" s="20">
        <f t="shared" si="5"/>
        <v>4.8929499238555829E-2</v>
      </c>
      <c r="O63" s="20">
        <f t="shared" si="6"/>
        <v>3.5536159600997541E-2</v>
      </c>
      <c r="P63" s="20">
        <f t="shared" si="7"/>
        <v>-1.4163773267465762E-2</v>
      </c>
      <c r="Q63" s="20">
        <f t="shared" si="8"/>
        <v>-9.0015024812672984E-4</v>
      </c>
    </row>
    <row r="64" spans="2:34" ht="15" thickBot="1" x14ac:dyDescent="0.35">
      <c r="B64" s="50" t="s">
        <v>119</v>
      </c>
      <c r="C64" s="17">
        <v>1</v>
      </c>
      <c r="D64" s="18">
        <v>516.94000000000005</v>
      </c>
      <c r="E64" s="18">
        <v>540.84</v>
      </c>
      <c r="F64" s="18">
        <v>7940.85</v>
      </c>
      <c r="G64" s="18">
        <v>2030.34</v>
      </c>
      <c r="H64" s="18">
        <v>2134.4299999999998</v>
      </c>
      <c r="I64" s="19">
        <f t="shared" si="0"/>
        <v>1892.0004000000001</v>
      </c>
      <c r="J64" s="19">
        <f t="shared" si="1"/>
        <v>1974.066</v>
      </c>
      <c r="K64" s="19">
        <f t="shared" si="2"/>
        <v>28984.102500000001</v>
      </c>
      <c r="L64" s="19">
        <f t="shared" si="3"/>
        <v>7431.0443999999998</v>
      </c>
      <c r="M64" s="19">
        <f t="shared" si="4"/>
        <v>7790.6694999999991</v>
      </c>
      <c r="N64" s="20">
        <f t="shared" si="5"/>
        <v>4.3375043683923087E-2</v>
      </c>
      <c r="O64" s="20">
        <f t="shared" si="6"/>
        <v>13.682438429110274</v>
      </c>
      <c r="P64" s="20">
        <f t="shared" si="7"/>
        <v>-0.7436165428962308</v>
      </c>
      <c r="Q64" s="20">
        <f t="shared" si="8"/>
        <v>4.8394960471505044E-2</v>
      </c>
    </row>
    <row r="65" spans="2:34" ht="18.600000000000001" thickBot="1" x14ac:dyDescent="0.4">
      <c r="B65" s="50" t="s">
        <v>120</v>
      </c>
      <c r="C65" s="17">
        <v>0</v>
      </c>
      <c r="D65" s="18">
        <v>5.59</v>
      </c>
      <c r="E65" s="18">
        <v>5.84</v>
      </c>
      <c r="F65" s="18">
        <v>6.05</v>
      </c>
      <c r="G65" s="18">
        <v>5.95</v>
      </c>
      <c r="H65" s="18">
        <v>2.02</v>
      </c>
      <c r="I65" s="19">
        <f t="shared" si="0"/>
        <v>20.459399999999999</v>
      </c>
      <c r="J65" s="19">
        <f t="shared" si="1"/>
        <v>21.315999999999999</v>
      </c>
      <c r="K65" s="19">
        <f t="shared" si="2"/>
        <v>22.0825</v>
      </c>
      <c r="L65" s="19">
        <f t="shared" si="3"/>
        <v>21.777000000000001</v>
      </c>
      <c r="M65" s="19">
        <f t="shared" si="4"/>
        <v>7.3729999999999993</v>
      </c>
      <c r="N65" s="20">
        <f t="shared" si="5"/>
        <v>4.1868285482467682E-2</v>
      </c>
      <c r="O65" s="20">
        <f t="shared" si="6"/>
        <v>3.5958904109589129E-2</v>
      </c>
      <c r="P65" s="20">
        <f t="shared" si="7"/>
        <v>-1.3834484320162987E-2</v>
      </c>
      <c r="Q65" s="20">
        <f t="shared" si="8"/>
        <v>-0.66143178582908579</v>
      </c>
      <c r="V65" s="45"/>
      <c r="W65" s="45"/>
      <c r="X65" s="45"/>
      <c r="Y65" s="45"/>
      <c r="Z65" s="43"/>
      <c r="AA65" s="42"/>
      <c r="AB65" s="44" t="s">
        <v>42</v>
      </c>
      <c r="AC65" s="45"/>
      <c r="AD65" s="45"/>
      <c r="AE65" s="45"/>
      <c r="AF65" s="45"/>
      <c r="AG65" s="45"/>
      <c r="AH65" s="43"/>
    </row>
    <row r="66" spans="2:34" x14ac:dyDescent="0.3">
      <c r="B66" s="50" t="s">
        <v>121</v>
      </c>
      <c r="C66" s="17">
        <v>0</v>
      </c>
      <c r="D66" s="18">
        <v>18.899999999999999</v>
      </c>
      <c r="E66" s="18">
        <v>19.97</v>
      </c>
      <c r="F66" s="18">
        <v>20.68</v>
      </c>
      <c r="G66" s="18">
        <v>20.34</v>
      </c>
      <c r="H66" s="18">
        <v>17.71</v>
      </c>
      <c r="I66" s="19">
        <f t="shared" si="0"/>
        <v>69.173999999999992</v>
      </c>
      <c r="J66" s="19">
        <f t="shared" si="1"/>
        <v>72.890500000000003</v>
      </c>
      <c r="K66" s="19">
        <f t="shared" si="2"/>
        <v>75.481999999999999</v>
      </c>
      <c r="L66" s="19">
        <f t="shared" si="3"/>
        <v>74.444400000000002</v>
      </c>
      <c r="M66" s="19">
        <f t="shared" si="4"/>
        <v>64.641500000000008</v>
      </c>
      <c r="N66" s="20">
        <f t="shared" si="5"/>
        <v>5.3726833781478689E-2</v>
      </c>
      <c r="O66" s="20">
        <f t="shared" si="6"/>
        <v>3.5553329994992389E-2</v>
      </c>
      <c r="P66" s="20">
        <f t="shared" si="7"/>
        <v>-1.374632362682493E-2</v>
      </c>
      <c r="Q66" s="20">
        <f t="shared" si="8"/>
        <v>-0.13168082488407451</v>
      </c>
      <c r="Z66" s="9"/>
      <c r="AB66" s="14"/>
      <c r="AH66" s="9"/>
    </row>
    <row r="67" spans="2:34" x14ac:dyDescent="0.3">
      <c r="B67" s="50" t="s">
        <v>122</v>
      </c>
      <c r="C67" s="17">
        <v>0</v>
      </c>
      <c r="D67" s="18">
        <v>21.67</v>
      </c>
      <c r="E67" s="18">
        <v>22.86</v>
      </c>
      <c r="F67" s="18">
        <v>23.67</v>
      </c>
      <c r="G67" s="18">
        <v>23.27</v>
      </c>
      <c r="H67" s="18">
        <v>7.87</v>
      </c>
      <c r="I67" s="19">
        <f t="shared" si="0"/>
        <v>79.312200000000004</v>
      </c>
      <c r="J67" s="19">
        <f t="shared" si="1"/>
        <v>83.438999999999993</v>
      </c>
      <c r="K67" s="19">
        <f t="shared" si="2"/>
        <v>86.395500000000013</v>
      </c>
      <c r="L67" s="19">
        <f t="shared" si="3"/>
        <v>85.168199999999999</v>
      </c>
      <c r="M67" s="19">
        <f t="shared" si="4"/>
        <v>28.725500000000004</v>
      </c>
      <c r="N67" s="20">
        <f t="shared" si="5"/>
        <v>5.2032348112900584E-2</v>
      </c>
      <c r="O67" s="20">
        <f t="shared" si="6"/>
        <v>3.5433070866141891E-2</v>
      </c>
      <c r="P67" s="20">
        <f t="shared" si="7"/>
        <v>-1.4205600986162636E-2</v>
      </c>
      <c r="Q67" s="20">
        <f t="shared" si="8"/>
        <v>-0.66272035806791729</v>
      </c>
      <c r="Z67" s="9"/>
      <c r="AB67" s="14"/>
      <c r="AH67" s="9"/>
    </row>
    <row r="68" spans="2:34" x14ac:dyDescent="0.3">
      <c r="B68" s="50" t="s">
        <v>123</v>
      </c>
      <c r="C68" s="17">
        <v>0</v>
      </c>
      <c r="D68" s="18">
        <v>50.14</v>
      </c>
      <c r="E68" s="18">
        <v>51.24</v>
      </c>
      <c r="F68" s="18">
        <v>53.07</v>
      </c>
      <c r="G68" s="18">
        <v>52.17</v>
      </c>
      <c r="H68" s="18">
        <v>60.37</v>
      </c>
      <c r="I68" s="19">
        <f t="shared" si="0"/>
        <v>183.51239999999999</v>
      </c>
      <c r="J68" s="19">
        <f t="shared" si="1"/>
        <v>187.02599999999998</v>
      </c>
      <c r="K68" s="19">
        <f t="shared" si="2"/>
        <v>193.70549999999997</v>
      </c>
      <c r="L68" s="19">
        <f t="shared" si="3"/>
        <v>190.94220000000001</v>
      </c>
      <c r="M68" s="19">
        <f t="shared" si="4"/>
        <v>220.35050000000001</v>
      </c>
      <c r="N68" s="20">
        <f t="shared" si="5"/>
        <v>1.9146390107698474E-2</v>
      </c>
      <c r="O68" s="20">
        <f t="shared" si="6"/>
        <v>3.5714285714285587E-2</v>
      </c>
      <c r="P68" s="20">
        <f t="shared" si="7"/>
        <v>-1.4265470004723446E-2</v>
      </c>
      <c r="Q68" s="20">
        <f t="shared" si="8"/>
        <v>0.15401676528289721</v>
      </c>
      <c r="Z68" s="9"/>
      <c r="AB68" s="14" t="s">
        <v>56</v>
      </c>
      <c r="AH68" s="9"/>
    </row>
    <row r="69" spans="2:34" x14ac:dyDescent="0.3">
      <c r="B69" s="50" t="s">
        <v>124</v>
      </c>
      <c r="C69" s="17">
        <v>0</v>
      </c>
      <c r="D69" s="18">
        <v>3.89</v>
      </c>
      <c r="E69" s="18">
        <v>4.08</v>
      </c>
      <c r="F69" s="18">
        <v>4.2300000000000004</v>
      </c>
      <c r="G69" s="18">
        <v>4.16</v>
      </c>
      <c r="H69" s="18">
        <v>0.89</v>
      </c>
      <c r="I69" s="19">
        <f t="shared" si="0"/>
        <v>14.237400000000001</v>
      </c>
      <c r="J69" s="19">
        <f t="shared" si="1"/>
        <v>14.892000000000001</v>
      </c>
      <c r="K69" s="19">
        <f t="shared" si="2"/>
        <v>15.439500000000002</v>
      </c>
      <c r="L69" s="19">
        <f t="shared" si="3"/>
        <v>15.2256</v>
      </c>
      <c r="M69" s="19">
        <f t="shared" si="4"/>
        <v>3.2484999999999999</v>
      </c>
      <c r="N69" s="20">
        <f t="shared" si="5"/>
        <v>4.597749589110367E-2</v>
      </c>
      <c r="O69" s="20">
        <f t="shared" si="6"/>
        <v>3.6764705882353033E-2</v>
      </c>
      <c r="P69" s="20">
        <f t="shared" si="7"/>
        <v>-1.3854075585349457E-2</v>
      </c>
      <c r="Q69" s="20">
        <f t="shared" si="8"/>
        <v>-0.78664223413198819</v>
      </c>
      <c r="Z69" s="9"/>
      <c r="AB69" s="14"/>
      <c r="AH69" s="9"/>
    </row>
    <row r="70" spans="2:34" x14ac:dyDescent="0.3">
      <c r="B70" s="50" t="s">
        <v>125</v>
      </c>
      <c r="C70" s="17">
        <v>0</v>
      </c>
      <c r="D70" s="18">
        <v>6.56</v>
      </c>
      <c r="E70" s="18">
        <v>6.87</v>
      </c>
      <c r="F70" s="18">
        <v>7.12</v>
      </c>
      <c r="G70" s="18">
        <v>7</v>
      </c>
      <c r="H70" s="18">
        <v>5.94</v>
      </c>
      <c r="I70" s="19">
        <f t="shared" si="0"/>
        <v>24.009599999999995</v>
      </c>
      <c r="J70" s="19">
        <f t="shared" si="1"/>
        <v>25.075499999999998</v>
      </c>
      <c r="K70" s="19">
        <f t="shared" si="2"/>
        <v>25.988</v>
      </c>
      <c r="L70" s="19">
        <f t="shared" si="3"/>
        <v>25.62</v>
      </c>
      <c r="M70" s="19">
        <f t="shared" si="4"/>
        <v>21.681000000000001</v>
      </c>
      <c r="N70" s="20">
        <f t="shared" si="5"/>
        <v>4.4394742103158968E-2</v>
      </c>
      <c r="O70" s="20">
        <f t="shared" si="6"/>
        <v>3.639010189228542E-2</v>
      </c>
      <c r="P70" s="20">
        <f t="shared" si="7"/>
        <v>-1.4160381714637515E-2</v>
      </c>
      <c r="Q70" s="20">
        <f t="shared" si="8"/>
        <v>-0.15374707259953158</v>
      </c>
      <c r="Z70" s="9"/>
      <c r="AB70" s="14"/>
      <c r="AH70" s="9"/>
    </row>
    <row r="71" spans="2:34" x14ac:dyDescent="0.3">
      <c r="B71" s="50" t="s">
        <v>126</v>
      </c>
      <c r="C71" s="17">
        <v>1</v>
      </c>
      <c r="D71" s="18">
        <v>12.69</v>
      </c>
      <c r="E71" s="18">
        <v>5.75</v>
      </c>
      <c r="F71" s="18">
        <v>5.96</v>
      </c>
      <c r="G71" s="18">
        <v>1493.21</v>
      </c>
      <c r="H71" s="18">
        <v>1898.4</v>
      </c>
      <c r="I71" s="19">
        <f t="shared" si="0"/>
        <v>46.445399999999992</v>
      </c>
      <c r="J71" s="19">
        <f t="shared" si="1"/>
        <v>20.987500000000001</v>
      </c>
      <c r="K71" s="19">
        <f t="shared" si="2"/>
        <v>21.754000000000001</v>
      </c>
      <c r="L71" s="19">
        <f t="shared" si="3"/>
        <v>5465.1486000000004</v>
      </c>
      <c r="M71" s="19">
        <f t="shared" si="4"/>
        <v>6929.1600000000008</v>
      </c>
      <c r="N71" s="20">
        <f t="shared" si="5"/>
        <v>-0.54812532565119465</v>
      </c>
      <c r="O71" s="20">
        <f t="shared" si="6"/>
        <v>3.6521739130434883E-2</v>
      </c>
      <c r="P71" s="20">
        <f t="shared" si="7"/>
        <v>250.22499770157214</v>
      </c>
      <c r="Q71" s="20">
        <f t="shared" si="8"/>
        <v>0.26788135275955716</v>
      </c>
      <c r="Z71" s="9"/>
      <c r="AB71" s="14"/>
      <c r="AH71" s="9"/>
    </row>
    <row r="72" spans="2:34" x14ac:dyDescent="0.3">
      <c r="B72" s="50" t="s">
        <v>127</v>
      </c>
      <c r="C72" s="17" t="s">
        <v>357</v>
      </c>
      <c r="D72" s="18">
        <v>14.95</v>
      </c>
      <c r="E72" s="18">
        <v>15.79</v>
      </c>
      <c r="F72" s="18">
        <v>0</v>
      </c>
      <c r="G72" s="18">
        <v>0</v>
      </c>
      <c r="H72" s="18">
        <v>0</v>
      </c>
      <c r="I72" s="19">
        <f t="shared" si="0"/>
        <v>54.716999999999999</v>
      </c>
      <c r="J72" s="19">
        <f t="shared" si="1"/>
        <v>57.633499999999998</v>
      </c>
      <c r="K72" s="19">
        <f t="shared" si="2"/>
        <v>0</v>
      </c>
      <c r="L72" s="19">
        <f t="shared" si="3"/>
        <v>0</v>
      </c>
      <c r="M72" s="19">
        <f t="shared" si="4"/>
        <v>0</v>
      </c>
      <c r="N72" s="20">
        <f t="shared" si="5"/>
        <v>5.3301533344298768E-2</v>
      </c>
      <c r="O72" s="20">
        <f t="shared" si="6"/>
        <v>-1</v>
      </c>
      <c r="P72" s="20">
        <f t="shared" si="7"/>
        <v>0</v>
      </c>
      <c r="Q72" s="20">
        <f t="shared" si="8"/>
        <v>0</v>
      </c>
      <c r="S72" s="14"/>
      <c r="Z72" s="9"/>
      <c r="AB72" s="14"/>
      <c r="AH72" s="9"/>
    </row>
    <row r="73" spans="2:34" x14ac:dyDescent="0.3">
      <c r="B73" s="50" t="s">
        <v>128</v>
      </c>
      <c r="C73" s="17">
        <v>0</v>
      </c>
      <c r="D73" s="18">
        <v>4.6100000000000003</v>
      </c>
      <c r="E73" s="18">
        <v>4.8099999999999996</v>
      </c>
      <c r="F73" s="18">
        <v>4.99</v>
      </c>
      <c r="G73" s="18">
        <v>4.9000000000000004</v>
      </c>
      <c r="H73" s="18">
        <v>3.99</v>
      </c>
      <c r="I73" s="19">
        <f t="shared" si="0"/>
        <v>16.872600000000002</v>
      </c>
      <c r="J73" s="19">
        <f t="shared" si="1"/>
        <v>17.5565</v>
      </c>
      <c r="K73" s="19">
        <f t="shared" si="2"/>
        <v>18.2135</v>
      </c>
      <c r="L73" s="19">
        <f t="shared" si="3"/>
        <v>17.934000000000001</v>
      </c>
      <c r="M73" s="19">
        <f t="shared" si="4"/>
        <v>14.563500000000001</v>
      </c>
      <c r="N73" s="20">
        <f t="shared" si="5"/>
        <v>4.0533172125220673E-2</v>
      </c>
      <c r="O73" s="20">
        <f t="shared" si="6"/>
        <v>3.7422037422037313E-2</v>
      </c>
      <c r="P73" s="20">
        <f t="shared" si="7"/>
        <v>-1.5345760013177001E-2</v>
      </c>
      <c r="Q73" s="20">
        <f t="shared" si="8"/>
        <v>-0.18793911007025754</v>
      </c>
      <c r="S73" s="14"/>
      <c r="Z73" s="9"/>
      <c r="AB73" s="14"/>
      <c r="AH73" s="9"/>
    </row>
    <row r="74" spans="2:34" x14ac:dyDescent="0.3">
      <c r="B74" s="50" t="s">
        <v>129</v>
      </c>
      <c r="C74" s="17" t="s">
        <v>357</v>
      </c>
      <c r="D74" s="18">
        <v>2.3199999999999998</v>
      </c>
      <c r="E74" s="18">
        <v>2.42</v>
      </c>
      <c r="F74" s="18">
        <v>0</v>
      </c>
      <c r="G74" s="18">
        <v>0</v>
      </c>
      <c r="H74" s="18">
        <v>0</v>
      </c>
      <c r="I74" s="19">
        <f t="shared" si="0"/>
        <v>8.4911999999999992</v>
      </c>
      <c r="J74" s="19">
        <f t="shared" si="1"/>
        <v>8.8330000000000002</v>
      </c>
      <c r="K74" s="19">
        <f t="shared" si="2"/>
        <v>0</v>
      </c>
      <c r="L74" s="19">
        <f t="shared" si="3"/>
        <v>0</v>
      </c>
      <c r="M74" s="19">
        <f t="shared" si="4"/>
        <v>0</v>
      </c>
      <c r="N74" s="20">
        <f t="shared" si="5"/>
        <v>4.0253438854343404E-2</v>
      </c>
      <c r="O74" s="20">
        <f t="shared" si="6"/>
        <v>-1</v>
      </c>
      <c r="P74" s="20">
        <f t="shared" si="7"/>
        <v>0</v>
      </c>
      <c r="Q74" s="20">
        <f t="shared" si="8"/>
        <v>0</v>
      </c>
      <c r="S74" s="14"/>
      <c r="Z74" s="9"/>
      <c r="AB74" s="14"/>
      <c r="AH74" s="9"/>
    </row>
    <row r="75" spans="2:34" x14ac:dyDescent="0.3">
      <c r="B75" s="50" t="s">
        <v>130</v>
      </c>
      <c r="C75" s="17">
        <v>0</v>
      </c>
      <c r="D75" s="18">
        <v>6.23</v>
      </c>
      <c r="E75" s="18">
        <v>4.88</v>
      </c>
      <c r="F75" s="18">
        <v>5.05</v>
      </c>
      <c r="G75" s="18">
        <v>6.62</v>
      </c>
      <c r="H75" s="18">
        <v>6.45</v>
      </c>
      <c r="I75" s="19">
        <f t="shared" si="0"/>
        <v>22.8018</v>
      </c>
      <c r="J75" s="19">
        <f t="shared" si="1"/>
        <v>17.811999999999998</v>
      </c>
      <c r="K75" s="19">
        <f t="shared" si="2"/>
        <v>18.432499999999997</v>
      </c>
      <c r="L75" s="19">
        <f t="shared" si="3"/>
        <v>24.229199999999999</v>
      </c>
      <c r="M75" s="19">
        <f t="shared" si="4"/>
        <v>23.5425</v>
      </c>
      <c r="N75" s="20">
        <f t="shared" si="5"/>
        <v>-0.21883360085607284</v>
      </c>
      <c r="O75" s="20">
        <f t="shared" si="6"/>
        <v>3.4836065573770503E-2</v>
      </c>
      <c r="P75" s="20">
        <f t="shared" si="7"/>
        <v>0.31448257154482584</v>
      </c>
      <c r="Q75" s="20">
        <f t="shared" si="8"/>
        <v>-2.8341835471249466E-2</v>
      </c>
      <c r="S75" s="14"/>
      <c r="Z75" s="9"/>
      <c r="AB75" s="14"/>
      <c r="AH75" s="9"/>
    </row>
    <row r="76" spans="2:34" x14ac:dyDescent="0.3">
      <c r="B76" s="50" t="s">
        <v>131</v>
      </c>
      <c r="C76" s="17">
        <v>0</v>
      </c>
      <c r="D76" s="18">
        <v>125.81</v>
      </c>
      <c r="E76" s="18">
        <v>30.65</v>
      </c>
      <c r="F76" s="18">
        <v>28.58</v>
      </c>
      <c r="G76" s="18">
        <v>5</v>
      </c>
      <c r="H76" s="18">
        <v>5.76</v>
      </c>
      <c r="I76" s="19">
        <f t="shared" si="0"/>
        <v>460.46460000000002</v>
      </c>
      <c r="J76" s="19">
        <f t="shared" si="1"/>
        <v>111.8725</v>
      </c>
      <c r="K76" s="19">
        <f t="shared" si="2"/>
        <v>104.31699999999999</v>
      </c>
      <c r="L76" s="19">
        <f t="shared" si="3"/>
        <v>18.3</v>
      </c>
      <c r="M76" s="19">
        <f t="shared" si="4"/>
        <v>21.024000000000001</v>
      </c>
      <c r="N76" s="20">
        <f t="shared" si="5"/>
        <v>-0.757044298302193</v>
      </c>
      <c r="O76" s="20">
        <f t="shared" si="6"/>
        <v>-6.7536704730832064E-2</v>
      </c>
      <c r="P76" s="20">
        <f t="shared" si="7"/>
        <v>-0.82457317599240776</v>
      </c>
      <c r="Q76" s="20">
        <f t="shared" si="8"/>
        <v>0.14885245901639355</v>
      </c>
      <c r="S76" s="14"/>
      <c r="Z76" s="9"/>
      <c r="AB76" s="14"/>
      <c r="AH76" s="9"/>
    </row>
    <row r="77" spans="2:34" x14ac:dyDescent="0.3">
      <c r="B77" s="50" t="s">
        <v>132</v>
      </c>
      <c r="C77" s="17">
        <v>0</v>
      </c>
      <c r="D77" s="18">
        <v>10.08</v>
      </c>
      <c r="E77" s="18">
        <v>10.55</v>
      </c>
      <c r="F77" s="18">
        <v>10.93</v>
      </c>
      <c r="G77" s="18">
        <v>10.74</v>
      </c>
      <c r="H77" s="18">
        <v>3.18</v>
      </c>
      <c r="I77" s="19">
        <f t="shared" si="0"/>
        <v>36.892800000000001</v>
      </c>
      <c r="J77" s="19">
        <f t="shared" si="1"/>
        <v>38.5075</v>
      </c>
      <c r="K77" s="19">
        <f t="shared" si="2"/>
        <v>39.894500000000001</v>
      </c>
      <c r="L77" s="19">
        <f t="shared" si="3"/>
        <v>39.308399999999999</v>
      </c>
      <c r="M77" s="19">
        <f t="shared" si="4"/>
        <v>11.607000000000001</v>
      </c>
      <c r="N77" s="20">
        <f t="shared" si="5"/>
        <v>4.3767347558331116E-2</v>
      </c>
      <c r="O77" s="20">
        <f t="shared" si="6"/>
        <v>3.6018957345971492E-2</v>
      </c>
      <c r="P77" s="20">
        <f t="shared" si="7"/>
        <v>-1.4691248167040594E-2</v>
      </c>
      <c r="Q77" s="20">
        <f t="shared" si="8"/>
        <v>-0.70471960191714744</v>
      </c>
      <c r="S77" s="14"/>
      <c r="Z77" s="9"/>
      <c r="AB77" s="14"/>
      <c r="AH77" s="9"/>
    </row>
    <row r="78" spans="2:34" x14ac:dyDescent="0.3">
      <c r="B78" s="50" t="s">
        <v>133</v>
      </c>
      <c r="C78" s="17">
        <v>0</v>
      </c>
      <c r="D78" s="18">
        <v>201.36</v>
      </c>
      <c r="E78" s="18">
        <v>210.3</v>
      </c>
      <c r="F78" s="18">
        <v>217.8</v>
      </c>
      <c r="G78" s="18">
        <v>214.13</v>
      </c>
      <c r="H78" s="18">
        <v>72.77</v>
      </c>
      <c r="I78" s="19">
        <f t="shared" si="0"/>
        <v>736.97760000000005</v>
      </c>
      <c r="J78" s="19">
        <f t="shared" si="1"/>
        <v>767.59500000000003</v>
      </c>
      <c r="K78" s="19">
        <f t="shared" si="2"/>
        <v>794.97</v>
      </c>
      <c r="L78" s="19">
        <f t="shared" si="3"/>
        <v>783.71579999999994</v>
      </c>
      <c r="M78" s="19">
        <f t="shared" si="4"/>
        <v>265.6105</v>
      </c>
      <c r="N78" s="20">
        <f t="shared" si="5"/>
        <v>4.1544546265720905E-2</v>
      </c>
      <c r="O78" s="20">
        <f t="shared" si="6"/>
        <v>3.5663338088445018E-2</v>
      </c>
      <c r="P78" s="20">
        <f t="shared" si="7"/>
        <v>-1.4156760632476839E-2</v>
      </c>
      <c r="Q78" s="20">
        <f t="shared" si="8"/>
        <v>-0.66108824142629252</v>
      </c>
      <c r="S78" s="14"/>
      <c r="Z78" s="9"/>
      <c r="AB78" s="14"/>
      <c r="AH78" s="9"/>
    </row>
    <row r="79" spans="2:34" x14ac:dyDescent="0.3">
      <c r="B79" s="50" t="s">
        <v>134</v>
      </c>
      <c r="C79" s="17">
        <v>0</v>
      </c>
      <c r="D79" s="18">
        <v>540.47</v>
      </c>
      <c r="E79" s="18">
        <v>568.13</v>
      </c>
      <c r="F79" s="18">
        <v>588.38</v>
      </c>
      <c r="G79" s="18">
        <v>578.47</v>
      </c>
      <c r="H79" s="18">
        <v>81.86</v>
      </c>
      <c r="I79" s="19">
        <f t="shared" ref="I79:I142" si="9">($D79/100)*366</f>
        <v>1978.1202000000001</v>
      </c>
      <c r="J79" s="19">
        <f t="shared" ref="J79:J142" si="10">($E79/100)*365</f>
        <v>2073.6745000000001</v>
      </c>
      <c r="K79" s="19">
        <f t="shared" ref="K79:K142" si="11">IFERROR((($F79/100)*365),0)</f>
        <v>2147.587</v>
      </c>
      <c r="L79" s="19">
        <f t="shared" ref="L79:L142" si="12">($G79/100)*366</f>
        <v>2117.2001999999998</v>
      </c>
      <c r="M79" s="19">
        <f t="shared" ref="M79:M142" si="13">($H79/100)*365</f>
        <v>298.78899999999999</v>
      </c>
      <c r="N79" s="20">
        <f t="shared" ref="N79:N142" si="14">IFERROR((($J79/$I79)-1),0)</f>
        <v>4.83056085267215E-2</v>
      </c>
      <c r="O79" s="20">
        <f t="shared" ref="O79:O142" si="15">IFERROR((($K79/$J79)-1),0)</f>
        <v>3.5643250664460613E-2</v>
      </c>
      <c r="P79" s="20">
        <f t="shared" ref="P79:P142" si="16">IFERROR((($L79/$K79)-1),0)</f>
        <v>-1.4149275442624787E-2</v>
      </c>
      <c r="Q79" s="20">
        <f t="shared" ref="Q79:Q142" si="17">IFERROR((($M79/$L79)-1),0)</f>
        <v>-0.85887541480489182</v>
      </c>
      <c r="S79" s="14"/>
      <c r="Z79" s="9"/>
      <c r="AB79" s="14"/>
      <c r="AH79" s="9"/>
    </row>
    <row r="80" spans="2:34" x14ac:dyDescent="0.3">
      <c r="B80" s="50" t="s">
        <v>135</v>
      </c>
      <c r="C80" s="17">
        <v>0</v>
      </c>
      <c r="D80" s="18">
        <v>5.59</v>
      </c>
      <c r="E80" s="18">
        <v>5.84</v>
      </c>
      <c r="F80" s="18">
        <v>6.05</v>
      </c>
      <c r="G80" s="18">
        <v>5.95</v>
      </c>
      <c r="H80" s="18">
        <v>19.48</v>
      </c>
      <c r="I80" s="19">
        <f t="shared" si="9"/>
        <v>20.459399999999999</v>
      </c>
      <c r="J80" s="19">
        <f t="shared" si="10"/>
        <v>21.315999999999999</v>
      </c>
      <c r="K80" s="19">
        <f t="shared" si="11"/>
        <v>22.0825</v>
      </c>
      <c r="L80" s="19">
        <f t="shared" si="12"/>
        <v>21.777000000000001</v>
      </c>
      <c r="M80" s="19">
        <f t="shared" si="13"/>
        <v>71.102000000000004</v>
      </c>
      <c r="N80" s="20">
        <f t="shared" si="14"/>
        <v>4.1868285482467682E-2</v>
      </c>
      <c r="O80" s="20">
        <f t="shared" si="15"/>
        <v>3.5958904109589129E-2</v>
      </c>
      <c r="P80" s="20">
        <f t="shared" si="16"/>
        <v>-1.3834484320162987E-2</v>
      </c>
      <c r="Q80" s="20">
        <f t="shared" si="17"/>
        <v>2.2650043624006981</v>
      </c>
      <c r="S80" s="14"/>
      <c r="Z80" s="9"/>
      <c r="AB80" s="14"/>
      <c r="AH80" s="9"/>
    </row>
    <row r="81" spans="2:34" x14ac:dyDescent="0.3">
      <c r="B81" s="50" t="s">
        <v>136</v>
      </c>
      <c r="C81" s="17">
        <v>0</v>
      </c>
      <c r="D81" s="18">
        <v>1766.69</v>
      </c>
      <c r="E81" s="18">
        <v>1867.26</v>
      </c>
      <c r="F81" s="18">
        <v>1933.81</v>
      </c>
      <c r="G81" s="18">
        <v>1901.22</v>
      </c>
      <c r="H81" s="18">
        <v>2028.95</v>
      </c>
      <c r="I81" s="19">
        <f t="shared" si="9"/>
        <v>6466.0854000000008</v>
      </c>
      <c r="J81" s="19">
        <f t="shared" si="10"/>
        <v>6815.4989999999998</v>
      </c>
      <c r="K81" s="19">
        <f t="shared" si="11"/>
        <v>7058.4065000000001</v>
      </c>
      <c r="L81" s="19">
        <f t="shared" si="12"/>
        <v>6958.4651999999996</v>
      </c>
      <c r="M81" s="19">
        <f t="shared" si="13"/>
        <v>7405.6675000000005</v>
      </c>
      <c r="N81" s="20">
        <f t="shared" si="14"/>
        <v>5.403788820976585E-2</v>
      </c>
      <c r="O81" s="20">
        <f t="shared" si="15"/>
        <v>3.5640457140408976E-2</v>
      </c>
      <c r="P81" s="20">
        <f t="shared" si="16"/>
        <v>-1.4159187346322488E-2</v>
      </c>
      <c r="Q81" s="20">
        <f t="shared" si="17"/>
        <v>6.4267376087474126E-2</v>
      </c>
      <c r="S81" s="14"/>
      <c r="Z81" s="9"/>
      <c r="AB81" s="14"/>
      <c r="AH81" s="9"/>
    </row>
    <row r="82" spans="2:34" x14ac:dyDescent="0.3">
      <c r="B82" s="50" t="s">
        <v>137</v>
      </c>
      <c r="C82" s="17">
        <v>0</v>
      </c>
      <c r="D82" s="18">
        <v>244.36</v>
      </c>
      <c r="E82" s="18">
        <v>257.11</v>
      </c>
      <c r="F82" s="18">
        <v>266.27999999999997</v>
      </c>
      <c r="G82" s="18">
        <v>261.79000000000002</v>
      </c>
      <c r="H82" s="18">
        <v>23.39</v>
      </c>
      <c r="I82" s="19">
        <f t="shared" si="9"/>
        <v>894.35760000000005</v>
      </c>
      <c r="J82" s="19">
        <f t="shared" si="10"/>
        <v>938.45150000000001</v>
      </c>
      <c r="K82" s="19">
        <f t="shared" si="11"/>
        <v>971.92199999999991</v>
      </c>
      <c r="L82" s="19">
        <f t="shared" si="12"/>
        <v>958.15140000000008</v>
      </c>
      <c r="M82" s="19">
        <f t="shared" si="13"/>
        <v>85.373499999999993</v>
      </c>
      <c r="N82" s="20">
        <f t="shared" si="14"/>
        <v>4.9302314868236108E-2</v>
      </c>
      <c r="O82" s="20">
        <f t="shared" si="15"/>
        <v>3.5665668390960859E-2</v>
      </c>
      <c r="P82" s="20">
        <f t="shared" si="16"/>
        <v>-1.4168420922666458E-2</v>
      </c>
      <c r="Q82" s="20">
        <f t="shared" si="17"/>
        <v>-0.91089769320380898</v>
      </c>
      <c r="S82" s="14"/>
      <c r="Z82" s="9"/>
      <c r="AB82" s="14"/>
      <c r="AH82" s="9"/>
    </row>
    <row r="83" spans="2:34" x14ac:dyDescent="0.3">
      <c r="B83" s="50" t="s">
        <v>138</v>
      </c>
      <c r="C83" s="17">
        <v>0</v>
      </c>
      <c r="D83" s="18">
        <v>2.02</v>
      </c>
      <c r="E83" s="18">
        <v>2.11</v>
      </c>
      <c r="F83" s="18">
        <v>2.1800000000000002</v>
      </c>
      <c r="G83" s="18">
        <v>2.14</v>
      </c>
      <c r="H83" s="18">
        <v>1.59</v>
      </c>
      <c r="I83" s="19">
        <f t="shared" si="9"/>
        <v>7.3931999999999993</v>
      </c>
      <c r="J83" s="19">
        <f t="shared" si="10"/>
        <v>7.7014999999999993</v>
      </c>
      <c r="K83" s="19">
        <f t="shared" si="11"/>
        <v>7.9569999999999999</v>
      </c>
      <c r="L83" s="19">
        <f t="shared" si="12"/>
        <v>7.8324000000000007</v>
      </c>
      <c r="M83" s="19">
        <f t="shared" si="13"/>
        <v>5.8035000000000005</v>
      </c>
      <c r="N83" s="20">
        <f t="shared" si="14"/>
        <v>4.1700481523562205E-2</v>
      </c>
      <c r="O83" s="20">
        <f t="shared" si="15"/>
        <v>3.3175355450236976E-2</v>
      </c>
      <c r="P83" s="20">
        <f t="shared" si="16"/>
        <v>-1.565916802815126E-2</v>
      </c>
      <c r="Q83" s="20">
        <f t="shared" si="17"/>
        <v>-0.25903937490424389</v>
      </c>
      <c r="S83" s="14"/>
      <c r="Z83" s="9"/>
      <c r="AB83" s="14"/>
      <c r="AH83" s="9"/>
    </row>
    <row r="84" spans="2:34" x14ac:dyDescent="0.3">
      <c r="B84" s="50" t="s">
        <v>139</v>
      </c>
      <c r="C84" s="17">
        <v>0</v>
      </c>
      <c r="D84" s="18">
        <v>8.5</v>
      </c>
      <c r="E84" s="18">
        <v>8.9</v>
      </c>
      <c r="F84" s="18">
        <v>9.2200000000000006</v>
      </c>
      <c r="G84" s="18">
        <v>9.06</v>
      </c>
      <c r="H84" s="18">
        <v>2.52</v>
      </c>
      <c r="I84" s="19">
        <f t="shared" si="9"/>
        <v>31.110000000000003</v>
      </c>
      <c r="J84" s="19">
        <f t="shared" si="10"/>
        <v>32.485000000000007</v>
      </c>
      <c r="K84" s="19">
        <f t="shared" si="11"/>
        <v>33.652999999999999</v>
      </c>
      <c r="L84" s="19">
        <f t="shared" si="12"/>
        <v>33.159599999999998</v>
      </c>
      <c r="M84" s="19">
        <f t="shared" si="13"/>
        <v>9.1980000000000004</v>
      </c>
      <c r="N84" s="20">
        <f t="shared" si="14"/>
        <v>4.41980070716812E-2</v>
      </c>
      <c r="O84" s="20">
        <f t="shared" si="15"/>
        <v>3.5955056179775013E-2</v>
      </c>
      <c r="P84" s="20">
        <f t="shared" si="16"/>
        <v>-1.4661397200843918E-2</v>
      </c>
      <c r="Q84" s="20">
        <f t="shared" si="17"/>
        <v>-0.72261426555205732</v>
      </c>
      <c r="S84" s="14"/>
      <c r="Z84" s="9"/>
      <c r="AB84" s="14"/>
      <c r="AH84" s="9"/>
    </row>
    <row r="85" spans="2:34" x14ac:dyDescent="0.3">
      <c r="B85" s="50" t="s">
        <v>140</v>
      </c>
      <c r="C85" s="17" t="s">
        <v>357</v>
      </c>
      <c r="D85" s="18">
        <v>205</v>
      </c>
      <c r="E85" s="18">
        <v>0</v>
      </c>
      <c r="F85" s="18">
        <v>0</v>
      </c>
      <c r="G85" s="18">
        <v>0</v>
      </c>
      <c r="H85" s="18">
        <v>0</v>
      </c>
      <c r="I85" s="19">
        <f t="shared" si="9"/>
        <v>750.3</v>
      </c>
      <c r="J85" s="19">
        <f t="shared" si="10"/>
        <v>0</v>
      </c>
      <c r="K85" s="19">
        <f t="shared" si="11"/>
        <v>0</v>
      </c>
      <c r="L85" s="19">
        <f t="shared" si="12"/>
        <v>0</v>
      </c>
      <c r="M85" s="19">
        <f t="shared" si="13"/>
        <v>0</v>
      </c>
      <c r="N85" s="20">
        <f t="shared" si="14"/>
        <v>-1</v>
      </c>
      <c r="O85" s="20">
        <f t="shared" si="15"/>
        <v>0</v>
      </c>
      <c r="P85" s="20">
        <f t="shared" si="16"/>
        <v>0</v>
      </c>
      <c r="Q85" s="20">
        <f t="shared" si="17"/>
        <v>0</v>
      </c>
      <c r="S85" s="14"/>
      <c r="Z85" s="9"/>
      <c r="AB85" s="14"/>
      <c r="AH85" s="9"/>
    </row>
    <row r="86" spans="2:34" x14ac:dyDescent="0.3">
      <c r="B86" s="50" t="s">
        <v>141</v>
      </c>
      <c r="C86" s="17">
        <v>0</v>
      </c>
      <c r="D86" s="18">
        <v>1.48</v>
      </c>
      <c r="E86" s="18">
        <v>1.54</v>
      </c>
      <c r="F86" s="18">
        <v>1.6</v>
      </c>
      <c r="G86" s="18">
        <v>1.57</v>
      </c>
      <c r="H86" s="18">
        <v>0.62</v>
      </c>
      <c r="I86" s="19">
        <f t="shared" si="9"/>
        <v>5.4168000000000003</v>
      </c>
      <c r="J86" s="19">
        <f t="shared" si="10"/>
        <v>5.6210000000000004</v>
      </c>
      <c r="K86" s="19">
        <f t="shared" si="11"/>
        <v>5.84</v>
      </c>
      <c r="L86" s="19">
        <f t="shared" si="12"/>
        <v>5.7462000000000009</v>
      </c>
      <c r="M86" s="19">
        <f t="shared" si="13"/>
        <v>2.2629999999999999</v>
      </c>
      <c r="N86" s="20">
        <f t="shared" si="14"/>
        <v>3.7697533599172939E-2</v>
      </c>
      <c r="O86" s="20">
        <f t="shared" si="15"/>
        <v>3.8961038961038863E-2</v>
      </c>
      <c r="P86" s="20">
        <f t="shared" si="16"/>
        <v>-1.6061643835616257E-2</v>
      </c>
      <c r="Q86" s="20">
        <f t="shared" si="17"/>
        <v>-0.60617451533187161</v>
      </c>
      <c r="S86" s="14"/>
      <c r="Z86" s="9"/>
      <c r="AB86" s="14"/>
      <c r="AH86" s="9"/>
    </row>
    <row r="87" spans="2:34" x14ac:dyDescent="0.3">
      <c r="B87" s="50" t="s">
        <v>142</v>
      </c>
      <c r="C87" s="17">
        <v>0</v>
      </c>
      <c r="D87" s="18">
        <v>17.510000000000002</v>
      </c>
      <c r="E87" s="18">
        <v>18.38</v>
      </c>
      <c r="F87" s="18">
        <v>19.04</v>
      </c>
      <c r="G87" s="18">
        <v>18.72</v>
      </c>
      <c r="H87" s="18">
        <v>5.35</v>
      </c>
      <c r="I87" s="19">
        <f t="shared" si="9"/>
        <v>64.086600000000004</v>
      </c>
      <c r="J87" s="19">
        <f t="shared" si="10"/>
        <v>67.087000000000003</v>
      </c>
      <c r="K87" s="19">
        <f t="shared" si="11"/>
        <v>69.495999999999995</v>
      </c>
      <c r="L87" s="19">
        <f t="shared" si="12"/>
        <v>68.515199999999993</v>
      </c>
      <c r="M87" s="19">
        <f t="shared" si="13"/>
        <v>19.5275</v>
      </c>
      <c r="N87" s="20">
        <f t="shared" si="14"/>
        <v>4.6817899529698837E-2</v>
      </c>
      <c r="O87" s="20">
        <f t="shared" si="15"/>
        <v>3.5908596300326279E-2</v>
      </c>
      <c r="P87" s="20">
        <f t="shared" si="16"/>
        <v>-1.4113042477264859E-2</v>
      </c>
      <c r="Q87" s="20">
        <f t="shared" si="17"/>
        <v>-0.71499025033861097</v>
      </c>
      <c r="S87" s="14"/>
      <c r="Z87" s="9"/>
      <c r="AB87" s="14"/>
      <c r="AH87" s="9"/>
    </row>
    <row r="88" spans="2:34" x14ac:dyDescent="0.3">
      <c r="B88" s="50" t="s">
        <v>143</v>
      </c>
      <c r="C88" s="17">
        <v>0</v>
      </c>
      <c r="D88" s="18">
        <v>1.62</v>
      </c>
      <c r="E88" s="18">
        <v>1.65</v>
      </c>
      <c r="F88" s="18">
        <v>1.71</v>
      </c>
      <c r="G88" s="18">
        <v>1.68</v>
      </c>
      <c r="H88" s="18">
        <v>15.15</v>
      </c>
      <c r="I88" s="19">
        <f t="shared" si="9"/>
        <v>5.9292000000000007</v>
      </c>
      <c r="J88" s="19">
        <f t="shared" si="10"/>
        <v>6.0225</v>
      </c>
      <c r="K88" s="19">
        <f t="shared" si="11"/>
        <v>6.2415000000000003</v>
      </c>
      <c r="L88" s="19">
        <f t="shared" si="12"/>
        <v>6.1487999999999996</v>
      </c>
      <c r="M88" s="19">
        <f t="shared" si="13"/>
        <v>55.297499999999999</v>
      </c>
      <c r="N88" s="20">
        <f t="shared" si="14"/>
        <v>1.5735681036227467E-2</v>
      </c>
      <c r="O88" s="20">
        <f t="shared" si="15"/>
        <v>3.6363636363636376E-2</v>
      </c>
      <c r="P88" s="20">
        <f t="shared" si="16"/>
        <v>-1.4852198990627397E-2</v>
      </c>
      <c r="Q88" s="20">
        <f t="shared" si="17"/>
        <v>7.993218188914911</v>
      </c>
      <c r="S88" s="14"/>
      <c r="Z88" s="9"/>
      <c r="AB88" s="14"/>
      <c r="AH88" s="9"/>
    </row>
    <row r="89" spans="2:34" x14ac:dyDescent="0.3">
      <c r="B89" s="50" t="s">
        <v>144</v>
      </c>
      <c r="C89" s="17">
        <v>0</v>
      </c>
      <c r="D89" s="18">
        <v>4.34</v>
      </c>
      <c r="E89" s="18">
        <v>4.5599999999999996</v>
      </c>
      <c r="F89" s="18">
        <v>4.72</v>
      </c>
      <c r="G89" s="18">
        <v>4.6399999999999997</v>
      </c>
      <c r="H89" s="18">
        <v>11.26</v>
      </c>
      <c r="I89" s="19">
        <f t="shared" si="9"/>
        <v>15.884400000000001</v>
      </c>
      <c r="J89" s="19">
        <f t="shared" si="10"/>
        <v>16.643999999999998</v>
      </c>
      <c r="K89" s="19">
        <f t="shared" si="11"/>
        <v>17.227999999999998</v>
      </c>
      <c r="L89" s="19">
        <f t="shared" si="12"/>
        <v>16.982399999999998</v>
      </c>
      <c r="M89" s="19">
        <f t="shared" si="13"/>
        <v>41.098999999999997</v>
      </c>
      <c r="N89" s="20">
        <f t="shared" si="14"/>
        <v>4.7820503135151293E-2</v>
      </c>
      <c r="O89" s="20">
        <f t="shared" si="15"/>
        <v>3.5087719298245501E-2</v>
      </c>
      <c r="P89" s="20">
        <f t="shared" si="16"/>
        <v>-1.4255862549338305E-2</v>
      </c>
      <c r="Q89" s="20">
        <f t="shared" si="17"/>
        <v>1.4200937441115506</v>
      </c>
      <c r="S89" s="14"/>
      <c r="Z89" s="9"/>
      <c r="AB89" s="14"/>
      <c r="AH89" s="9"/>
    </row>
    <row r="90" spans="2:34" x14ac:dyDescent="0.3">
      <c r="B90" s="50" t="s">
        <v>145</v>
      </c>
      <c r="C90" s="17">
        <v>0</v>
      </c>
      <c r="D90" s="18">
        <v>2.3199999999999998</v>
      </c>
      <c r="E90" s="18">
        <v>2.42</v>
      </c>
      <c r="F90" s="18">
        <v>2.5099999999999998</v>
      </c>
      <c r="G90" s="18">
        <v>2.46</v>
      </c>
      <c r="H90" s="18">
        <v>1.1000000000000001</v>
      </c>
      <c r="I90" s="19">
        <f t="shared" si="9"/>
        <v>8.4911999999999992</v>
      </c>
      <c r="J90" s="19">
        <f t="shared" si="10"/>
        <v>8.8330000000000002</v>
      </c>
      <c r="K90" s="19">
        <f t="shared" si="11"/>
        <v>9.1614999999999984</v>
      </c>
      <c r="L90" s="19">
        <f t="shared" si="12"/>
        <v>9.0036000000000005</v>
      </c>
      <c r="M90" s="19">
        <f t="shared" si="13"/>
        <v>4.0150000000000006</v>
      </c>
      <c r="N90" s="20">
        <f t="shared" si="14"/>
        <v>4.0253438854343404E-2</v>
      </c>
      <c r="O90" s="20">
        <f t="shared" si="15"/>
        <v>3.7190082644627864E-2</v>
      </c>
      <c r="P90" s="20">
        <f t="shared" si="16"/>
        <v>-1.7235168913387278E-2</v>
      </c>
      <c r="Q90" s="20">
        <f t="shared" si="17"/>
        <v>-0.55406726198409517</v>
      </c>
      <c r="S90" s="14"/>
      <c r="Z90" s="9"/>
      <c r="AB90" s="14"/>
      <c r="AH90" s="9"/>
    </row>
    <row r="91" spans="2:34" x14ac:dyDescent="0.3">
      <c r="B91" s="50" t="s">
        <v>146</v>
      </c>
      <c r="C91" s="17">
        <v>0</v>
      </c>
      <c r="D91" s="18">
        <v>3.11</v>
      </c>
      <c r="E91" s="18">
        <v>3.26</v>
      </c>
      <c r="F91" s="18">
        <v>3.38</v>
      </c>
      <c r="G91" s="18">
        <v>3.32</v>
      </c>
      <c r="H91" s="18">
        <v>1.49</v>
      </c>
      <c r="I91" s="19">
        <f t="shared" si="9"/>
        <v>11.3826</v>
      </c>
      <c r="J91" s="19">
        <f t="shared" si="10"/>
        <v>11.898999999999999</v>
      </c>
      <c r="K91" s="19">
        <f t="shared" si="11"/>
        <v>12.336999999999998</v>
      </c>
      <c r="L91" s="19">
        <f t="shared" si="12"/>
        <v>12.151199999999999</v>
      </c>
      <c r="M91" s="19">
        <f t="shared" si="13"/>
        <v>5.4385000000000003</v>
      </c>
      <c r="N91" s="20">
        <f t="shared" si="14"/>
        <v>4.5367490731467175E-2</v>
      </c>
      <c r="O91" s="20">
        <f t="shared" si="15"/>
        <v>3.6809815950920255E-2</v>
      </c>
      <c r="P91" s="20">
        <f t="shared" si="16"/>
        <v>-1.5060387452378921E-2</v>
      </c>
      <c r="Q91" s="20">
        <f t="shared" si="17"/>
        <v>-0.55243103561788132</v>
      </c>
      <c r="S91" s="14"/>
      <c r="Z91" s="9"/>
      <c r="AB91" s="14"/>
      <c r="AH91" s="9"/>
    </row>
    <row r="92" spans="2:34" x14ac:dyDescent="0.3">
      <c r="B92" s="50" t="s">
        <v>147</v>
      </c>
      <c r="C92" s="17">
        <v>1</v>
      </c>
      <c r="D92" s="18">
        <v>98.25</v>
      </c>
      <c r="E92" s="18">
        <v>103.87</v>
      </c>
      <c r="F92" s="18">
        <v>107.57</v>
      </c>
      <c r="G92" s="18">
        <v>1585.42</v>
      </c>
      <c r="H92" s="18">
        <v>1913.61</v>
      </c>
      <c r="I92" s="19">
        <f t="shared" si="9"/>
        <v>359.59500000000003</v>
      </c>
      <c r="J92" s="19">
        <f t="shared" si="10"/>
        <v>379.12549999999999</v>
      </c>
      <c r="K92" s="19">
        <f t="shared" si="11"/>
        <v>392.63049999999998</v>
      </c>
      <c r="L92" s="19">
        <f t="shared" si="12"/>
        <v>5802.6372000000001</v>
      </c>
      <c r="M92" s="19">
        <f t="shared" si="13"/>
        <v>6984.6764999999996</v>
      </c>
      <c r="N92" s="20">
        <f t="shared" si="14"/>
        <v>5.4312490440634464E-2</v>
      </c>
      <c r="O92" s="20">
        <f t="shared" si="15"/>
        <v>3.5621449889284618E-2</v>
      </c>
      <c r="P92" s="20">
        <f t="shared" si="16"/>
        <v>13.778875303879857</v>
      </c>
      <c r="Q92" s="20">
        <f t="shared" si="17"/>
        <v>0.20370725572848136</v>
      </c>
      <c r="S92" s="14"/>
      <c r="Z92" s="9"/>
      <c r="AB92" s="14"/>
      <c r="AH92" s="9"/>
    </row>
    <row r="93" spans="2:34" x14ac:dyDescent="0.3">
      <c r="B93" s="50" t="s">
        <v>148</v>
      </c>
      <c r="C93" s="17">
        <v>0</v>
      </c>
      <c r="D93" s="18">
        <v>45.11</v>
      </c>
      <c r="E93" s="18">
        <v>47.46</v>
      </c>
      <c r="F93" s="18">
        <v>49.15</v>
      </c>
      <c r="G93" s="18">
        <v>48.32</v>
      </c>
      <c r="H93" s="18">
        <v>46.85</v>
      </c>
      <c r="I93" s="19">
        <f t="shared" si="9"/>
        <v>165.1026</v>
      </c>
      <c r="J93" s="19">
        <f t="shared" si="10"/>
        <v>173.22900000000001</v>
      </c>
      <c r="K93" s="19">
        <f t="shared" si="11"/>
        <v>179.39750000000001</v>
      </c>
      <c r="L93" s="19">
        <f t="shared" si="12"/>
        <v>176.85120000000001</v>
      </c>
      <c r="M93" s="19">
        <f t="shared" si="13"/>
        <v>171.0025</v>
      </c>
      <c r="N93" s="20">
        <f t="shared" si="14"/>
        <v>4.9220303011582089E-2</v>
      </c>
      <c r="O93" s="20">
        <f t="shared" si="15"/>
        <v>3.5608933839022194E-2</v>
      </c>
      <c r="P93" s="20">
        <f t="shared" si="16"/>
        <v>-1.4193620312434652E-2</v>
      </c>
      <c r="Q93" s="20">
        <f t="shared" si="17"/>
        <v>-3.3071305142402196E-2</v>
      </c>
      <c r="S93" s="14"/>
      <c r="Z93" s="9"/>
      <c r="AB93" s="14"/>
      <c r="AH93" s="9"/>
    </row>
    <row r="94" spans="2:34" x14ac:dyDescent="0.3">
      <c r="B94" s="50" t="s">
        <v>149</v>
      </c>
      <c r="C94" s="17">
        <v>0</v>
      </c>
      <c r="D94" s="18">
        <v>5.73</v>
      </c>
      <c r="E94" s="18">
        <v>6.04</v>
      </c>
      <c r="F94" s="18">
        <v>6.26</v>
      </c>
      <c r="G94" s="18">
        <v>6.15</v>
      </c>
      <c r="H94" s="18">
        <v>5.52</v>
      </c>
      <c r="I94" s="19">
        <f t="shared" si="9"/>
        <v>20.971800000000002</v>
      </c>
      <c r="J94" s="19">
        <f t="shared" si="10"/>
        <v>22.045999999999999</v>
      </c>
      <c r="K94" s="19">
        <f t="shared" si="11"/>
        <v>22.849</v>
      </c>
      <c r="L94" s="19">
        <f t="shared" si="12"/>
        <v>22.509000000000004</v>
      </c>
      <c r="M94" s="19">
        <f t="shared" si="13"/>
        <v>20.148</v>
      </c>
      <c r="N94" s="20">
        <f t="shared" si="14"/>
        <v>5.1221163657864333E-2</v>
      </c>
      <c r="O94" s="20">
        <f t="shared" si="15"/>
        <v>3.6423841059602724E-2</v>
      </c>
      <c r="P94" s="20">
        <f t="shared" si="16"/>
        <v>-1.4880301107269345E-2</v>
      </c>
      <c r="Q94" s="20">
        <f t="shared" si="17"/>
        <v>-0.1048913767826205</v>
      </c>
      <c r="S94" s="14"/>
      <c r="Z94" s="9"/>
      <c r="AB94" s="14"/>
      <c r="AH94" s="9"/>
    </row>
    <row r="95" spans="2:34" x14ac:dyDescent="0.3">
      <c r="B95" s="50" t="s">
        <v>150</v>
      </c>
      <c r="C95" s="17">
        <v>1</v>
      </c>
      <c r="D95" s="18">
        <v>8.23</v>
      </c>
      <c r="E95" s="18">
        <v>8.4</v>
      </c>
      <c r="F95" s="18">
        <v>8.6999999999999993</v>
      </c>
      <c r="G95" s="18">
        <v>1488.21</v>
      </c>
      <c r="H95" s="18">
        <v>1843.09</v>
      </c>
      <c r="I95" s="19">
        <f t="shared" si="9"/>
        <v>30.1218</v>
      </c>
      <c r="J95" s="19">
        <f t="shared" si="10"/>
        <v>30.66</v>
      </c>
      <c r="K95" s="19">
        <f t="shared" si="11"/>
        <v>31.754999999999999</v>
      </c>
      <c r="L95" s="19">
        <f t="shared" si="12"/>
        <v>5446.8486000000003</v>
      </c>
      <c r="M95" s="19">
        <f t="shared" si="13"/>
        <v>6727.2784999999994</v>
      </c>
      <c r="N95" s="20">
        <f t="shared" si="14"/>
        <v>1.7867458120032653E-2</v>
      </c>
      <c r="O95" s="20">
        <f t="shared" si="15"/>
        <v>3.5714285714285587E-2</v>
      </c>
      <c r="P95" s="20">
        <f t="shared" si="16"/>
        <v>170.52727444496932</v>
      </c>
      <c r="Q95" s="20">
        <f t="shared" si="17"/>
        <v>0.23507719674822591</v>
      </c>
      <c r="S95" s="14"/>
      <c r="Z95" s="9"/>
      <c r="AB95" s="14"/>
      <c r="AH95" s="9"/>
    </row>
    <row r="96" spans="2:34" ht="15" thickBot="1" x14ac:dyDescent="0.35">
      <c r="B96" s="50" t="s">
        <v>151</v>
      </c>
      <c r="C96" s="17">
        <v>0</v>
      </c>
      <c r="D96" s="18">
        <v>24.43</v>
      </c>
      <c r="E96" s="18">
        <v>25.83</v>
      </c>
      <c r="F96" s="18">
        <v>26.75</v>
      </c>
      <c r="G96" s="18">
        <v>26.3</v>
      </c>
      <c r="H96" s="18">
        <v>16.13</v>
      </c>
      <c r="I96" s="19">
        <f t="shared" si="9"/>
        <v>89.413799999999995</v>
      </c>
      <c r="J96" s="19">
        <f t="shared" si="10"/>
        <v>94.279499999999985</v>
      </c>
      <c r="K96" s="19">
        <f t="shared" si="11"/>
        <v>97.637500000000003</v>
      </c>
      <c r="L96" s="19">
        <f t="shared" si="12"/>
        <v>96.25800000000001</v>
      </c>
      <c r="M96" s="19">
        <f t="shared" si="13"/>
        <v>58.874499999999998</v>
      </c>
      <c r="N96" s="20">
        <f t="shared" si="14"/>
        <v>5.4417774437502731E-2</v>
      </c>
      <c r="O96" s="20">
        <f t="shared" si="15"/>
        <v>3.5617499032133404E-2</v>
      </c>
      <c r="P96" s="20">
        <f t="shared" si="16"/>
        <v>-1.4128792728203776E-2</v>
      </c>
      <c r="Q96" s="20">
        <f t="shared" si="17"/>
        <v>-0.38836772008560339</v>
      </c>
      <c r="S96" s="25"/>
      <c r="T96" s="26"/>
      <c r="U96" s="26"/>
      <c r="V96" s="26"/>
      <c r="W96" s="26"/>
      <c r="X96" s="26"/>
      <c r="Y96" s="26"/>
      <c r="Z96" s="27"/>
      <c r="AA96" s="26"/>
      <c r="AB96" s="25"/>
      <c r="AC96" s="26"/>
      <c r="AD96" s="26"/>
      <c r="AE96" s="26"/>
      <c r="AF96" s="26"/>
      <c r="AG96" s="26"/>
      <c r="AH96" s="27"/>
    </row>
    <row r="97" spans="2:17" x14ac:dyDescent="0.3">
      <c r="B97" s="50" t="s">
        <v>152</v>
      </c>
      <c r="C97" s="17">
        <v>1</v>
      </c>
      <c r="D97" s="18">
        <v>9</v>
      </c>
      <c r="E97" s="18">
        <v>9.3699999999999992</v>
      </c>
      <c r="F97" s="18">
        <v>9.7100000000000009</v>
      </c>
      <c r="G97" s="18">
        <v>1489.2</v>
      </c>
      <c r="H97" s="18">
        <v>1836.15</v>
      </c>
      <c r="I97" s="19">
        <f t="shared" si="9"/>
        <v>32.94</v>
      </c>
      <c r="J97" s="19">
        <f t="shared" si="10"/>
        <v>34.200499999999998</v>
      </c>
      <c r="K97" s="19">
        <f t="shared" si="11"/>
        <v>35.441500000000005</v>
      </c>
      <c r="L97" s="19">
        <f t="shared" si="12"/>
        <v>5450.4720000000007</v>
      </c>
      <c r="M97" s="19">
        <f t="shared" si="13"/>
        <v>6701.9475000000002</v>
      </c>
      <c r="N97" s="20">
        <f t="shared" si="14"/>
        <v>3.8266545233758276E-2</v>
      </c>
      <c r="O97" s="20">
        <f t="shared" si="15"/>
        <v>3.6286019210245657E-2</v>
      </c>
      <c r="P97" s="20">
        <f t="shared" si="16"/>
        <v>152.78784757981461</v>
      </c>
      <c r="Q97" s="20">
        <f t="shared" si="17"/>
        <v>0.22960864673738346</v>
      </c>
    </row>
    <row r="98" spans="2:17" x14ac:dyDescent="0.3">
      <c r="B98" s="50" t="s">
        <v>153</v>
      </c>
      <c r="C98" s="17">
        <v>0</v>
      </c>
      <c r="D98" s="18">
        <v>24.18</v>
      </c>
      <c r="E98" s="18">
        <v>25.19</v>
      </c>
      <c r="F98" s="18">
        <v>26.09</v>
      </c>
      <c r="G98" s="18">
        <v>25.65</v>
      </c>
      <c r="H98" s="18">
        <v>10.23</v>
      </c>
      <c r="I98" s="19">
        <f t="shared" si="9"/>
        <v>88.498799999999989</v>
      </c>
      <c r="J98" s="19">
        <f t="shared" si="10"/>
        <v>91.9435</v>
      </c>
      <c r="K98" s="19">
        <f t="shared" si="11"/>
        <v>95.228500000000011</v>
      </c>
      <c r="L98" s="19">
        <f t="shared" si="12"/>
        <v>93.879000000000005</v>
      </c>
      <c r="M98" s="19">
        <f t="shared" si="13"/>
        <v>37.339500000000001</v>
      </c>
      <c r="N98" s="20">
        <f t="shared" si="14"/>
        <v>3.8923691620677436E-2</v>
      </c>
      <c r="O98" s="20">
        <f t="shared" si="15"/>
        <v>3.5728463676061972E-2</v>
      </c>
      <c r="P98" s="20">
        <f t="shared" si="16"/>
        <v>-1.4171177746157948E-2</v>
      </c>
      <c r="Q98" s="20">
        <f t="shared" si="17"/>
        <v>-0.60225929121528776</v>
      </c>
    </row>
    <row r="99" spans="2:17" x14ac:dyDescent="0.3">
      <c r="B99" s="50" t="s">
        <v>154</v>
      </c>
      <c r="C99" s="17">
        <v>2</v>
      </c>
      <c r="D99" s="18">
        <v>5194.6099999999997</v>
      </c>
      <c r="E99" s="18">
        <v>5287.79</v>
      </c>
      <c r="F99" s="18">
        <v>21826.34</v>
      </c>
      <c r="G99" s="18">
        <v>14405.22</v>
      </c>
      <c r="H99" s="18">
        <v>19637.310000000001</v>
      </c>
      <c r="I99" s="19">
        <f t="shared" si="9"/>
        <v>19012.272599999997</v>
      </c>
      <c r="J99" s="19">
        <f t="shared" si="10"/>
        <v>19300.433499999999</v>
      </c>
      <c r="K99" s="19">
        <f t="shared" si="11"/>
        <v>79666.141000000003</v>
      </c>
      <c r="L99" s="19">
        <f t="shared" si="12"/>
        <v>52723.105199999998</v>
      </c>
      <c r="M99" s="19">
        <f t="shared" si="13"/>
        <v>71676.181500000006</v>
      </c>
      <c r="N99" s="20">
        <f t="shared" si="14"/>
        <v>1.5156573128453976E-2</v>
      </c>
      <c r="O99" s="20">
        <f t="shared" si="15"/>
        <v>3.1276866138783879</v>
      </c>
      <c r="P99" s="20">
        <f t="shared" si="16"/>
        <v>-0.33819933364162835</v>
      </c>
      <c r="Q99" s="20">
        <f t="shared" si="17"/>
        <v>0.35948330865762457</v>
      </c>
    </row>
    <row r="100" spans="2:17" x14ac:dyDescent="0.3">
      <c r="B100" s="50" t="s">
        <v>155</v>
      </c>
      <c r="C100" s="17">
        <v>2</v>
      </c>
      <c r="D100" s="18">
        <v>2314.33</v>
      </c>
      <c r="E100" s="18">
        <v>2307.54</v>
      </c>
      <c r="F100" s="18">
        <v>18422.080000000002</v>
      </c>
      <c r="G100" s="18">
        <v>11053.01</v>
      </c>
      <c r="H100" s="18">
        <v>15298.99</v>
      </c>
      <c r="I100" s="19">
        <f t="shared" si="9"/>
        <v>8470.4477999999999</v>
      </c>
      <c r="J100" s="19">
        <f t="shared" si="10"/>
        <v>8422.5209999999988</v>
      </c>
      <c r="K100" s="19">
        <f t="shared" si="11"/>
        <v>67240.592000000004</v>
      </c>
      <c r="L100" s="19">
        <f t="shared" si="12"/>
        <v>40454.016600000003</v>
      </c>
      <c r="M100" s="19">
        <f t="shared" si="13"/>
        <v>55841.313500000004</v>
      </c>
      <c r="N100" s="20">
        <f t="shared" si="14"/>
        <v>-5.6581188068948185E-3</v>
      </c>
      <c r="O100" s="20">
        <f t="shared" si="15"/>
        <v>6.9834282395971483</v>
      </c>
      <c r="P100" s="20">
        <f t="shared" si="16"/>
        <v>-0.39836911905832117</v>
      </c>
      <c r="Q100" s="20">
        <f t="shared" si="17"/>
        <v>0.38036512053045435</v>
      </c>
    </row>
    <row r="101" spans="2:17" x14ac:dyDescent="0.3">
      <c r="B101" s="50" t="s">
        <v>156</v>
      </c>
      <c r="C101" s="17">
        <v>2</v>
      </c>
      <c r="D101" s="18">
        <v>70.55</v>
      </c>
      <c r="E101" s="18">
        <v>70.34</v>
      </c>
      <c r="F101" s="18">
        <v>16256.8</v>
      </c>
      <c r="G101" s="18">
        <v>8929.39</v>
      </c>
      <c r="H101" s="18">
        <v>12475.81</v>
      </c>
      <c r="I101" s="19">
        <f t="shared" si="9"/>
        <v>258.21300000000002</v>
      </c>
      <c r="J101" s="19">
        <f t="shared" si="10"/>
        <v>256.74099999999999</v>
      </c>
      <c r="K101" s="19">
        <f t="shared" si="11"/>
        <v>59337.319999999992</v>
      </c>
      <c r="L101" s="19">
        <f t="shared" si="12"/>
        <v>32681.567399999996</v>
      </c>
      <c r="M101" s="19">
        <f t="shared" si="13"/>
        <v>45536.7065</v>
      </c>
      <c r="N101" s="20">
        <f t="shared" si="14"/>
        <v>-5.7007199482599358E-3</v>
      </c>
      <c r="O101" s="20">
        <f t="shared" si="15"/>
        <v>230.11742962752345</v>
      </c>
      <c r="P101" s="20">
        <f t="shared" si="16"/>
        <v>-0.44922407348360183</v>
      </c>
      <c r="Q101" s="20">
        <f t="shared" si="17"/>
        <v>0.39334524390038905</v>
      </c>
    </row>
    <row r="102" spans="2:17" x14ac:dyDescent="0.3">
      <c r="B102" s="50" t="s">
        <v>157</v>
      </c>
      <c r="C102" s="17">
        <v>2</v>
      </c>
      <c r="D102" s="18">
        <v>3294.17</v>
      </c>
      <c r="E102" s="18">
        <v>3322.99</v>
      </c>
      <c r="F102" s="18">
        <v>19375.990000000002</v>
      </c>
      <c r="G102" s="18">
        <v>11988.56</v>
      </c>
      <c r="H102" s="18">
        <v>17095.310000000001</v>
      </c>
      <c r="I102" s="19">
        <f t="shared" si="9"/>
        <v>12056.662199999999</v>
      </c>
      <c r="J102" s="19">
        <f t="shared" si="10"/>
        <v>12128.913500000001</v>
      </c>
      <c r="K102" s="19">
        <f t="shared" si="11"/>
        <v>70722.363500000007</v>
      </c>
      <c r="L102" s="19">
        <f t="shared" si="12"/>
        <v>43878.1296</v>
      </c>
      <c r="M102" s="19">
        <f t="shared" si="13"/>
        <v>62397.881500000003</v>
      </c>
      <c r="N102" s="20">
        <f t="shared" si="14"/>
        <v>5.9926452944829567E-3</v>
      </c>
      <c r="O102" s="20">
        <f t="shared" si="15"/>
        <v>4.8308902524533632</v>
      </c>
      <c r="P102" s="20">
        <f t="shared" si="16"/>
        <v>-0.37957206987291936</v>
      </c>
      <c r="Q102" s="20">
        <f t="shared" si="17"/>
        <v>0.42207250101198479</v>
      </c>
    </row>
    <row r="103" spans="2:17" x14ac:dyDescent="0.3">
      <c r="B103" s="50" t="s">
        <v>158</v>
      </c>
      <c r="C103" s="17">
        <v>1</v>
      </c>
      <c r="D103" s="18">
        <v>287.86</v>
      </c>
      <c r="E103" s="18">
        <v>297.06</v>
      </c>
      <c r="F103" s="18">
        <v>7688.38</v>
      </c>
      <c r="G103" s="18">
        <v>1782.13</v>
      </c>
      <c r="H103" s="18">
        <v>1961.05</v>
      </c>
      <c r="I103" s="19">
        <f t="shared" si="9"/>
        <v>1053.5676000000001</v>
      </c>
      <c r="J103" s="19">
        <f t="shared" si="10"/>
        <v>1084.269</v>
      </c>
      <c r="K103" s="19">
        <f t="shared" si="11"/>
        <v>28062.587000000003</v>
      </c>
      <c r="L103" s="19">
        <f t="shared" si="12"/>
        <v>6522.5958000000001</v>
      </c>
      <c r="M103" s="19">
        <f t="shared" si="13"/>
        <v>7157.8324999999995</v>
      </c>
      <c r="N103" s="20">
        <f t="shared" si="14"/>
        <v>2.9140417757721471E-2</v>
      </c>
      <c r="O103" s="20">
        <f t="shared" si="15"/>
        <v>24.881572746246551</v>
      </c>
      <c r="P103" s="20">
        <f t="shared" si="16"/>
        <v>-0.76756968985076113</v>
      </c>
      <c r="Q103" s="20">
        <f t="shared" si="17"/>
        <v>9.7390167883774081E-2</v>
      </c>
    </row>
    <row r="104" spans="2:17" x14ac:dyDescent="0.3">
      <c r="B104" s="50" t="s">
        <v>159</v>
      </c>
      <c r="C104" s="17">
        <v>1</v>
      </c>
      <c r="D104" s="18">
        <v>3599.85</v>
      </c>
      <c r="E104" s="18">
        <v>3769.09</v>
      </c>
      <c r="F104" s="18">
        <v>11284.16</v>
      </c>
      <c r="G104" s="18">
        <v>5317.3</v>
      </c>
      <c r="H104" s="18">
        <v>6269.63</v>
      </c>
      <c r="I104" s="19">
        <f t="shared" si="9"/>
        <v>13175.450999999999</v>
      </c>
      <c r="J104" s="19">
        <f t="shared" si="10"/>
        <v>13757.1785</v>
      </c>
      <c r="K104" s="19">
        <f t="shared" si="11"/>
        <v>41187.184000000001</v>
      </c>
      <c r="L104" s="19">
        <f t="shared" si="12"/>
        <v>19461.317999999999</v>
      </c>
      <c r="M104" s="19">
        <f t="shared" si="13"/>
        <v>22884.1495</v>
      </c>
      <c r="N104" s="20">
        <f t="shared" si="14"/>
        <v>4.4152378540969872E-2</v>
      </c>
      <c r="O104" s="20">
        <f t="shared" si="15"/>
        <v>1.9938685465191863</v>
      </c>
      <c r="P104" s="20">
        <f t="shared" si="16"/>
        <v>-0.527490930188381</v>
      </c>
      <c r="Q104" s="20">
        <f t="shared" si="17"/>
        <v>0.17587870975645115</v>
      </c>
    </row>
    <row r="105" spans="2:17" x14ac:dyDescent="0.3">
      <c r="B105" s="50" t="s">
        <v>160</v>
      </c>
      <c r="C105" s="17">
        <v>2</v>
      </c>
      <c r="D105" s="18">
        <v>287.86</v>
      </c>
      <c r="E105" s="18">
        <v>152.99</v>
      </c>
      <c r="F105" s="18">
        <v>16349.15</v>
      </c>
      <c r="G105" s="18">
        <v>9020.34</v>
      </c>
      <c r="H105" s="18">
        <v>18060.38</v>
      </c>
      <c r="I105" s="19">
        <f t="shared" si="9"/>
        <v>1053.5676000000001</v>
      </c>
      <c r="J105" s="19">
        <f t="shared" si="10"/>
        <v>558.4135</v>
      </c>
      <c r="K105" s="19">
        <f t="shared" si="11"/>
        <v>59674.397499999999</v>
      </c>
      <c r="L105" s="19">
        <f t="shared" si="12"/>
        <v>33014.4444</v>
      </c>
      <c r="M105" s="19">
        <f t="shared" si="13"/>
        <v>65920.387000000002</v>
      </c>
      <c r="N105" s="20">
        <f t="shared" si="14"/>
        <v>-0.46997848073536053</v>
      </c>
      <c r="O105" s="20">
        <f t="shared" si="15"/>
        <v>105.86417412902804</v>
      </c>
      <c r="P105" s="20">
        <f t="shared" si="16"/>
        <v>-0.44675697144659066</v>
      </c>
      <c r="Q105" s="20">
        <f t="shared" si="17"/>
        <v>0.99671350519531998</v>
      </c>
    </row>
    <row r="106" spans="2:17" x14ac:dyDescent="0.3">
      <c r="B106" s="50" t="s">
        <v>161</v>
      </c>
      <c r="C106" s="17">
        <v>2</v>
      </c>
      <c r="D106" s="18">
        <v>287.86</v>
      </c>
      <c r="E106" s="18">
        <v>297.06</v>
      </c>
      <c r="F106" s="18">
        <v>23629.31</v>
      </c>
      <c r="G106" s="18">
        <v>12751.89</v>
      </c>
      <c r="H106" s="18">
        <v>12530.53</v>
      </c>
      <c r="I106" s="19">
        <f t="shared" si="9"/>
        <v>1053.5676000000001</v>
      </c>
      <c r="J106" s="19">
        <f t="shared" si="10"/>
        <v>1084.269</v>
      </c>
      <c r="K106" s="19">
        <f t="shared" si="11"/>
        <v>86246.981500000009</v>
      </c>
      <c r="L106" s="19">
        <f t="shared" si="12"/>
        <v>46671.917399999998</v>
      </c>
      <c r="M106" s="19">
        <f t="shared" si="13"/>
        <v>45736.434500000003</v>
      </c>
      <c r="N106" s="20">
        <f t="shared" si="14"/>
        <v>2.9140417757721471E-2</v>
      </c>
      <c r="O106" s="20">
        <f t="shared" si="15"/>
        <v>78.543896855854044</v>
      </c>
      <c r="P106" s="20">
        <f t="shared" si="16"/>
        <v>-0.4588573815768846</v>
      </c>
      <c r="Q106" s="20">
        <f t="shared" si="17"/>
        <v>-2.004380689960672E-2</v>
      </c>
    </row>
    <row r="107" spans="2:17" x14ac:dyDescent="0.3">
      <c r="B107" s="50" t="s">
        <v>162</v>
      </c>
      <c r="C107" s="17">
        <v>2</v>
      </c>
      <c r="D107" s="18">
        <v>972.26</v>
      </c>
      <c r="E107" s="18">
        <v>688.61</v>
      </c>
      <c r="F107" s="18">
        <v>16903.849999999999</v>
      </c>
      <c r="G107" s="18">
        <v>9565.7000000000007</v>
      </c>
      <c r="H107" s="18">
        <v>15972.34</v>
      </c>
      <c r="I107" s="19">
        <f t="shared" si="9"/>
        <v>3558.4715999999999</v>
      </c>
      <c r="J107" s="19">
        <f t="shared" si="10"/>
        <v>2513.4265</v>
      </c>
      <c r="K107" s="19">
        <f t="shared" si="11"/>
        <v>61699.052499999998</v>
      </c>
      <c r="L107" s="19">
        <f t="shared" si="12"/>
        <v>35010.462000000007</v>
      </c>
      <c r="M107" s="19">
        <f t="shared" si="13"/>
        <v>58299.040999999997</v>
      </c>
      <c r="N107" s="20">
        <f t="shared" si="14"/>
        <v>-0.29367807797032852</v>
      </c>
      <c r="O107" s="20">
        <f t="shared" si="15"/>
        <v>23.547784667663844</v>
      </c>
      <c r="P107" s="20">
        <f t="shared" si="16"/>
        <v>-0.43256078365222861</v>
      </c>
      <c r="Q107" s="20">
        <f t="shared" si="17"/>
        <v>0.66518913689285175</v>
      </c>
    </row>
    <row r="108" spans="2:17" x14ac:dyDescent="0.3">
      <c r="B108" s="50" t="s">
        <v>163</v>
      </c>
      <c r="C108" s="17">
        <v>4</v>
      </c>
      <c r="D108" s="18">
        <v>939.53</v>
      </c>
      <c r="E108" s="18">
        <v>982.55</v>
      </c>
      <c r="F108" s="18">
        <v>63750.06</v>
      </c>
      <c r="G108" s="18">
        <v>39184.15</v>
      </c>
      <c r="H108" s="18">
        <v>52465.58</v>
      </c>
      <c r="I108" s="19">
        <f t="shared" si="9"/>
        <v>3438.6797999999994</v>
      </c>
      <c r="J108" s="19">
        <f t="shared" si="10"/>
        <v>3586.3074999999999</v>
      </c>
      <c r="K108" s="19">
        <f t="shared" si="11"/>
        <v>232687.71899999998</v>
      </c>
      <c r="L108" s="19">
        <f t="shared" si="12"/>
        <v>143413.989</v>
      </c>
      <c r="M108" s="19">
        <f t="shared" si="13"/>
        <v>191499.367</v>
      </c>
      <c r="N108" s="20">
        <f t="shared" si="14"/>
        <v>4.2931505282928883E-2</v>
      </c>
      <c r="O108" s="20">
        <f t="shared" si="15"/>
        <v>63.882255355961533</v>
      </c>
      <c r="P108" s="20">
        <f t="shared" si="16"/>
        <v>-0.38366326501313974</v>
      </c>
      <c r="Q108" s="20">
        <f t="shared" si="17"/>
        <v>0.33529070863512489</v>
      </c>
    </row>
    <row r="109" spans="2:17" x14ac:dyDescent="0.3">
      <c r="B109" s="50" t="s">
        <v>164</v>
      </c>
      <c r="C109" s="17">
        <v>1</v>
      </c>
      <c r="D109" s="18">
        <v>2332.0300000000002</v>
      </c>
      <c r="E109" s="18">
        <v>2373.86</v>
      </c>
      <c r="F109" s="18">
        <v>2527.31</v>
      </c>
      <c r="G109" s="18">
        <v>3964.38</v>
      </c>
      <c r="H109" s="18">
        <v>2545.94</v>
      </c>
      <c r="I109" s="19">
        <f t="shared" si="9"/>
        <v>8535.229800000001</v>
      </c>
      <c r="J109" s="19">
        <f t="shared" si="10"/>
        <v>8664.5889999999999</v>
      </c>
      <c r="K109" s="19">
        <f t="shared" si="11"/>
        <v>9224.6815000000006</v>
      </c>
      <c r="L109" s="19">
        <f t="shared" si="12"/>
        <v>14509.630799999999</v>
      </c>
      <c r="M109" s="19">
        <f t="shared" si="13"/>
        <v>9292.6810000000005</v>
      </c>
      <c r="N109" s="20">
        <f t="shared" si="14"/>
        <v>1.5155912966748675E-2</v>
      </c>
      <c r="O109" s="20">
        <f t="shared" si="15"/>
        <v>6.4641554261835266E-2</v>
      </c>
      <c r="P109" s="20">
        <f t="shared" si="16"/>
        <v>0.57291401334560965</v>
      </c>
      <c r="Q109" s="20">
        <f t="shared" si="17"/>
        <v>-0.35955083019755396</v>
      </c>
    </row>
    <row r="110" spans="2:17" x14ac:dyDescent="0.3">
      <c r="B110" s="50" t="s">
        <v>165</v>
      </c>
      <c r="C110" s="17">
        <v>2</v>
      </c>
      <c r="D110" s="18">
        <v>1647.28</v>
      </c>
      <c r="E110" s="18">
        <v>1729.33</v>
      </c>
      <c r="F110" s="18">
        <v>17981.669999999998</v>
      </c>
      <c r="G110" s="18">
        <v>10625.35</v>
      </c>
      <c r="H110" s="18">
        <v>14144.21</v>
      </c>
      <c r="I110" s="19">
        <f t="shared" si="9"/>
        <v>6029.0447999999997</v>
      </c>
      <c r="J110" s="19">
        <f t="shared" si="10"/>
        <v>6312.0544999999993</v>
      </c>
      <c r="K110" s="19">
        <f t="shared" si="11"/>
        <v>65633.095499999996</v>
      </c>
      <c r="L110" s="19">
        <f t="shared" si="12"/>
        <v>38888.781000000003</v>
      </c>
      <c r="M110" s="19">
        <f t="shared" si="13"/>
        <v>51626.366499999996</v>
      </c>
      <c r="N110" s="20">
        <f t="shared" si="14"/>
        <v>4.6941051093201347E-2</v>
      </c>
      <c r="O110" s="20">
        <f t="shared" si="15"/>
        <v>9.3980558944793646</v>
      </c>
      <c r="P110" s="20">
        <f t="shared" si="16"/>
        <v>-0.40748214443123432</v>
      </c>
      <c r="Q110" s="20">
        <f t="shared" si="17"/>
        <v>0.32753882154341607</v>
      </c>
    </row>
    <row r="111" spans="2:17" x14ac:dyDescent="0.3">
      <c r="B111" s="50" t="s">
        <v>166</v>
      </c>
      <c r="C111" s="17">
        <v>1</v>
      </c>
      <c r="D111" s="18">
        <v>653.91999999999996</v>
      </c>
      <c r="E111" s="18">
        <v>683.1</v>
      </c>
      <c r="F111" s="18">
        <v>8088.17</v>
      </c>
      <c r="G111" s="18">
        <v>2175.1799999999998</v>
      </c>
      <c r="H111" s="18">
        <v>1996.07</v>
      </c>
      <c r="I111" s="19">
        <f t="shared" si="9"/>
        <v>2393.3471999999997</v>
      </c>
      <c r="J111" s="19">
        <f t="shared" si="10"/>
        <v>2493.3150000000001</v>
      </c>
      <c r="K111" s="19">
        <f t="shared" si="11"/>
        <v>29521.820499999998</v>
      </c>
      <c r="L111" s="19">
        <f t="shared" si="12"/>
        <v>7961.1588000000002</v>
      </c>
      <c r="M111" s="19">
        <f t="shared" si="13"/>
        <v>7285.6554999999998</v>
      </c>
      <c r="N111" s="20">
        <f t="shared" si="14"/>
        <v>4.1769033761587249E-2</v>
      </c>
      <c r="O111" s="20">
        <f t="shared" si="15"/>
        <v>10.840389401258966</v>
      </c>
      <c r="P111" s="20">
        <f t="shared" si="16"/>
        <v>-0.73032967936377768</v>
      </c>
      <c r="Q111" s="20">
        <f t="shared" si="17"/>
        <v>-8.484987135289912E-2</v>
      </c>
    </row>
    <row r="112" spans="2:17" x14ac:dyDescent="0.3">
      <c r="B112" s="50" t="s">
        <v>167</v>
      </c>
      <c r="C112" s="17">
        <v>4</v>
      </c>
      <c r="D112" s="18">
        <v>10159.65</v>
      </c>
      <c r="E112" s="18">
        <v>10467.15</v>
      </c>
      <c r="F112" s="18">
        <v>73787.88</v>
      </c>
      <c r="G112" s="18">
        <v>49052.79</v>
      </c>
      <c r="H112" s="18">
        <v>77857.06</v>
      </c>
      <c r="I112" s="19">
        <f t="shared" si="9"/>
        <v>37184.318999999996</v>
      </c>
      <c r="J112" s="19">
        <f t="shared" si="10"/>
        <v>38205.097499999996</v>
      </c>
      <c r="K112" s="19">
        <f t="shared" si="11"/>
        <v>269325.76200000005</v>
      </c>
      <c r="L112" s="19">
        <f t="shared" si="12"/>
        <v>179533.2114</v>
      </c>
      <c r="M112" s="19">
        <f t="shared" si="13"/>
        <v>284178.26900000003</v>
      </c>
      <c r="N112" s="20">
        <f t="shared" si="14"/>
        <v>2.7451854100111417E-2</v>
      </c>
      <c r="O112" s="20">
        <f t="shared" si="15"/>
        <v>6.0494719192903528</v>
      </c>
      <c r="P112" s="20">
        <f t="shared" si="16"/>
        <v>-0.3333975551882038</v>
      </c>
      <c r="Q112" s="20">
        <f t="shared" si="17"/>
        <v>0.58287297811907823</v>
      </c>
    </row>
    <row r="113" spans="2:17" x14ac:dyDescent="0.3">
      <c r="B113" s="50" t="s">
        <v>168</v>
      </c>
      <c r="C113" s="17" t="s">
        <v>357</v>
      </c>
      <c r="D113" s="18">
        <v>142.33000000000001</v>
      </c>
      <c r="E113" s="18">
        <v>147.22</v>
      </c>
      <c r="F113" s="18">
        <v>138.44</v>
      </c>
      <c r="G113" s="18">
        <v>76.739999999999995</v>
      </c>
      <c r="H113" s="18">
        <v>0</v>
      </c>
      <c r="I113" s="19">
        <f t="shared" si="9"/>
        <v>520.92780000000005</v>
      </c>
      <c r="J113" s="19">
        <f t="shared" si="10"/>
        <v>537.35299999999995</v>
      </c>
      <c r="K113" s="19">
        <f t="shared" si="11"/>
        <v>505.30600000000004</v>
      </c>
      <c r="L113" s="19">
        <f t="shared" si="12"/>
        <v>280.86840000000001</v>
      </c>
      <c r="M113" s="19">
        <f t="shared" si="13"/>
        <v>0</v>
      </c>
      <c r="N113" s="20">
        <f t="shared" si="14"/>
        <v>3.153066509408764E-2</v>
      </c>
      <c r="O113" s="20">
        <f t="shared" si="15"/>
        <v>-5.9638636054883731E-2</v>
      </c>
      <c r="P113" s="20">
        <f t="shared" si="16"/>
        <v>-0.44416175545115244</v>
      </c>
      <c r="Q113" s="20">
        <f t="shared" si="17"/>
        <v>-1</v>
      </c>
    </row>
    <row r="114" spans="2:17" x14ac:dyDescent="0.3">
      <c r="B114" s="50" t="s">
        <v>169</v>
      </c>
      <c r="C114" s="17" t="s">
        <v>357</v>
      </c>
      <c r="D114" s="18">
        <v>12571.66</v>
      </c>
      <c r="E114" s="18">
        <v>13190.34</v>
      </c>
      <c r="F114" s="18">
        <v>0</v>
      </c>
      <c r="G114" s="18">
        <v>0</v>
      </c>
      <c r="H114" s="18">
        <v>0</v>
      </c>
      <c r="I114" s="19">
        <f t="shared" si="9"/>
        <v>46012.275600000001</v>
      </c>
      <c r="J114" s="19">
        <f t="shared" si="10"/>
        <v>48144.741000000002</v>
      </c>
      <c r="K114" s="19">
        <f t="shared" si="11"/>
        <v>0</v>
      </c>
      <c r="L114" s="19">
        <f t="shared" si="12"/>
        <v>0</v>
      </c>
      <c r="M114" s="19">
        <f t="shared" si="13"/>
        <v>0</v>
      </c>
      <c r="N114" s="20">
        <f t="shared" si="14"/>
        <v>4.6345575657640303E-2</v>
      </c>
      <c r="O114" s="20">
        <f t="shared" si="15"/>
        <v>-1</v>
      </c>
      <c r="P114" s="20">
        <f t="shared" si="16"/>
        <v>0</v>
      </c>
      <c r="Q114" s="20">
        <f t="shared" si="17"/>
        <v>0</v>
      </c>
    </row>
    <row r="115" spans="2:17" x14ac:dyDescent="0.3">
      <c r="B115" s="50" t="s">
        <v>170</v>
      </c>
      <c r="C115" s="17" t="s">
        <v>357</v>
      </c>
      <c r="D115" s="18">
        <v>430.31</v>
      </c>
      <c r="E115" s="18">
        <v>444.81</v>
      </c>
      <c r="F115" s="18">
        <v>16608.669999999998</v>
      </c>
      <c r="G115" s="18">
        <v>9274.49</v>
      </c>
      <c r="H115" s="18">
        <v>0</v>
      </c>
      <c r="I115" s="19">
        <f t="shared" si="9"/>
        <v>1574.9345999999998</v>
      </c>
      <c r="J115" s="19">
        <f t="shared" si="10"/>
        <v>1623.5565000000001</v>
      </c>
      <c r="K115" s="19">
        <f t="shared" si="11"/>
        <v>60621.645499999991</v>
      </c>
      <c r="L115" s="19">
        <f t="shared" si="12"/>
        <v>33944.633399999999</v>
      </c>
      <c r="M115" s="19">
        <f t="shared" si="13"/>
        <v>0</v>
      </c>
      <c r="N115" s="20">
        <f t="shared" si="14"/>
        <v>3.0872329555779787E-2</v>
      </c>
      <c r="O115" s="20">
        <f t="shared" si="15"/>
        <v>36.338796340010333</v>
      </c>
      <c r="P115" s="20">
        <f t="shared" si="16"/>
        <v>-0.44005753852392537</v>
      </c>
      <c r="Q115" s="20">
        <f t="shared" si="17"/>
        <v>-1</v>
      </c>
    </row>
    <row r="116" spans="2:17" x14ac:dyDescent="0.3">
      <c r="B116" s="50" t="s">
        <v>171</v>
      </c>
      <c r="C116" s="17">
        <v>1</v>
      </c>
      <c r="D116" s="18">
        <v>22.12</v>
      </c>
      <c r="E116" s="18">
        <v>23.31</v>
      </c>
      <c r="F116" s="18">
        <v>24.14</v>
      </c>
      <c r="G116" s="18">
        <v>1503.4</v>
      </c>
      <c r="H116" s="18">
        <v>1859.71</v>
      </c>
      <c r="I116" s="19">
        <f t="shared" si="9"/>
        <v>80.95920000000001</v>
      </c>
      <c r="J116" s="19">
        <f t="shared" si="10"/>
        <v>85.081499999999991</v>
      </c>
      <c r="K116" s="19">
        <f t="shared" si="11"/>
        <v>88.111000000000004</v>
      </c>
      <c r="L116" s="19">
        <f t="shared" si="12"/>
        <v>5502.4440000000004</v>
      </c>
      <c r="M116" s="19">
        <f t="shared" si="13"/>
        <v>6787.9415000000008</v>
      </c>
      <c r="N116" s="20">
        <f t="shared" si="14"/>
        <v>5.0918240298816864E-2</v>
      </c>
      <c r="O116" s="20">
        <f t="shared" si="15"/>
        <v>3.5607035607035709E-2</v>
      </c>
      <c r="P116" s="20">
        <f t="shared" si="16"/>
        <v>61.449001827240643</v>
      </c>
      <c r="Q116" s="20">
        <f t="shared" si="17"/>
        <v>0.2336230046139498</v>
      </c>
    </row>
    <row r="117" spans="2:17" x14ac:dyDescent="0.3">
      <c r="B117" s="50" t="s">
        <v>172</v>
      </c>
      <c r="C117" s="17">
        <v>4</v>
      </c>
      <c r="D117" s="18">
        <v>3748.64</v>
      </c>
      <c r="E117" s="18">
        <v>3936.72</v>
      </c>
      <c r="F117" s="18">
        <v>66809.52</v>
      </c>
      <c r="G117" s="18">
        <v>42192.04</v>
      </c>
      <c r="H117" s="18">
        <v>54614.1</v>
      </c>
      <c r="I117" s="19">
        <f t="shared" si="9"/>
        <v>13720.022399999998</v>
      </c>
      <c r="J117" s="19">
        <f t="shared" si="10"/>
        <v>14369.027999999998</v>
      </c>
      <c r="K117" s="19">
        <f t="shared" si="11"/>
        <v>243854.74800000002</v>
      </c>
      <c r="L117" s="19">
        <f t="shared" si="12"/>
        <v>154422.8664</v>
      </c>
      <c r="M117" s="19">
        <f t="shared" si="13"/>
        <v>199341.465</v>
      </c>
      <c r="N117" s="20">
        <f t="shared" si="14"/>
        <v>4.7303537930083905E-2</v>
      </c>
      <c r="O117" s="20">
        <f t="shared" si="15"/>
        <v>15.970858989209294</v>
      </c>
      <c r="P117" s="20">
        <f t="shared" si="16"/>
        <v>-0.3667424248799126</v>
      </c>
      <c r="Q117" s="20">
        <f t="shared" si="17"/>
        <v>0.29088048711418035</v>
      </c>
    </row>
    <row r="118" spans="2:17" x14ac:dyDescent="0.3">
      <c r="B118" s="50" t="s">
        <v>173</v>
      </c>
      <c r="C118" s="17">
        <v>4</v>
      </c>
      <c r="D118" s="18">
        <v>1780.72</v>
      </c>
      <c r="E118" s="18">
        <v>1876.11</v>
      </c>
      <c r="F118" s="18">
        <v>64675.47</v>
      </c>
      <c r="G118" s="18">
        <v>40093.96</v>
      </c>
      <c r="H118" s="18">
        <v>54127.81</v>
      </c>
      <c r="I118" s="19">
        <f t="shared" si="9"/>
        <v>6517.4352000000008</v>
      </c>
      <c r="J118" s="19">
        <f t="shared" si="10"/>
        <v>6847.8014999999996</v>
      </c>
      <c r="K118" s="19">
        <f t="shared" si="11"/>
        <v>236065.46549999999</v>
      </c>
      <c r="L118" s="19">
        <f t="shared" si="12"/>
        <v>146743.89359999998</v>
      </c>
      <c r="M118" s="19">
        <f t="shared" si="13"/>
        <v>197566.50649999999</v>
      </c>
      <c r="N118" s="20">
        <f t="shared" si="14"/>
        <v>5.068961790368065E-2</v>
      </c>
      <c r="O118" s="20">
        <f t="shared" si="15"/>
        <v>33.473175879879115</v>
      </c>
      <c r="P118" s="20">
        <f t="shared" si="16"/>
        <v>-0.37837627672820284</v>
      </c>
      <c r="Q118" s="20">
        <f t="shared" si="17"/>
        <v>0.34633545323892112</v>
      </c>
    </row>
    <row r="119" spans="2:17" x14ac:dyDescent="0.3">
      <c r="B119" s="50" t="s">
        <v>174</v>
      </c>
      <c r="C119" s="17">
        <v>0</v>
      </c>
      <c r="D119" s="18">
        <v>90.38</v>
      </c>
      <c r="E119" s="18">
        <v>93</v>
      </c>
      <c r="F119" s="18">
        <v>87.38</v>
      </c>
      <c r="G119" s="18">
        <v>85.7</v>
      </c>
      <c r="H119" s="18">
        <v>71.099999999999994</v>
      </c>
      <c r="I119" s="19">
        <f t="shared" si="9"/>
        <v>330.79079999999999</v>
      </c>
      <c r="J119" s="19">
        <f t="shared" si="10"/>
        <v>339.45000000000005</v>
      </c>
      <c r="K119" s="19">
        <f t="shared" si="11"/>
        <v>318.93699999999995</v>
      </c>
      <c r="L119" s="19">
        <f t="shared" si="12"/>
        <v>313.66199999999998</v>
      </c>
      <c r="M119" s="19">
        <f t="shared" si="13"/>
        <v>259.51499999999999</v>
      </c>
      <c r="N119" s="20">
        <f t="shared" si="14"/>
        <v>2.6177269742689413E-2</v>
      </c>
      <c r="O119" s="20">
        <f t="shared" si="15"/>
        <v>-6.0430107526881938E-2</v>
      </c>
      <c r="P119" s="20">
        <f t="shared" si="16"/>
        <v>-1.653931654213836E-2</v>
      </c>
      <c r="Q119" s="20">
        <f t="shared" si="17"/>
        <v>-0.17262849819232162</v>
      </c>
    </row>
    <row r="120" spans="2:17" x14ac:dyDescent="0.3">
      <c r="B120" s="50" t="s">
        <v>175</v>
      </c>
      <c r="C120" s="17">
        <v>0</v>
      </c>
      <c r="D120" s="18">
        <v>12.26</v>
      </c>
      <c r="E120" s="18">
        <v>12.85</v>
      </c>
      <c r="F120" s="18">
        <v>13.31</v>
      </c>
      <c r="G120" s="18">
        <v>13.08</v>
      </c>
      <c r="H120" s="18">
        <v>19.760000000000002</v>
      </c>
      <c r="I120" s="19">
        <f t="shared" si="9"/>
        <v>44.871600000000001</v>
      </c>
      <c r="J120" s="19">
        <f t="shared" si="10"/>
        <v>46.902500000000003</v>
      </c>
      <c r="K120" s="19">
        <f t="shared" si="11"/>
        <v>48.581499999999998</v>
      </c>
      <c r="L120" s="19">
        <f t="shared" si="12"/>
        <v>47.872799999999998</v>
      </c>
      <c r="M120" s="19">
        <f t="shared" si="13"/>
        <v>72.124000000000009</v>
      </c>
      <c r="N120" s="20">
        <f t="shared" si="14"/>
        <v>4.5260253701673303E-2</v>
      </c>
      <c r="O120" s="20">
        <f t="shared" si="15"/>
        <v>3.5797665369649678E-2</v>
      </c>
      <c r="P120" s="20">
        <f t="shared" si="16"/>
        <v>-1.4587857517779357E-2</v>
      </c>
      <c r="Q120" s="20">
        <f t="shared" si="17"/>
        <v>0.50657575909493513</v>
      </c>
    </row>
    <row r="121" spans="2:17" x14ac:dyDescent="0.3">
      <c r="B121" s="50" t="s">
        <v>176</v>
      </c>
      <c r="C121" s="17">
        <v>0</v>
      </c>
      <c r="D121" s="18">
        <v>2601.3000000000002</v>
      </c>
      <c r="E121" s="18">
        <v>2727.23</v>
      </c>
      <c r="F121" s="18">
        <v>2789.05</v>
      </c>
      <c r="G121" s="18">
        <v>2740.98</v>
      </c>
      <c r="H121" s="18">
        <v>146.94</v>
      </c>
      <c r="I121" s="19">
        <f t="shared" si="9"/>
        <v>9520.7579999999998</v>
      </c>
      <c r="J121" s="19">
        <f t="shared" si="10"/>
        <v>9954.3895000000011</v>
      </c>
      <c r="K121" s="19">
        <f t="shared" si="11"/>
        <v>10180.032500000001</v>
      </c>
      <c r="L121" s="19">
        <f t="shared" si="12"/>
        <v>10031.986800000001</v>
      </c>
      <c r="M121" s="19">
        <f t="shared" si="13"/>
        <v>536.33100000000002</v>
      </c>
      <c r="N121" s="20">
        <f t="shared" si="14"/>
        <v>4.5545900862095312E-2</v>
      </c>
      <c r="O121" s="20">
        <f t="shared" si="15"/>
        <v>2.266768846045264E-2</v>
      </c>
      <c r="P121" s="20">
        <f t="shared" si="16"/>
        <v>-1.4542753178833245E-2</v>
      </c>
      <c r="Q121" s="20">
        <f t="shared" si="17"/>
        <v>-0.94653790812404182</v>
      </c>
    </row>
    <row r="122" spans="2:17" x14ac:dyDescent="0.3">
      <c r="B122" s="50" t="s">
        <v>177</v>
      </c>
      <c r="C122" s="17">
        <v>0</v>
      </c>
      <c r="D122" s="18">
        <v>27.64</v>
      </c>
      <c r="E122" s="18">
        <v>28.27</v>
      </c>
      <c r="F122" s="18">
        <v>26.57</v>
      </c>
      <c r="G122" s="18">
        <v>26.06</v>
      </c>
      <c r="H122" s="18">
        <v>110.18</v>
      </c>
      <c r="I122" s="19">
        <f t="shared" si="9"/>
        <v>101.16239999999999</v>
      </c>
      <c r="J122" s="19">
        <f t="shared" si="10"/>
        <v>103.1855</v>
      </c>
      <c r="K122" s="19">
        <f t="shared" si="11"/>
        <v>96.980499999999992</v>
      </c>
      <c r="L122" s="19">
        <f t="shared" si="12"/>
        <v>95.379599999999996</v>
      </c>
      <c r="M122" s="19">
        <f t="shared" si="13"/>
        <v>402.15700000000004</v>
      </c>
      <c r="N122" s="20">
        <f t="shared" si="14"/>
        <v>1.9998537005844197E-2</v>
      </c>
      <c r="O122" s="20">
        <f t="shared" si="15"/>
        <v>-6.0134418111071897E-2</v>
      </c>
      <c r="P122" s="20">
        <f t="shared" si="16"/>
        <v>-1.6507442217765345E-2</v>
      </c>
      <c r="Q122" s="20">
        <f t="shared" si="17"/>
        <v>3.216383796954486</v>
      </c>
    </row>
    <row r="123" spans="2:17" x14ac:dyDescent="0.3">
      <c r="B123" s="50" t="s">
        <v>178</v>
      </c>
      <c r="C123" s="17">
        <v>0</v>
      </c>
      <c r="D123" s="18">
        <v>28.98</v>
      </c>
      <c r="E123" s="18">
        <v>29.98</v>
      </c>
      <c r="F123" s="18">
        <v>28.17</v>
      </c>
      <c r="G123" s="18">
        <v>27.62</v>
      </c>
      <c r="H123" s="18">
        <v>37.58</v>
      </c>
      <c r="I123" s="19">
        <f t="shared" si="9"/>
        <v>106.0668</v>
      </c>
      <c r="J123" s="19">
        <f t="shared" si="10"/>
        <v>109.42700000000001</v>
      </c>
      <c r="K123" s="19">
        <f t="shared" si="11"/>
        <v>102.8205</v>
      </c>
      <c r="L123" s="19">
        <f t="shared" si="12"/>
        <v>101.08920000000001</v>
      </c>
      <c r="M123" s="19">
        <f t="shared" si="13"/>
        <v>137.167</v>
      </c>
      <c r="N123" s="20">
        <f t="shared" si="14"/>
        <v>3.1680035600206713E-2</v>
      </c>
      <c r="O123" s="20">
        <f t="shared" si="15"/>
        <v>-6.0373582388258962E-2</v>
      </c>
      <c r="P123" s="20">
        <f t="shared" si="16"/>
        <v>-1.6838081900010127E-2</v>
      </c>
      <c r="Q123" s="20">
        <f t="shared" si="17"/>
        <v>0.35689074599462645</v>
      </c>
    </row>
    <row r="124" spans="2:17" x14ac:dyDescent="0.3">
      <c r="B124" s="50" t="s">
        <v>179</v>
      </c>
      <c r="C124" s="17">
        <v>1</v>
      </c>
      <c r="D124" s="18">
        <v>28.35</v>
      </c>
      <c r="E124" s="18">
        <v>29.18</v>
      </c>
      <c r="F124" s="18">
        <v>27.41</v>
      </c>
      <c r="G124" s="18">
        <v>1506.55</v>
      </c>
      <c r="H124" s="18">
        <v>1862.76</v>
      </c>
      <c r="I124" s="19">
        <f t="shared" si="9"/>
        <v>103.76100000000001</v>
      </c>
      <c r="J124" s="19">
        <f t="shared" si="10"/>
        <v>106.50700000000001</v>
      </c>
      <c r="K124" s="19">
        <f t="shared" si="11"/>
        <v>100.04650000000001</v>
      </c>
      <c r="L124" s="19">
        <f t="shared" si="12"/>
        <v>5513.973</v>
      </c>
      <c r="M124" s="19">
        <f t="shared" si="13"/>
        <v>6799.0740000000005</v>
      </c>
      <c r="N124" s="20">
        <f t="shared" si="14"/>
        <v>2.6464663987432635E-2</v>
      </c>
      <c r="O124" s="20">
        <f t="shared" si="15"/>
        <v>-6.0657984921178798E-2</v>
      </c>
      <c r="P124" s="20">
        <f t="shared" si="16"/>
        <v>54.11410194259669</v>
      </c>
      <c r="Q124" s="20">
        <f t="shared" si="17"/>
        <v>0.23306262109009257</v>
      </c>
    </row>
    <row r="125" spans="2:17" x14ac:dyDescent="0.3">
      <c r="B125" s="50" t="s">
        <v>180</v>
      </c>
      <c r="C125" s="17">
        <v>2</v>
      </c>
      <c r="D125" s="18">
        <v>699.63</v>
      </c>
      <c r="E125" s="18">
        <v>731.49</v>
      </c>
      <c r="F125" s="18">
        <v>16948.259999999998</v>
      </c>
      <c r="G125" s="18">
        <v>9609.36</v>
      </c>
      <c r="H125" s="18">
        <v>12565.55</v>
      </c>
      <c r="I125" s="19">
        <f t="shared" si="9"/>
        <v>2560.6457999999998</v>
      </c>
      <c r="J125" s="19">
        <f t="shared" si="10"/>
        <v>2669.9384999999997</v>
      </c>
      <c r="K125" s="19">
        <f t="shared" si="11"/>
        <v>61861.148999999998</v>
      </c>
      <c r="L125" s="19">
        <f t="shared" si="12"/>
        <v>35170.257600000004</v>
      </c>
      <c r="M125" s="19">
        <f t="shared" si="13"/>
        <v>45864.2575</v>
      </c>
      <c r="N125" s="20">
        <f t="shared" si="14"/>
        <v>4.2681693813334087E-2</v>
      </c>
      <c r="O125" s="20">
        <f t="shared" si="15"/>
        <v>22.169503342492721</v>
      </c>
      <c r="P125" s="20">
        <f t="shared" si="16"/>
        <v>-0.43146452711377858</v>
      </c>
      <c r="Q125" s="20">
        <f t="shared" si="17"/>
        <v>0.304063735376223</v>
      </c>
    </row>
    <row r="126" spans="2:17" x14ac:dyDescent="0.3">
      <c r="B126" s="50" t="s">
        <v>181</v>
      </c>
      <c r="C126" s="17">
        <v>1</v>
      </c>
      <c r="D126" s="18">
        <v>6.18</v>
      </c>
      <c r="E126" s="18">
        <v>6.4</v>
      </c>
      <c r="F126" s="18">
        <v>6.01</v>
      </c>
      <c r="G126" s="18">
        <v>1485.56</v>
      </c>
      <c r="H126" s="18">
        <v>1838.52</v>
      </c>
      <c r="I126" s="19">
        <f t="shared" si="9"/>
        <v>22.618799999999997</v>
      </c>
      <c r="J126" s="19">
        <f t="shared" si="10"/>
        <v>23.36</v>
      </c>
      <c r="K126" s="19">
        <f t="shared" si="11"/>
        <v>21.936499999999999</v>
      </c>
      <c r="L126" s="19">
        <f t="shared" si="12"/>
        <v>5437.1495999999997</v>
      </c>
      <c r="M126" s="19">
        <f t="shared" si="13"/>
        <v>6710.598</v>
      </c>
      <c r="N126" s="20">
        <f t="shared" si="14"/>
        <v>3.2769200841777701E-2</v>
      </c>
      <c r="O126" s="20">
        <f t="shared" si="15"/>
        <v>-6.0937499999999978E-2</v>
      </c>
      <c r="P126" s="20">
        <f t="shared" si="16"/>
        <v>246.85857361019305</v>
      </c>
      <c r="Q126" s="20">
        <f t="shared" si="17"/>
        <v>0.23421249987309523</v>
      </c>
    </row>
    <row r="127" spans="2:17" x14ac:dyDescent="0.3">
      <c r="B127" s="50" t="s">
        <v>182</v>
      </c>
      <c r="C127" s="17">
        <v>2</v>
      </c>
      <c r="D127" s="18">
        <v>10175.290000000001</v>
      </c>
      <c r="E127" s="18">
        <v>10528.76</v>
      </c>
      <c r="F127" s="18">
        <v>27094.73</v>
      </c>
      <c r="G127" s="18">
        <v>19584.82</v>
      </c>
      <c r="H127" s="18">
        <v>12565.55</v>
      </c>
      <c r="I127" s="19">
        <f t="shared" si="9"/>
        <v>37241.561400000006</v>
      </c>
      <c r="J127" s="19">
        <f t="shared" si="10"/>
        <v>38429.974000000002</v>
      </c>
      <c r="K127" s="19">
        <f t="shared" si="11"/>
        <v>98895.76449999999</v>
      </c>
      <c r="L127" s="19">
        <f t="shared" si="12"/>
        <v>71680.441200000001</v>
      </c>
      <c r="M127" s="19">
        <f t="shared" si="13"/>
        <v>45864.2575</v>
      </c>
      <c r="N127" s="20">
        <f t="shared" si="14"/>
        <v>3.1910923047388629E-2</v>
      </c>
      <c r="O127" s="20">
        <f t="shared" si="15"/>
        <v>1.5734018061006232</v>
      </c>
      <c r="P127" s="20">
        <f t="shared" si="16"/>
        <v>-0.27519200076561412</v>
      </c>
      <c r="Q127" s="20">
        <f t="shared" si="17"/>
        <v>-0.36015659596693439</v>
      </c>
    </row>
    <row r="128" spans="2:17" x14ac:dyDescent="0.3">
      <c r="B128" s="50" t="s">
        <v>183</v>
      </c>
      <c r="C128" s="17">
        <v>0</v>
      </c>
      <c r="D128" s="18">
        <v>2.58</v>
      </c>
      <c r="E128" s="18">
        <v>2.65</v>
      </c>
      <c r="F128" s="18">
        <v>2.4900000000000002</v>
      </c>
      <c r="G128" s="18">
        <v>2.44</v>
      </c>
      <c r="H128" s="18">
        <v>1.44</v>
      </c>
      <c r="I128" s="19">
        <f t="shared" si="9"/>
        <v>9.4428000000000001</v>
      </c>
      <c r="J128" s="19">
        <f t="shared" si="10"/>
        <v>9.6724999999999994</v>
      </c>
      <c r="K128" s="19">
        <f t="shared" si="11"/>
        <v>9.0885000000000016</v>
      </c>
      <c r="L128" s="19">
        <f t="shared" si="12"/>
        <v>8.9303999999999988</v>
      </c>
      <c r="M128" s="19">
        <f t="shared" si="13"/>
        <v>5.2560000000000002</v>
      </c>
      <c r="N128" s="20">
        <f t="shared" si="14"/>
        <v>2.4325411954081444E-2</v>
      </c>
      <c r="O128" s="20">
        <f t="shared" si="15"/>
        <v>-6.0377358490565802E-2</v>
      </c>
      <c r="P128" s="20">
        <f t="shared" si="16"/>
        <v>-1.739560983660704E-2</v>
      </c>
      <c r="Q128" s="20">
        <f t="shared" si="17"/>
        <v>-0.41144853533996228</v>
      </c>
    </row>
    <row r="129" spans="2:17" x14ac:dyDescent="0.3">
      <c r="B129" s="50" t="s">
        <v>184</v>
      </c>
      <c r="C129" s="17">
        <v>0</v>
      </c>
      <c r="D129" s="18">
        <v>49.08</v>
      </c>
      <c r="E129" s="18">
        <v>50.82</v>
      </c>
      <c r="F129" s="18">
        <v>47.75</v>
      </c>
      <c r="G129" s="18">
        <v>46.83</v>
      </c>
      <c r="H129" s="18">
        <v>64.069999999999993</v>
      </c>
      <c r="I129" s="19">
        <f t="shared" si="9"/>
        <v>179.63279999999997</v>
      </c>
      <c r="J129" s="19">
        <f t="shared" si="10"/>
        <v>185.49299999999999</v>
      </c>
      <c r="K129" s="19">
        <f t="shared" si="11"/>
        <v>174.28749999999999</v>
      </c>
      <c r="L129" s="19">
        <f t="shared" si="12"/>
        <v>171.39779999999999</v>
      </c>
      <c r="M129" s="19">
        <f t="shared" si="13"/>
        <v>233.85549999999998</v>
      </c>
      <c r="N129" s="20">
        <f t="shared" si="14"/>
        <v>3.2623218031450962E-2</v>
      </c>
      <c r="O129" s="20">
        <f t="shared" si="15"/>
        <v>-6.0409287682014923E-2</v>
      </c>
      <c r="P129" s="20">
        <f t="shared" si="16"/>
        <v>-1.6580076023811285E-2</v>
      </c>
      <c r="Q129" s="20">
        <f t="shared" si="17"/>
        <v>0.36440199349116487</v>
      </c>
    </row>
    <row r="130" spans="2:17" x14ac:dyDescent="0.3">
      <c r="B130" s="50" t="s">
        <v>185</v>
      </c>
      <c r="C130" s="17">
        <v>0</v>
      </c>
      <c r="D130" s="18">
        <v>7.92</v>
      </c>
      <c r="E130" s="18">
        <v>8.19</v>
      </c>
      <c r="F130" s="18">
        <v>7.69</v>
      </c>
      <c r="G130" s="18">
        <v>7.55</v>
      </c>
      <c r="H130" s="18">
        <v>10.3</v>
      </c>
      <c r="I130" s="19">
        <f t="shared" si="9"/>
        <v>28.987199999999998</v>
      </c>
      <c r="J130" s="19">
        <f t="shared" si="10"/>
        <v>29.8935</v>
      </c>
      <c r="K130" s="19">
        <f t="shared" si="11"/>
        <v>28.068500000000004</v>
      </c>
      <c r="L130" s="19">
        <f t="shared" si="12"/>
        <v>27.632999999999999</v>
      </c>
      <c r="M130" s="19">
        <f t="shared" si="13"/>
        <v>37.595000000000006</v>
      </c>
      <c r="N130" s="20">
        <f t="shared" si="14"/>
        <v>3.1265524093393005E-2</v>
      </c>
      <c r="O130" s="20">
        <f t="shared" si="15"/>
        <v>-6.1050061050060944E-2</v>
      </c>
      <c r="P130" s="20">
        <f t="shared" si="16"/>
        <v>-1.5515613588186206E-2</v>
      </c>
      <c r="Q130" s="20">
        <f t="shared" si="17"/>
        <v>0.36051098324467157</v>
      </c>
    </row>
    <row r="131" spans="2:17" x14ac:dyDescent="0.3">
      <c r="B131" s="50" t="s">
        <v>186</v>
      </c>
      <c r="C131" s="17">
        <v>0</v>
      </c>
      <c r="D131" s="18">
        <v>40.340000000000003</v>
      </c>
      <c r="E131" s="18">
        <v>41.51</v>
      </c>
      <c r="F131" s="18">
        <v>39.01</v>
      </c>
      <c r="G131" s="18">
        <v>38.26</v>
      </c>
      <c r="H131" s="18">
        <v>28.73</v>
      </c>
      <c r="I131" s="19">
        <f t="shared" si="9"/>
        <v>147.64440000000002</v>
      </c>
      <c r="J131" s="19">
        <f t="shared" si="10"/>
        <v>151.51149999999998</v>
      </c>
      <c r="K131" s="19">
        <f t="shared" si="11"/>
        <v>142.38650000000001</v>
      </c>
      <c r="L131" s="19">
        <f t="shared" si="12"/>
        <v>140.0316</v>
      </c>
      <c r="M131" s="19">
        <f t="shared" si="13"/>
        <v>104.86450000000001</v>
      </c>
      <c r="N131" s="20">
        <f t="shared" si="14"/>
        <v>2.619198560866498E-2</v>
      </c>
      <c r="O131" s="20">
        <f t="shared" si="15"/>
        <v>-6.0226451457479957E-2</v>
      </c>
      <c r="P131" s="20">
        <f t="shared" si="16"/>
        <v>-1.6538787033883229E-2</v>
      </c>
      <c r="Q131" s="20">
        <f t="shared" si="17"/>
        <v>-0.25113688624567587</v>
      </c>
    </row>
    <row r="132" spans="2:17" x14ac:dyDescent="0.3">
      <c r="B132" s="50" t="s">
        <v>187</v>
      </c>
      <c r="C132" s="17">
        <v>0</v>
      </c>
      <c r="D132" s="18">
        <v>923.53</v>
      </c>
      <c r="E132" s="18">
        <v>968.55</v>
      </c>
      <c r="F132" s="18">
        <v>1003.07</v>
      </c>
      <c r="G132" s="18">
        <v>986.17</v>
      </c>
      <c r="H132" s="18">
        <v>163.72999999999999</v>
      </c>
      <c r="I132" s="19">
        <f t="shared" si="9"/>
        <v>3380.1198000000004</v>
      </c>
      <c r="J132" s="19">
        <f t="shared" si="10"/>
        <v>3535.2075</v>
      </c>
      <c r="K132" s="19">
        <f t="shared" si="11"/>
        <v>3661.2055000000005</v>
      </c>
      <c r="L132" s="19">
        <f t="shared" si="12"/>
        <v>3609.3821999999996</v>
      </c>
      <c r="M132" s="19">
        <f t="shared" si="13"/>
        <v>597.61450000000002</v>
      </c>
      <c r="N132" s="20">
        <f t="shared" si="14"/>
        <v>4.5882308668467875E-2</v>
      </c>
      <c r="O132" s="20">
        <f t="shared" si="15"/>
        <v>3.5640906509731174E-2</v>
      </c>
      <c r="P132" s="20">
        <f t="shared" si="16"/>
        <v>-1.4154709425625245E-2</v>
      </c>
      <c r="Q132" s="20">
        <f t="shared" si="17"/>
        <v>-0.83442748180007098</v>
      </c>
    </row>
    <row r="133" spans="2:17" x14ac:dyDescent="0.3">
      <c r="B133" s="50" t="s">
        <v>188</v>
      </c>
      <c r="C133" s="17">
        <v>0</v>
      </c>
      <c r="D133" s="18">
        <v>27.49</v>
      </c>
      <c r="E133" s="18">
        <v>28.8</v>
      </c>
      <c r="F133" s="18">
        <v>29.32</v>
      </c>
      <c r="G133" s="18">
        <v>28.82</v>
      </c>
      <c r="H133" s="18">
        <v>17.03</v>
      </c>
      <c r="I133" s="19">
        <f t="shared" si="9"/>
        <v>100.6134</v>
      </c>
      <c r="J133" s="19">
        <f t="shared" si="10"/>
        <v>105.12000000000002</v>
      </c>
      <c r="K133" s="19">
        <f t="shared" si="11"/>
        <v>107.018</v>
      </c>
      <c r="L133" s="19">
        <f t="shared" si="12"/>
        <v>105.4812</v>
      </c>
      <c r="M133" s="19">
        <f t="shared" si="13"/>
        <v>62.159500000000001</v>
      </c>
      <c r="N133" s="20">
        <f t="shared" si="14"/>
        <v>4.4791250469619515E-2</v>
      </c>
      <c r="O133" s="20">
        <f t="shared" si="15"/>
        <v>1.8055555555555269E-2</v>
      </c>
      <c r="P133" s="20">
        <f t="shared" si="16"/>
        <v>-1.4360201087667446E-2</v>
      </c>
      <c r="Q133" s="20">
        <f t="shared" si="17"/>
        <v>-0.41070541480377543</v>
      </c>
    </row>
    <row r="134" spans="2:17" x14ac:dyDescent="0.3">
      <c r="B134" s="50" t="s">
        <v>189</v>
      </c>
      <c r="C134" s="17">
        <v>0</v>
      </c>
      <c r="D134" s="18">
        <v>2.81</v>
      </c>
      <c r="E134" s="18">
        <v>2.93</v>
      </c>
      <c r="F134" s="18">
        <v>3.03</v>
      </c>
      <c r="G134" s="18">
        <v>2.98</v>
      </c>
      <c r="H134" s="18">
        <v>1.45</v>
      </c>
      <c r="I134" s="19">
        <f t="shared" si="9"/>
        <v>10.284599999999999</v>
      </c>
      <c r="J134" s="19">
        <f t="shared" si="10"/>
        <v>10.694500000000001</v>
      </c>
      <c r="K134" s="19">
        <f t="shared" si="11"/>
        <v>11.059499999999998</v>
      </c>
      <c r="L134" s="19">
        <f t="shared" si="12"/>
        <v>10.9068</v>
      </c>
      <c r="M134" s="19">
        <f t="shared" si="13"/>
        <v>5.2924999999999995</v>
      </c>
      <c r="N134" s="20">
        <f t="shared" si="14"/>
        <v>3.9855706590436357E-2</v>
      </c>
      <c r="O134" s="20">
        <f t="shared" si="15"/>
        <v>3.4129692832764125E-2</v>
      </c>
      <c r="P134" s="20">
        <f t="shared" si="16"/>
        <v>-1.3807134138071109E-2</v>
      </c>
      <c r="Q134" s="20">
        <f t="shared" si="17"/>
        <v>-0.51475226464224155</v>
      </c>
    </row>
    <row r="135" spans="2:17" x14ac:dyDescent="0.3">
      <c r="B135" s="50" t="s">
        <v>190</v>
      </c>
      <c r="C135" s="17">
        <v>0</v>
      </c>
      <c r="D135" s="18">
        <v>144.71</v>
      </c>
      <c r="E135" s="18">
        <v>146.51</v>
      </c>
      <c r="F135" s="18">
        <v>137.94</v>
      </c>
      <c r="G135" s="18">
        <v>135.29</v>
      </c>
      <c r="H135" s="18">
        <v>229.76</v>
      </c>
      <c r="I135" s="19">
        <f t="shared" si="9"/>
        <v>529.6386</v>
      </c>
      <c r="J135" s="19">
        <f t="shared" si="10"/>
        <v>534.76149999999996</v>
      </c>
      <c r="K135" s="19">
        <f t="shared" si="11"/>
        <v>503.48099999999999</v>
      </c>
      <c r="L135" s="19">
        <f t="shared" si="12"/>
        <v>495.16140000000001</v>
      </c>
      <c r="M135" s="19">
        <f t="shared" si="13"/>
        <v>838.62400000000002</v>
      </c>
      <c r="N135" s="20">
        <f t="shared" si="14"/>
        <v>9.6724445688058935E-3</v>
      </c>
      <c r="O135" s="20">
        <f t="shared" si="15"/>
        <v>-5.8494300730325466E-2</v>
      </c>
      <c r="P135" s="20">
        <f t="shared" si="16"/>
        <v>-1.652415880638991E-2</v>
      </c>
      <c r="Q135" s="20">
        <f t="shared" si="17"/>
        <v>0.69363767046462033</v>
      </c>
    </row>
    <row r="136" spans="2:17" x14ac:dyDescent="0.3">
      <c r="B136" s="50" t="s">
        <v>191</v>
      </c>
      <c r="C136" s="17">
        <v>0</v>
      </c>
      <c r="D136" s="18">
        <v>144.71</v>
      </c>
      <c r="E136" s="18">
        <v>146.51</v>
      </c>
      <c r="F136" s="18">
        <v>137.94</v>
      </c>
      <c r="G136" s="18">
        <v>135.29</v>
      </c>
      <c r="H136" s="18">
        <v>229.76</v>
      </c>
      <c r="I136" s="19">
        <f t="shared" si="9"/>
        <v>529.6386</v>
      </c>
      <c r="J136" s="19">
        <f t="shared" si="10"/>
        <v>534.76149999999996</v>
      </c>
      <c r="K136" s="19">
        <f t="shared" si="11"/>
        <v>503.48099999999999</v>
      </c>
      <c r="L136" s="19">
        <f t="shared" si="12"/>
        <v>495.16140000000001</v>
      </c>
      <c r="M136" s="19">
        <f t="shared" si="13"/>
        <v>838.62400000000002</v>
      </c>
      <c r="N136" s="20">
        <f t="shared" si="14"/>
        <v>9.6724445688058935E-3</v>
      </c>
      <c r="O136" s="20">
        <f t="shared" si="15"/>
        <v>-5.8494300730325466E-2</v>
      </c>
      <c r="P136" s="20">
        <f t="shared" si="16"/>
        <v>-1.652415880638991E-2</v>
      </c>
      <c r="Q136" s="20">
        <f t="shared" si="17"/>
        <v>0.69363767046462033</v>
      </c>
    </row>
    <row r="137" spans="2:17" x14ac:dyDescent="0.3">
      <c r="B137" s="50" t="s">
        <v>192</v>
      </c>
      <c r="C137" s="17">
        <v>0</v>
      </c>
      <c r="D137" s="18">
        <v>30.75</v>
      </c>
      <c r="E137" s="18">
        <v>32.47</v>
      </c>
      <c r="F137" s="18">
        <v>33.630000000000003</v>
      </c>
      <c r="G137" s="18">
        <v>33.06</v>
      </c>
      <c r="H137" s="18">
        <v>40.299999999999997</v>
      </c>
      <c r="I137" s="19">
        <f t="shared" si="9"/>
        <v>112.545</v>
      </c>
      <c r="J137" s="19">
        <f t="shared" si="10"/>
        <v>118.5155</v>
      </c>
      <c r="K137" s="19">
        <f t="shared" si="11"/>
        <v>122.74950000000001</v>
      </c>
      <c r="L137" s="19">
        <f t="shared" si="12"/>
        <v>120.9996</v>
      </c>
      <c r="M137" s="19">
        <f t="shared" si="13"/>
        <v>147.095</v>
      </c>
      <c r="N137" s="20">
        <f t="shared" si="14"/>
        <v>5.3049891154649309E-2</v>
      </c>
      <c r="O137" s="20">
        <f t="shared" si="15"/>
        <v>3.5725284878349362E-2</v>
      </c>
      <c r="P137" s="20">
        <f t="shared" si="16"/>
        <v>-1.4255862549338416E-2</v>
      </c>
      <c r="Q137" s="20">
        <f t="shared" si="17"/>
        <v>0.2156651757526471</v>
      </c>
    </row>
    <row r="138" spans="2:17" x14ac:dyDescent="0.3">
      <c r="B138" s="50" t="s">
        <v>193</v>
      </c>
      <c r="C138" s="17">
        <v>0</v>
      </c>
      <c r="D138" s="18">
        <v>170.6</v>
      </c>
      <c r="E138" s="18">
        <v>178.45</v>
      </c>
      <c r="F138" s="18">
        <v>184.81</v>
      </c>
      <c r="G138" s="18">
        <v>181.7</v>
      </c>
      <c r="H138" s="18">
        <v>585.42999999999995</v>
      </c>
      <c r="I138" s="19">
        <f t="shared" si="9"/>
        <v>624.39599999999996</v>
      </c>
      <c r="J138" s="19">
        <f t="shared" si="10"/>
        <v>651.34249999999997</v>
      </c>
      <c r="K138" s="19">
        <f t="shared" si="11"/>
        <v>674.55650000000003</v>
      </c>
      <c r="L138" s="19">
        <f t="shared" si="12"/>
        <v>665.02199999999993</v>
      </c>
      <c r="M138" s="19">
        <f t="shared" si="13"/>
        <v>2136.8194999999996</v>
      </c>
      <c r="N138" s="20">
        <f t="shared" si="14"/>
        <v>4.315610606089737E-2</v>
      </c>
      <c r="O138" s="20">
        <f t="shared" si="15"/>
        <v>3.5640235360044903E-2</v>
      </c>
      <c r="P138" s="20">
        <f t="shared" si="16"/>
        <v>-1.4134472056825609E-2</v>
      </c>
      <c r="Q138" s="20">
        <f t="shared" si="17"/>
        <v>2.2131561061137823</v>
      </c>
    </row>
    <row r="139" spans="2:17" x14ac:dyDescent="0.3">
      <c r="B139" s="50" t="s">
        <v>194</v>
      </c>
      <c r="C139" s="17">
        <v>0</v>
      </c>
      <c r="D139" s="18">
        <v>17.96</v>
      </c>
      <c r="E139" s="18">
        <v>18.98</v>
      </c>
      <c r="F139" s="18">
        <v>19.649999999999999</v>
      </c>
      <c r="G139" s="18">
        <v>19.32</v>
      </c>
      <c r="H139" s="18">
        <v>24.43</v>
      </c>
      <c r="I139" s="19">
        <f t="shared" si="9"/>
        <v>65.73360000000001</v>
      </c>
      <c r="J139" s="19">
        <f t="shared" si="10"/>
        <v>69.277000000000001</v>
      </c>
      <c r="K139" s="19">
        <f t="shared" si="11"/>
        <v>71.722499999999997</v>
      </c>
      <c r="L139" s="19">
        <f t="shared" si="12"/>
        <v>70.711200000000005</v>
      </c>
      <c r="M139" s="19">
        <f t="shared" si="13"/>
        <v>89.169499999999999</v>
      </c>
      <c r="N139" s="20">
        <f t="shared" si="14"/>
        <v>5.3905460829773322E-2</v>
      </c>
      <c r="O139" s="20">
        <f t="shared" si="15"/>
        <v>3.5300316122233832E-2</v>
      </c>
      <c r="P139" s="20">
        <f t="shared" si="16"/>
        <v>-1.4100177768482602E-2</v>
      </c>
      <c r="Q139" s="20">
        <f t="shared" si="17"/>
        <v>0.26103785538924518</v>
      </c>
    </row>
    <row r="140" spans="2:17" x14ac:dyDescent="0.3">
      <c r="B140" s="50" t="s">
        <v>195</v>
      </c>
      <c r="C140" s="17">
        <v>0</v>
      </c>
      <c r="D140" s="18">
        <v>4344.7299999999996</v>
      </c>
      <c r="E140" s="18">
        <v>0</v>
      </c>
      <c r="F140" s="18">
        <v>0</v>
      </c>
      <c r="G140" s="18">
        <v>0</v>
      </c>
      <c r="H140" s="18">
        <v>33.11</v>
      </c>
      <c r="I140" s="19">
        <f t="shared" si="9"/>
        <v>15901.711799999999</v>
      </c>
      <c r="J140" s="19">
        <f t="shared" si="10"/>
        <v>0</v>
      </c>
      <c r="K140" s="19">
        <f t="shared" si="11"/>
        <v>0</v>
      </c>
      <c r="L140" s="19">
        <f t="shared" si="12"/>
        <v>0</v>
      </c>
      <c r="M140" s="19">
        <f t="shared" si="13"/>
        <v>120.8515</v>
      </c>
      <c r="N140" s="20">
        <f t="shared" si="14"/>
        <v>-1</v>
      </c>
      <c r="O140" s="20">
        <f t="shared" si="15"/>
        <v>0</v>
      </c>
      <c r="P140" s="20">
        <f t="shared" si="16"/>
        <v>0</v>
      </c>
      <c r="Q140" s="20">
        <f t="shared" si="17"/>
        <v>0</v>
      </c>
    </row>
    <row r="141" spans="2:17" x14ac:dyDescent="0.3">
      <c r="B141" s="50" t="s">
        <v>196</v>
      </c>
      <c r="C141" s="17" t="s">
        <v>357</v>
      </c>
      <c r="D141" s="18">
        <v>224.55</v>
      </c>
      <c r="E141" s="18">
        <v>230.68</v>
      </c>
      <c r="F141" s="18">
        <v>0</v>
      </c>
      <c r="G141" s="18">
        <v>0</v>
      </c>
      <c r="H141" s="18">
        <v>0</v>
      </c>
      <c r="I141" s="19">
        <f t="shared" si="9"/>
        <v>821.85300000000007</v>
      </c>
      <c r="J141" s="19">
        <f t="shared" si="10"/>
        <v>841.98199999999997</v>
      </c>
      <c r="K141" s="19">
        <f t="shared" si="11"/>
        <v>0</v>
      </c>
      <c r="L141" s="19">
        <f t="shared" si="12"/>
        <v>0</v>
      </c>
      <c r="M141" s="19">
        <f t="shared" si="13"/>
        <v>0</v>
      </c>
      <c r="N141" s="20">
        <f t="shared" si="14"/>
        <v>2.4492214544449942E-2</v>
      </c>
      <c r="O141" s="20">
        <f t="shared" si="15"/>
        <v>-1</v>
      </c>
      <c r="P141" s="20">
        <f t="shared" si="16"/>
        <v>0</v>
      </c>
      <c r="Q141" s="20">
        <f t="shared" si="17"/>
        <v>0</v>
      </c>
    </row>
    <row r="142" spans="2:17" x14ac:dyDescent="0.3">
      <c r="B142" s="50" t="s">
        <v>197</v>
      </c>
      <c r="C142" s="17">
        <v>1</v>
      </c>
      <c r="D142" s="18">
        <v>287.86</v>
      </c>
      <c r="E142" s="18">
        <v>297.06</v>
      </c>
      <c r="F142" s="18">
        <v>7688.38</v>
      </c>
      <c r="G142" s="18">
        <v>1782.13</v>
      </c>
      <c r="H142" s="18">
        <v>1961.05</v>
      </c>
      <c r="I142" s="19">
        <f t="shared" si="9"/>
        <v>1053.5676000000001</v>
      </c>
      <c r="J142" s="19">
        <f t="shared" si="10"/>
        <v>1084.269</v>
      </c>
      <c r="K142" s="19">
        <f t="shared" si="11"/>
        <v>28062.587000000003</v>
      </c>
      <c r="L142" s="19">
        <f t="shared" si="12"/>
        <v>6522.5958000000001</v>
      </c>
      <c r="M142" s="19">
        <f t="shared" si="13"/>
        <v>7157.8324999999995</v>
      </c>
      <c r="N142" s="20">
        <f t="shared" si="14"/>
        <v>2.9140417757721471E-2</v>
      </c>
      <c r="O142" s="20">
        <f t="shared" si="15"/>
        <v>24.881572746246551</v>
      </c>
      <c r="P142" s="20">
        <f t="shared" si="16"/>
        <v>-0.76756968985076113</v>
      </c>
      <c r="Q142" s="20">
        <f t="shared" si="17"/>
        <v>9.7390167883774081E-2</v>
      </c>
    </row>
    <row r="143" spans="2:17" x14ac:dyDescent="0.3">
      <c r="B143" s="50" t="s">
        <v>198</v>
      </c>
      <c r="C143" s="17">
        <v>2</v>
      </c>
      <c r="D143" s="18">
        <v>3528.94</v>
      </c>
      <c r="E143" s="18">
        <v>3712.29</v>
      </c>
      <c r="F143" s="18">
        <v>20035.3</v>
      </c>
      <c r="G143" s="18">
        <v>12644.37</v>
      </c>
      <c r="H143" s="18">
        <v>17254.849999999999</v>
      </c>
      <c r="I143" s="19">
        <f t="shared" ref="I143:I206" si="18">($D143/100)*366</f>
        <v>12915.920400000001</v>
      </c>
      <c r="J143" s="19">
        <f t="shared" ref="J143:J206" si="19">($E143/100)*365</f>
        <v>13549.8585</v>
      </c>
      <c r="K143" s="19">
        <f t="shared" ref="K143:K206" si="20">IFERROR((($F143/100)*365),0)</f>
        <v>73128.844999999987</v>
      </c>
      <c r="L143" s="19">
        <f t="shared" ref="L143:L206" si="21">($G143/100)*366</f>
        <v>46278.394200000002</v>
      </c>
      <c r="M143" s="19">
        <f t="shared" ref="M143:M206" si="22">($H143/100)*365</f>
        <v>62980.202499999999</v>
      </c>
      <c r="N143" s="20">
        <f t="shared" ref="N143:N206" si="23">IFERROR((($J143/$I143)-1),0)</f>
        <v>4.9081914441033492E-2</v>
      </c>
      <c r="O143" s="20">
        <f t="shared" ref="O143:O206" si="24">IFERROR((($K143/$J143)-1),0)</f>
        <v>4.3970190906421633</v>
      </c>
      <c r="P143" s="20">
        <f t="shared" ref="P143:P206" si="25">IFERROR((($L143/$K143)-1),0)</f>
        <v>-0.36716634591999897</v>
      </c>
      <c r="Q143" s="20">
        <f t="shared" ref="Q143:Q206" si="26">IFERROR((($M143/$L143)-1),0)</f>
        <v>0.36089861346139784</v>
      </c>
    </row>
    <row r="144" spans="2:17" x14ac:dyDescent="0.3">
      <c r="B144" s="50" t="s">
        <v>199</v>
      </c>
      <c r="C144" s="17">
        <v>1</v>
      </c>
      <c r="D144" s="18">
        <v>287.86</v>
      </c>
      <c r="E144" s="18">
        <v>297.06</v>
      </c>
      <c r="F144" s="18">
        <v>7688.38</v>
      </c>
      <c r="G144" s="18">
        <v>1782.13</v>
      </c>
      <c r="H144" s="18">
        <v>1961.05</v>
      </c>
      <c r="I144" s="19">
        <f t="shared" si="18"/>
        <v>1053.5676000000001</v>
      </c>
      <c r="J144" s="19">
        <f t="shared" si="19"/>
        <v>1084.269</v>
      </c>
      <c r="K144" s="19">
        <f t="shared" si="20"/>
        <v>28062.587000000003</v>
      </c>
      <c r="L144" s="19">
        <f t="shared" si="21"/>
        <v>6522.5958000000001</v>
      </c>
      <c r="M144" s="19">
        <f t="shared" si="22"/>
        <v>7157.8324999999995</v>
      </c>
      <c r="N144" s="20">
        <f t="shared" si="23"/>
        <v>2.9140417757721471E-2</v>
      </c>
      <c r="O144" s="20">
        <f t="shared" si="24"/>
        <v>24.881572746246551</v>
      </c>
      <c r="P144" s="20">
        <f t="shared" si="25"/>
        <v>-0.76756968985076113</v>
      </c>
      <c r="Q144" s="20">
        <f t="shared" si="26"/>
        <v>9.7390167883774081E-2</v>
      </c>
    </row>
    <row r="145" spans="2:17" x14ac:dyDescent="0.3">
      <c r="B145" s="50" t="s">
        <v>200</v>
      </c>
      <c r="C145" s="17">
        <v>2</v>
      </c>
      <c r="D145" s="18">
        <v>287.86</v>
      </c>
      <c r="E145" s="18">
        <v>297.06</v>
      </c>
      <c r="F145" s="18">
        <v>16498.349999999999</v>
      </c>
      <c r="G145" s="18">
        <v>9167.0300000000007</v>
      </c>
      <c r="H145" s="18">
        <v>12530.53</v>
      </c>
      <c r="I145" s="19">
        <f t="shared" si="18"/>
        <v>1053.5676000000001</v>
      </c>
      <c r="J145" s="19">
        <f t="shared" si="19"/>
        <v>1084.269</v>
      </c>
      <c r="K145" s="19">
        <f t="shared" si="20"/>
        <v>60218.977499999994</v>
      </c>
      <c r="L145" s="19">
        <f t="shared" si="21"/>
        <v>33551.329800000007</v>
      </c>
      <c r="M145" s="19">
        <f t="shared" si="22"/>
        <v>45736.434500000003</v>
      </c>
      <c r="N145" s="20">
        <f t="shared" si="23"/>
        <v>2.9140417757721471E-2</v>
      </c>
      <c r="O145" s="20">
        <f t="shared" si="24"/>
        <v>54.538780044435462</v>
      </c>
      <c r="P145" s="20">
        <f t="shared" si="25"/>
        <v>-0.44284457835571833</v>
      </c>
      <c r="Q145" s="20">
        <f t="shared" si="26"/>
        <v>0.3631779954069061</v>
      </c>
    </row>
    <row r="146" spans="2:17" x14ac:dyDescent="0.3">
      <c r="B146" s="50" t="s">
        <v>201</v>
      </c>
      <c r="C146" s="17">
        <v>2</v>
      </c>
      <c r="D146" s="18">
        <v>287.86</v>
      </c>
      <c r="E146" s="18">
        <v>297.06</v>
      </c>
      <c r="F146" s="18">
        <v>16498.349999999999</v>
      </c>
      <c r="G146" s="18">
        <v>9167.0300000000007</v>
      </c>
      <c r="H146" s="18">
        <v>12530.53</v>
      </c>
      <c r="I146" s="19">
        <f t="shared" si="18"/>
        <v>1053.5676000000001</v>
      </c>
      <c r="J146" s="19">
        <f t="shared" si="19"/>
        <v>1084.269</v>
      </c>
      <c r="K146" s="19">
        <f t="shared" si="20"/>
        <v>60218.977499999994</v>
      </c>
      <c r="L146" s="19">
        <f t="shared" si="21"/>
        <v>33551.329800000007</v>
      </c>
      <c r="M146" s="19">
        <f t="shared" si="22"/>
        <v>45736.434500000003</v>
      </c>
      <c r="N146" s="20">
        <f t="shared" si="23"/>
        <v>2.9140417757721471E-2</v>
      </c>
      <c r="O146" s="20">
        <f t="shared" si="24"/>
        <v>54.538780044435462</v>
      </c>
      <c r="P146" s="20">
        <f t="shared" si="25"/>
        <v>-0.44284457835571833</v>
      </c>
      <c r="Q146" s="20">
        <f t="shared" si="26"/>
        <v>0.3631779954069061</v>
      </c>
    </row>
    <row r="147" spans="2:17" x14ac:dyDescent="0.3">
      <c r="B147" s="50" t="s">
        <v>202</v>
      </c>
      <c r="C147" s="17">
        <v>2</v>
      </c>
      <c r="D147" s="18">
        <v>354.02</v>
      </c>
      <c r="E147" s="18">
        <v>366.43</v>
      </c>
      <c r="F147" s="18">
        <v>16570.189999999999</v>
      </c>
      <c r="G147" s="18">
        <v>9237.66</v>
      </c>
      <c r="H147" s="18">
        <v>12530.53</v>
      </c>
      <c r="I147" s="19">
        <f t="shared" si="18"/>
        <v>1295.7131999999999</v>
      </c>
      <c r="J147" s="19">
        <f t="shared" si="19"/>
        <v>1337.4694999999999</v>
      </c>
      <c r="K147" s="19">
        <f t="shared" si="20"/>
        <v>60481.193500000001</v>
      </c>
      <c r="L147" s="19">
        <f t="shared" si="21"/>
        <v>33809.835599999999</v>
      </c>
      <c r="M147" s="19">
        <f t="shared" si="22"/>
        <v>45736.434500000003</v>
      </c>
      <c r="N147" s="20">
        <f t="shared" si="23"/>
        <v>3.222649888879725E-2</v>
      </c>
      <c r="O147" s="20">
        <f t="shared" si="24"/>
        <v>44.220615124307514</v>
      </c>
      <c r="P147" s="20">
        <f t="shared" si="25"/>
        <v>-0.44098597194514688</v>
      </c>
      <c r="Q147" s="20">
        <f t="shared" si="26"/>
        <v>0.35275530591459026</v>
      </c>
    </row>
    <row r="148" spans="2:17" x14ac:dyDescent="0.3">
      <c r="B148" s="50" t="s">
        <v>203</v>
      </c>
      <c r="C148" s="17">
        <v>1</v>
      </c>
      <c r="D148" s="18">
        <v>221.7</v>
      </c>
      <c r="E148" s="18">
        <v>227.7</v>
      </c>
      <c r="F148" s="18">
        <v>7616.54</v>
      </c>
      <c r="G148" s="18">
        <v>1711.5</v>
      </c>
      <c r="H148" s="18">
        <v>1961.05</v>
      </c>
      <c r="I148" s="19">
        <f t="shared" si="18"/>
        <v>811.42200000000003</v>
      </c>
      <c r="J148" s="19">
        <f t="shared" si="19"/>
        <v>831.1049999999999</v>
      </c>
      <c r="K148" s="19">
        <f t="shared" si="20"/>
        <v>27800.371000000003</v>
      </c>
      <c r="L148" s="19">
        <f t="shared" si="21"/>
        <v>6264.0899999999992</v>
      </c>
      <c r="M148" s="19">
        <f t="shared" si="22"/>
        <v>7157.8324999999995</v>
      </c>
      <c r="N148" s="20">
        <f t="shared" si="23"/>
        <v>2.4257414760753271E-2</v>
      </c>
      <c r="O148" s="20">
        <f t="shared" si="24"/>
        <v>32.449890206411951</v>
      </c>
      <c r="P148" s="20">
        <f t="shared" si="25"/>
        <v>-0.7746760286040788</v>
      </c>
      <c r="Q148" s="20">
        <f t="shared" si="26"/>
        <v>0.14267714863611491</v>
      </c>
    </row>
    <row r="149" spans="2:17" x14ac:dyDescent="0.3">
      <c r="B149" s="50" t="s">
        <v>204</v>
      </c>
      <c r="C149" s="17">
        <v>2</v>
      </c>
      <c r="D149" s="18">
        <v>287.86</v>
      </c>
      <c r="E149" s="18">
        <v>297.06</v>
      </c>
      <c r="F149" s="18">
        <v>16498.349999999999</v>
      </c>
      <c r="G149" s="18">
        <v>9167.0300000000007</v>
      </c>
      <c r="H149" s="18">
        <v>12530.53</v>
      </c>
      <c r="I149" s="19">
        <f t="shared" si="18"/>
        <v>1053.5676000000001</v>
      </c>
      <c r="J149" s="19">
        <f t="shared" si="19"/>
        <v>1084.269</v>
      </c>
      <c r="K149" s="19">
        <f t="shared" si="20"/>
        <v>60218.977499999994</v>
      </c>
      <c r="L149" s="19">
        <f t="shared" si="21"/>
        <v>33551.329800000007</v>
      </c>
      <c r="M149" s="19">
        <f t="shared" si="22"/>
        <v>45736.434500000003</v>
      </c>
      <c r="N149" s="20">
        <f t="shared" si="23"/>
        <v>2.9140417757721471E-2</v>
      </c>
      <c r="O149" s="20">
        <f t="shared" si="24"/>
        <v>54.538780044435462</v>
      </c>
      <c r="P149" s="20">
        <f t="shared" si="25"/>
        <v>-0.44284457835571833</v>
      </c>
      <c r="Q149" s="20">
        <f t="shared" si="26"/>
        <v>0.3631779954069061</v>
      </c>
    </row>
    <row r="150" spans="2:17" x14ac:dyDescent="0.3">
      <c r="B150" s="50" t="s">
        <v>205</v>
      </c>
      <c r="C150" s="17">
        <v>2</v>
      </c>
      <c r="D150" s="18">
        <v>221.7</v>
      </c>
      <c r="E150" s="18">
        <v>227.7</v>
      </c>
      <c r="F150" s="18">
        <v>16426.509999999998</v>
      </c>
      <c r="G150" s="18">
        <v>9096.4</v>
      </c>
      <c r="H150" s="18">
        <v>12530.53</v>
      </c>
      <c r="I150" s="19">
        <f t="shared" si="18"/>
        <v>811.42200000000003</v>
      </c>
      <c r="J150" s="19">
        <f t="shared" si="19"/>
        <v>831.1049999999999</v>
      </c>
      <c r="K150" s="19">
        <f t="shared" si="20"/>
        <v>59956.761499999993</v>
      </c>
      <c r="L150" s="19">
        <f t="shared" si="21"/>
        <v>33292.824000000001</v>
      </c>
      <c r="M150" s="19">
        <f t="shared" si="22"/>
        <v>45736.434500000003</v>
      </c>
      <c r="N150" s="20">
        <f t="shared" si="23"/>
        <v>2.4257414760753271E-2</v>
      </c>
      <c r="O150" s="20">
        <f t="shared" si="24"/>
        <v>71.141018884497143</v>
      </c>
      <c r="P150" s="20">
        <f t="shared" si="25"/>
        <v>-0.44471944169299393</v>
      </c>
      <c r="Q150" s="20">
        <f t="shared" si="26"/>
        <v>0.37376254114099794</v>
      </c>
    </row>
    <row r="151" spans="2:17" x14ac:dyDescent="0.3">
      <c r="B151" s="50" t="s">
        <v>206</v>
      </c>
      <c r="C151" s="17">
        <v>1</v>
      </c>
      <c r="D151" s="18">
        <v>287.86</v>
      </c>
      <c r="E151" s="18">
        <v>297.06</v>
      </c>
      <c r="F151" s="18">
        <v>7688.38</v>
      </c>
      <c r="G151" s="18">
        <v>1782.13</v>
      </c>
      <c r="H151" s="18">
        <v>1961.05</v>
      </c>
      <c r="I151" s="19">
        <f t="shared" si="18"/>
        <v>1053.5676000000001</v>
      </c>
      <c r="J151" s="19">
        <f t="shared" si="19"/>
        <v>1084.269</v>
      </c>
      <c r="K151" s="19">
        <f t="shared" si="20"/>
        <v>28062.587000000003</v>
      </c>
      <c r="L151" s="19">
        <f t="shared" si="21"/>
        <v>6522.5958000000001</v>
      </c>
      <c r="M151" s="19">
        <f t="shared" si="22"/>
        <v>7157.8324999999995</v>
      </c>
      <c r="N151" s="20">
        <f t="shared" si="23"/>
        <v>2.9140417757721471E-2</v>
      </c>
      <c r="O151" s="20">
        <f t="shared" si="24"/>
        <v>24.881572746246551</v>
      </c>
      <c r="P151" s="20">
        <f t="shared" si="25"/>
        <v>-0.76756968985076113</v>
      </c>
      <c r="Q151" s="20">
        <f t="shared" si="26"/>
        <v>9.7390167883774081E-2</v>
      </c>
    </row>
    <row r="152" spans="2:17" x14ac:dyDescent="0.3">
      <c r="B152" s="50" t="s">
        <v>207</v>
      </c>
      <c r="C152" s="17">
        <v>1</v>
      </c>
      <c r="D152" s="18">
        <v>287.86</v>
      </c>
      <c r="E152" s="18">
        <v>297.06</v>
      </c>
      <c r="F152" s="18">
        <v>7688.38</v>
      </c>
      <c r="G152" s="18">
        <v>1782.13</v>
      </c>
      <c r="H152" s="18">
        <v>1961.05</v>
      </c>
      <c r="I152" s="19">
        <f t="shared" si="18"/>
        <v>1053.5676000000001</v>
      </c>
      <c r="J152" s="19">
        <f t="shared" si="19"/>
        <v>1084.269</v>
      </c>
      <c r="K152" s="19">
        <f t="shared" si="20"/>
        <v>28062.587000000003</v>
      </c>
      <c r="L152" s="19">
        <f t="shared" si="21"/>
        <v>6522.5958000000001</v>
      </c>
      <c r="M152" s="19">
        <f t="shared" si="22"/>
        <v>7157.8324999999995</v>
      </c>
      <c r="N152" s="20">
        <f t="shared" si="23"/>
        <v>2.9140417757721471E-2</v>
      </c>
      <c r="O152" s="20">
        <f t="shared" si="24"/>
        <v>24.881572746246551</v>
      </c>
      <c r="P152" s="20">
        <f t="shared" si="25"/>
        <v>-0.76756968985076113</v>
      </c>
      <c r="Q152" s="20">
        <f t="shared" si="26"/>
        <v>9.7390167883774081E-2</v>
      </c>
    </row>
    <row r="153" spans="2:17" x14ac:dyDescent="0.3">
      <c r="B153" s="50" t="s">
        <v>208</v>
      </c>
      <c r="C153" s="17">
        <v>2</v>
      </c>
      <c r="D153" s="18">
        <v>598.33000000000004</v>
      </c>
      <c r="E153" s="18">
        <v>616.45000000000005</v>
      </c>
      <c r="F153" s="18">
        <v>16769.95</v>
      </c>
      <c r="G153" s="18">
        <v>9432.66</v>
      </c>
      <c r="H153" s="18">
        <v>12848.98</v>
      </c>
      <c r="I153" s="19">
        <f t="shared" si="18"/>
        <v>2189.8878000000004</v>
      </c>
      <c r="J153" s="19">
        <f t="shared" si="19"/>
        <v>2250.0425</v>
      </c>
      <c r="K153" s="19">
        <f t="shared" si="20"/>
        <v>61210.317499999997</v>
      </c>
      <c r="L153" s="19">
        <f t="shared" si="21"/>
        <v>34523.535600000003</v>
      </c>
      <c r="M153" s="19">
        <f t="shared" si="22"/>
        <v>46898.777000000002</v>
      </c>
      <c r="N153" s="20">
        <f t="shared" si="23"/>
        <v>2.7469306874991384E-2</v>
      </c>
      <c r="O153" s="20">
        <f t="shared" si="24"/>
        <v>26.204071700867871</v>
      </c>
      <c r="P153" s="20">
        <f t="shared" si="25"/>
        <v>-0.43598502654393179</v>
      </c>
      <c r="Q153" s="20">
        <f t="shared" si="26"/>
        <v>0.35845811226820001</v>
      </c>
    </row>
    <row r="154" spans="2:17" x14ac:dyDescent="0.3">
      <c r="B154" s="50" t="s">
        <v>209</v>
      </c>
      <c r="C154" s="17">
        <v>2</v>
      </c>
      <c r="D154" s="18">
        <v>87.58</v>
      </c>
      <c r="E154" s="18">
        <v>88.53</v>
      </c>
      <c r="F154" s="18">
        <v>16273.89</v>
      </c>
      <c r="G154" s="18">
        <v>8946.15</v>
      </c>
      <c r="H154" s="18">
        <v>12440.84</v>
      </c>
      <c r="I154" s="19">
        <f t="shared" si="18"/>
        <v>320.5428</v>
      </c>
      <c r="J154" s="19">
        <f t="shared" si="19"/>
        <v>323.1345</v>
      </c>
      <c r="K154" s="19">
        <f t="shared" si="20"/>
        <v>59399.698499999999</v>
      </c>
      <c r="L154" s="19">
        <f t="shared" si="21"/>
        <v>32742.909</v>
      </c>
      <c r="M154" s="19">
        <f t="shared" si="22"/>
        <v>45409.065999999999</v>
      </c>
      <c r="N154" s="20">
        <f t="shared" si="23"/>
        <v>8.0853477289148934E-3</v>
      </c>
      <c r="O154" s="20">
        <f t="shared" si="24"/>
        <v>182.82344967807524</v>
      </c>
      <c r="P154" s="20">
        <f t="shared" si="25"/>
        <v>-0.44876977784659966</v>
      </c>
      <c r="Q154" s="20">
        <f t="shared" si="26"/>
        <v>0.38683664301177401</v>
      </c>
    </row>
    <row r="155" spans="2:17" x14ac:dyDescent="0.3">
      <c r="B155" s="50" t="s">
        <v>210</v>
      </c>
      <c r="C155" s="17">
        <v>2</v>
      </c>
      <c r="D155" s="18">
        <v>3098.88</v>
      </c>
      <c r="E155" s="18">
        <v>3246.02</v>
      </c>
      <c r="F155" s="18">
        <v>19552.419999999998</v>
      </c>
      <c r="G155" s="18">
        <v>12169.63</v>
      </c>
      <c r="H155" s="18">
        <v>16886.5</v>
      </c>
      <c r="I155" s="19">
        <f t="shared" si="18"/>
        <v>11341.900800000001</v>
      </c>
      <c r="J155" s="19">
        <f t="shared" si="19"/>
        <v>11847.973</v>
      </c>
      <c r="K155" s="19">
        <f t="shared" si="20"/>
        <v>71366.332999999999</v>
      </c>
      <c r="L155" s="19">
        <f t="shared" si="21"/>
        <v>44540.845799999996</v>
      </c>
      <c r="M155" s="19">
        <f t="shared" si="22"/>
        <v>61635.725000000006</v>
      </c>
      <c r="N155" s="20">
        <f t="shared" si="23"/>
        <v>4.4619699019056824E-2</v>
      </c>
      <c r="O155" s="20">
        <f t="shared" si="24"/>
        <v>5.0235057085292141</v>
      </c>
      <c r="P155" s="20">
        <f t="shared" si="25"/>
        <v>-0.37588434311175833</v>
      </c>
      <c r="Q155" s="20">
        <f t="shared" si="26"/>
        <v>0.38380230309860908</v>
      </c>
    </row>
    <row r="156" spans="2:17" x14ac:dyDescent="0.3">
      <c r="B156" s="50" t="s">
        <v>211</v>
      </c>
      <c r="C156" s="17">
        <v>1</v>
      </c>
      <c r="D156" s="18">
        <v>287.86</v>
      </c>
      <c r="E156" s="18">
        <v>297.06</v>
      </c>
      <c r="F156" s="18">
        <v>7688.38</v>
      </c>
      <c r="G156" s="18">
        <v>1782.13</v>
      </c>
      <c r="H156" s="18">
        <v>1961.05</v>
      </c>
      <c r="I156" s="19">
        <f t="shared" si="18"/>
        <v>1053.5676000000001</v>
      </c>
      <c r="J156" s="19">
        <f t="shared" si="19"/>
        <v>1084.269</v>
      </c>
      <c r="K156" s="19">
        <f t="shared" si="20"/>
        <v>28062.587000000003</v>
      </c>
      <c r="L156" s="19">
        <f t="shared" si="21"/>
        <v>6522.5958000000001</v>
      </c>
      <c r="M156" s="19">
        <f t="shared" si="22"/>
        <v>7157.8324999999995</v>
      </c>
      <c r="N156" s="20">
        <f t="shared" si="23"/>
        <v>2.9140417757721471E-2</v>
      </c>
      <c r="O156" s="20">
        <f t="shared" si="24"/>
        <v>24.881572746246551</v>
      </c>
      <c r="P156" s="20">
        <f t="shared" si="25"/>
        <v>-0.76756968985076113</v>
      </c>
      <c r="Q156" s="20">
        <f t="shared" si="26"/>
        <v>9.7390167883774081E-2</v>
      </c>
    </row>
    <row r="157" spans="2:17" x14ac:dyDescent="0.3">
      <c r="B157" s="50" t="s">
        <v>212</v>
      </c>
      <c r="C157" s="17">
        <v>1</v>
      </c>
      <c r="D157" s="18">
        <v>287.86</v>
      </c>
      <c r="E157" s="18">
        <v>297.06</v>
      </c>
      <c r="F157" s="18">
        <v>7688.38</v>
      </c>
      <c r="G157" s="18">
        <v>1782.13</v>
      </c>
      <c r="H157" s="18">
        <v>1961.05</v>
      </c>
      <c r="I157" s="19">
        <f t="shared" si="18"/>
        <v>1053.5676000000001</v>
      </c>
      <c r="J157" s="19">
        <f t="shared" si="19"/>
        <v>1084.269</v>
      </c>
      <c r="K157" s="19">
        <f t="shared" si="20"/>
        <v>28062.587000000003</v>
      </c>
      <c r="L157" s="19">
        <f t="shared" si="21"/>
        <v>6522.5958000000001</v>
      </c>
      <c r="M157" s="19">
        <f t="shared" si="22"/>
        <v>7157.8324999999995</v>
      </c>
      <c r="N157" s="20">
        <f t="shared" si="23"/>
        <v>2.9140417757721471E-2</v>
      </c>
      <c r="O157" s="20">
        <f t="shared" si="24"/>
        <v>24.881572746246551</v>
      </c>
      <c r="P157" s="20">
        <f t="shared" si="25"/>
        <v>-0.76756968985076113</v>
      </c>
      <c r="Q157" s="20">
        <f t="shared" si="26"/>
        <v>9.7390167883774081E-2</v>
      </c>
    </row>
    <row r="158" spans="2:17" x14ac:dyDescent="0.3">
      <c r="B158" s="50" t="s">
        <v>213</v>
      </c>
      <c r="C158" s="17">
        <v>1</v>
      </c>
      <c r="D158" s="18">
        <v>287.86</v>
      </c>
      <c r="E158" s="18">
        <v>297.06</v>
      </c>
      <c r="F158" s="18">
        <v>7688.38</v>
      </c>
      <c r="G158" s="18">
        <v>1782.13</v>
      </c>
      <c r="H158" s="18">
        <v>1961.05</v>
      </c>
      <c r="I158" s="19">
        <f t="shared" si="18"/>
        <v>1053.5676000000001</v>
      </c>
      <c r="J158" s="19">
        <f t="shared" si="19"/>
        <v>1084.269</v>
      </c>
      <c r="K158" s="19">
        <f t="shared" si="20"/>
        <v>28062.587000000003</v>
      </c>
      <c r="L158" s="19">
        <f t="shared" si="21"/>
        <v>6522.5958000000001</v>
      </c>
      <c r="M158" s="19">
        <f t="shared" si="22"/>
        <v>7157.8324999999995</v>
      </c>
      <c r="N158" s="20">
        <f t="shared" si="23"/>
        <v>2.9140417757721471E-2</v>
      </c>
      <c r="O158" s="20">
        <f t="shared" si="24"/>
        <v>24.881572746246551</v>
      </c>
      <c r="P158" s="20">
        <f t="shared" si="25"/>
        <v>-0.76756968985076113</v>
      </c>
      <c r="Q158" s="20">
        <f t="shared" si="26"/>
        <v>9.7390167883774081E-2</v>
      </c>
    </row>
    <row r="159" spans="2:17" x14ac:dyDescent="0.3">
      <c r="B159" s="50" t="s">
        <v>214</v>
      </c>
      <c r="C159" s="17">
        <v>2</v>
      </c>
      <c r="D159" s="18">
        <v>4115.67</v>
      </c>
      <c r="E159" s="18">
        <v>4320.3</v>
      </c>
      <c r="F159" s="18">
        <v>20664.990000000002</v>
      </c>
      <c r="G159" s="18">
        <v>13263.44</v>
      </c>
      <c r="H159" s="18">
        <v>18057.2</v>
      </c>
      <c r="I159" s="19">
        <f t="shared" si="18"/>
        <v>15063.352200000001</v>
      </c>
      <c r="J159" s="19">
        <f t="shared" si="19"/>
        <v>15769.095000000001</v>
      </c>
      <c r="K159" s="19">
        <f t="shared" si="20"/>
        <v>75427.213499999998</v>
      </c>
      <c r="L159" s="19">
        <f t="shared" si="21"/>
        <v>48544.190399999999</v>
      </c>
      <c r="M159" s="19">
        <f t="shared" si="22"/>
        <v>65908.78</v>
      </c>
      <c r="N159" s="20">
        <f t="shared" si="23"/>
        <v>4.6851643022726375E-2</v>
      </c>
      <c r="O159" s="20">
        <f t="shared" si="24"/>
        <v>3.7832303312269975</v>
      </c>
      <c r="P159" s="20">
        <f t="shared" si="25"/>
        <v>-0.35641013173580915</v>
      </c>
      <c r="Q159" s="20">
        <f t="shared" si="26"/>
        <v>0.35770685342400932</v>
      </c>
    </row>
    <row r="160" spans="2:17" x14ac:dyDescent="0.3">
      <c r="B160" s="50" t="s">
        <v>215</v>
      </c>
      <c r="C160" s="17">
        <v>1</v>
      </c>
      <c r="D160" s="18">
        <v>123.37</v>
      </c>
      <c r="E160" s="18">
        <v>127.31</v>
      </c>
      <c r="F160" s="18">
        <v>7512.58</v>
      </c>
      <c r="G160" s="18">
        <v>1609.29</v>
      </c>
      <c r="H160" s="18">
        <v>1887.5</v>
      </c>
      <c r="I160" s="19">
        <f t="shared" si="18"/>
        <v>451.5342</v>
      </c>
      <c r="J160" s="19">
        <f t="shared" si="19"/>
        <v>464.68150000000003</v>
      </c>
      <c r="K160" s="19">
        <f t="shared" si="20"/>
        <v>27420.916999999998</v>
      </c>
      <c r="L160" s="19">
        <f t="shared" si="21"/>
        <v>5890.0014000000001</v>
      </c>
      <c r="M160" s="19">
        <f t="shared" si="22"/>
        <v>6889.375</v>
      </c>
      <c r="N160" s="20">
        <f t="shared" si="23"/>
        <v>2.9116952824393083E-2</v>
      </c>
      <c r="O160" s="20">
        <f t="shared" si="24"/>
        <v>58.010132746838416</v>
      </c>
      <c r="P160" s="20">
        <f t="shared" si="25"/>
        <v>-0.7852004219990163</v>
      </c>
      <c r="Q160" s="20">
        <f t="shared" si="26"/>
        <v>0.16967289685194298</v>
      </c>
    </row>
    <row r="161" spans="2:17" x14ac:dyDescent="0.3">
      <c r="B161" s="50" t="s">
        <v>216</v>
      </c>
      <c r="C161" s="17">
        <v>3</v>
      </c>
      <c r="D161" s="18">
        <v>287.86</v>
      </c>
      <c r="E161" s="18">
        <v>297.06</v>
      </c>
      <c r="F161" s="18">
        <v>23629.31</v>
      </c>
      <c r="G161" s="18">
        <v>12751.89</v>
      </c>
      <c r="H161" s="18">
        <v>34196.400000000001</v>
      </c>
      <c r="I161" s="19">
        <f t="shared" si="18"/>
        <v>1053.5676000000001</v>
      </c>
      <c r="J161" s="19">
        <f t="shared" si="19"/>
        <v>1084.269</v>
      </c>
      <c r="K161" s="19">
        <f t="shared" si="20"/>
        <v>86246.981500000009</v>
      </c>
      <c r="L161" s="19">
        <f t="shared" si="21"/>
        <v>46671.917399999998</v>
      </c>
      <c r="M161" s="19">
        <f t="shared" si="22"/>
        <v>124816.86</v>
      </c>
      <c r="N161" s="20">
        <f t="shared" si="23"/>
        <v>2.9140417757721471E-2</v>
      </c>
      <c r="O161" s="20">
        <f t="shared" si="24"/>
        <v>78.543896855854044</v>
      </c>
      <c r="P161" s="20">
        <f t="shared" si="25"/>
        <v>-0.4588573815768846</v>
      </c>
      <c r="Q161" s="20">
        <f t="shared" si="26"/>
        <v>1.6743460940389823</v>
      </c>
    </row>
    <row r="162" spans="2:17" x14ac:dyDescent="0.3">
      <c r="B162" s="50" t="s">
        <v>217</v>
      </c>
      <c r="C162" s="17">
        <v>1</v>
      </c>
      <c r="D162" s="18">
        <v>2936.58</v>
      </c>
      <c r="E162" s="18">
        <v>3074.19</v>
      </c>
      <c r="F162" s="18">
        <v>10564.49</v>
      </c>
      <c r="G162" s="18">
        <v>4609.7700000000004</v>
      </c>
      <c r="H162" s="18">
        <v>6072.72</v>
      </c>
      <c r="I162" s="19">
        <f t="shared" si="18"/>
        <v>10747.882799999999</v>
      </c>
      <c r="J162" s="19">
        <f t="shared" si="19"/>
        <v>11220.7935</v>
      </c>
      <c r="K162" s="19">
        <f t="shared" si="20"/>
        <v>38560.388500000001</v>
      </c>
      <c r="L162" s="19">
        <f t="shared" si="21"/>
        <v>16871.7582</v>
      </c>
      <c r="M162" s="19">
        <f t="shared" si="22"/>
        <v>22165.428</v>
      </c>
      <c r="N162" s="20">
        <f t="shared" si="23"/>
        <v>4.4000358842766651E-2</v>
      </c>
      <c r="O162" s="20">
        <f t="shared" si="24"/>
        <v>2.4365117315455453</v>
      </c>
      <c r="P162" s="20">
        <f t="shared" si="25"/>
        <v>-0.56245881184521784</v>
      </c>
      <c r="Q162" s="20">
        <f t="shared" si="26"/>
        <v>0.31375922635022113</v>
      </c>
    </row>
    <row r="163" spans="2:17" x14ac:dyDescent="0.3">
      <c r="B163" s="50" t="s">
        <v>218</v>
      </c>
      <c r="C163" s="17">
        <v>0</v>
      </c>
      <c r="D163" s="18">
        <v>109.65</v>
      </c>
      <c r="E163" s="18">
        <v>116</v>
      </c>
      <c r="F163" s="18">
        <v>120.13</v>
      </c>
      <c r="G163" s="18">
        <v>118.11</v>
      </c>
      <c r="H163" s="18">
        <v>162.99</v>
      </c>
      <c r="I163" s="19">
        <f t="shared" si="18"/>
        <v>401.31900000000002</v>
      </c>
      <c r="J163" s="19">
        <f t="shared" si="19"/>
        <v>423.4</v>
      </c>
      <c r="K163" s="19">
        <f t="shared" si="20"/>
        <v>438.47450000000003</v>
      </c>
      <c r="L163" s="19">
        <f t="shared" si="21"/>
        <v>432.2826</v>
      </c>
      <c r="M163" s="19">
        <f t="shared" si="22"/>
        <v>594.9135</v>
      </c>
      <c r="N163" s="20">
        <f t="shared" si="23"/>
        <v>5.5021068028177078E-2</v>
      </c>
      <c r="O163" s="20">
        <f t="shared" si="24"/>
        <v>3.5603448275862259E-2</v>
      </c>
      <c r="P163" s="20">
        <f t="shared" si="25"/>
        <v>-1.4121459742812981E-2</v>
      </c>
      <c r="Q163" s="20">
        <f t="shared" si="26"/>
        <v>0.37621430980566872</v>
      </c>
    </row>
    <row r="164" spans="2:17" x14ac:dyDescent="0.3">
      <c r="B164" s="50" t="s">
        <v>219</v>
      </c>
      <c r="C164" s="17">
        <v>1</v>
      </c>
      <c r="D164" s="18">
        <v>67.849999999999994</v>
      </c>
      <c r="E164" s="18">
        <v>71.760000000000005</v>
      </c>
      <c r="F164" s="18">
        <v>74.319999999999993</v>
      </c>
      <c r="G164" s="18">
        <v>1552.73</v>
      </c>
      <c r="H164" s="18">
        <v>1933.33</v>
      </c>
      <c r="I164" s="19">
        <f t="shared" si="18"/>
        <v>248.33099999999999</v>
      </c>
      <c r="J164" s="19">
        <f t="shared" si="19"/>
        <v>261.92399999999998</v>
      </c>
      <c r="K164" s="19">
        <f t="shared" si="20"/>
        <v>271.26799999999997</v>
      </c>
      <c r="L164" s="19">
        <f t="shared" si="21"/>
        <v>5682.9917999999998</v>
      </c>
      <c r="M164" s="19">
        <f t="shared" si="22"/>
        <v>7056.6544999999987</v>
      </c>
      <c r="N164" s="20">
        <f t="shared" si="23"/>
        <v>5.4737427063072941E-2</v>
      </c>
      <c r="O164" s="20">
        <f t="shared" si="24"/>
        <v>3.5674470457079055E-2</v>
      </c>
      <c r="P164" s="20">
        <f t="shared" si="25"/>
        <v>19.949731630712066</v>
      </c>
      <c r="Q164" s="20">
        <f t="shared" si="26"/>
        <v>0.24171470738352974</v>
      </c>
    </row>
    <row r="165" spans="2:17" x14ac:dyDescent="0.3">
      <c r="B165" s="50" t="s">
        <v>220</v>
      </c>
      <c r="C165" s="17">
        <v>1</v>
      </c>
      <c r="D165" s="18">
        <v>54.09</v>
      </c>
      <c r="E165" s="18">
        <v>57.08</v>
      </c>
      <c r="F165" s="18">
        <v>59.12</v>
      </c>
      <c r="G165" s="18">
        <v>1537.78</v>
      </c>
      <c r="H165" s="18">
        <v>1893.04</v>
      </c>
      <c r="I165" s="19">
        <f t="shared" si="18"/>
        <v>197.96940000000001</v>
      </c>
      <c r="J165" s="19">
        <f t="shared" si="19"/>
        <v>208.34199999999998</v>
      </c>
      <c r="K165" s="19">
        <f t="shared" si="20"/>
        <v>215.78799999999998</v>
      </c>
      <c r="L165" s="19">
        <f t="shared" si="21"/>
        <v>5628.2748000000001</v>
      </c>
      <c r="M165" s="19">
        <f t="shared" si="22"/>
        <v>6909.5959999999995</v>
      </c>
      <c r="N165" s="20">
        <f t="shared" si="23"/>
        <v>5.2394966090719031E-2</v>
      </c>
      <c r="O165" s="20">
        <f t="shared" si="24"/>
        <v>3.5739313244568915E-2</v>
      </c>
      <c r="P165" s="20">
        <f t="shared" si="25"/>
        <v>25.082427197063787</v>
      </c>
      <c r="Q165" s="20">
        <f t="shared" si="26"/>
        <v>0.22765789616384757</v>
      </c>
    </row>
    <row r="166" spans="2:17" x14ac:dyDescent="0.3">
      <c r="B166" s="50" t="s">
        <v>221</v>
      </c>
      <c r="C166" s="17">
        <v>4</v>
      </c>
      <c r="D166" s="18">
        <v>8605.9599999999991</v>
      </c>
      <c r="E166" s="18">
        <v>9072.91</v>
      </c>
      <c r="F166" s="18">
        <v>72128.789999999994</v>
      </c>
      <c r="G166" s="18">
        <v>47421.66</v>
      </c>
      <c r="H166" s="18">
        <v>52430.55</v>
      </c>
      <c r="I166" s="19">
        <f t="shared" si="18"/>
        <v>31497.813599999998</v>
      </c>
      <c r="J166" s="19">
        <f t="shared" si="19"/>
        <v>33116.121500000001</v>
      </c>
      <c r="K166" s="19">
        <f t="shared" si="20"/>
        <v>263270.08349999995</v>
      </c>
      <c r="L166" s="19">
        <f t="shared" si="21"/>
        <v>173563.27560000002</v>
      </c>
      <c r="M166" s="19">
        <f t="shared" si="22"/>
        <v>191371.50750000001</v>
      </c>
      <c r="N166" s="20">
        <f t="shared" si="23"/>
        <v>5.1378420119928769E-2</v>
      </c>
      <c r="O166" s="20">
        <f t="shared" si="24"/>
        <v>6.9499069207123165</v>
      </c>
      <c r="P166" s="20">
        <f t="shared" si="25"/>
        <v>-0.34074060640467696</v>
      </c>
      <c r="Q166" s="20">
        <f t="shared" si="26"/>
        <v>0.10260368639873718</v>
      </c>
    </row>
    <row r="167" spans="2:17" x14ac:dyDescent="0.3">
      <c r="B167" s="50" t="s">
        <v>222</v>
      </c>
      <c r="C167" s="17">
        <v>0</v>
      </c>
      <c r="D167" s="18">
        <v>34.869999999999997</v>
      </c>
      <c r="E167" s="18">
        <v>36.869999999999997</v>
      </c>
      <c r="F167" s="18">
        <v>38.18</v>
      </c>
      <c r="G167" s="18">
        <v>37.54</v>
      </c>
      <c r="H167" s="18">
        <v>74.459999999999994</v>
      </c>
      <c r="I167" s="19">
        <f t="shared" si="18"/>
        <v>127.62419999999999</v>
      </c>
      <c r="J167" s="19">
        <f t="shared" si="19"/>
        <v>134.57549999999998</v>
      </c>
      <c r="K167" s="19">
        <f t="shared" si="20"/>
        <v>139.357</v>
      </c>
      <c r="L167" s="19">
        <f t="shared" si="21"/>
        <v>137.3964</v>
      </c>
      <c r="M167" s="19">
        <f t="shared" si="22"/>
        <v>271.779</v>
      </c>
      <c r="N167" s="20">
        <f t="shared" si="23"/>
        <v>5.4466942789846984E-2</v>
      </c>
      <c r="O167" s="20">
        <f t="shared" si="24"/>
        <v>3.553024138866312E-2</v>
      </c>
      <c r="P167" s="20">
        <f t="shared" si="25"/>
        <v>-1.4068902172119091E-2</v>
      </c>
      <c r="Q167" s="20">
        <f t="shared" si="26"/>
        <v>0.97806492746534834</v>
      </c>
    </row>
    <row r="168" spans="2:17" x14ac:dyDescent="0.3">
      <c r="B168" s="50" t="s">
        <v>223</v>
      </c>
      <c r="C168" s="17">
        <v>1</v>
      </c>
      <c r="D168" s="18">
        <v>10.83</v>
      </c>
      <c r="E168" s="18">
        <v>11.34</v>
      </c>
      <c r="F168" s="18">
        <v>11.75</v>
      </c>
      <c r="G168" s="18">
        <v>1491.21</v>
      </c>
      <c r="H168" s="18">
        <v>1840.54</v>
      </c>
      <c r="I168" s="19">
        <f t="shared" si="18"/>
        <v>39.637800000000006</v>
      </c>
      <c r="J168" s="19">
        <f t="shared" si="19"/>
        <v>41.390999999999998</v>
      </c>
      <c r="K168" s="19">
        <f t="shared" si="20"/>
        <v>42.887499999999996</v>
      </c>
      <c r="L168" s="19">
        <f t="shared" si="21"/>
        <v>5457.8285999999998</v>
      </c>
      <c r="M168" s="19">
        <f t="shared" si="22"/>
        <v>6717.9710000000005</v>
      </c>
      <c r="N168" s="20">
        <f t="shared" si="23"/>
        <v>4.423050724308597E-2</v>
      </c>
      <c r="O168" s="20">
        <f t="shared" si="24"/>
        <v>3.6155202821869459E-2</v>
      </c>
      <c r="P168" s="20">
        <f t="shared" si="25"/>
        <v>126.25919207228215</v>
      </c>
      <c r="Q168" s="20">
        <f t="shared" si="26"/>
        <v>0.23088713339220668</v>
      </c>
    </row>
    <row r="169" spans="2:17" x14ac:dyDescent="0.3">
      <c r="B169" s="50" t="s">
        <v>224</v>
      </c>
      <c r="C169" s="17">
        <v>4</v>
      </c>
      <c r="D169" s="18">
        <v>23868.46</v>
      </c>
      <c r="E169" s="18">
        <v>25183.67</v>
      </c>
      <c r="F169" s="18">
        <v>88857.08</v>
      </c>
      <c r="G169" s="18">
        <v>63868.01</v>
      </c>
      <c r="H169" s="18">
        <v>53015.45</v>
      </c>
      <c r="I169" s="19">
        <f t="shared" si="18"/>
        <v>87358.563599999994</v>
      </c>
      <c r="J169" s="19">
        <f t="shared" si="19"/>
        <v>91920.395499999999</v>
      </c>
      <c r="K169" s="19">
        <f t="shared" si="20"/>
        <v>324328.342</v>
      </c>
      <c r="L169" s="19">
        <f t="shared" si="21"/>
        <v>233756.91660000003</v>
      </c>
      <c r="M169" s="19">
        <f t="shared" si="22"/>
        <v>193506.39249999999</v>
      </c>
      <c r="N169" s="20">
        <f t="shared" si="23"/>
        <v>5.2219630360314184E-2</v>
      </c>
      <c r="O169" s="20">
        <f t="shared" si="24"/>
        <v>2.5283610371323957</v>
      </c>
      <c r="P169" s="20">
        <f t="shared" si="25"/>
        <v>-0.27925843557637642</v>
      </c>
      <c r="Q169" s="20">
        <f t="shared" si="26"/>
        <v>-0.17218966046200845</v>
      </c>
    </row>
    <row r="170" spans="2:17" x14ac:dyDescent="0.3">
      <c r="B170" s="50" t="s">
        <v>225</v>
      </c>
      <c r="C170" s="17">
        <v>0</v>
      </c>
      <c r="D170" s="18">
        <v>24.93</v>
      </c>
      <c r="E170" s="18">
        <v>25.73</v>
      </c>
      <c r="F170" s="18">
        <v>26.65</v>
      </c>
      <c r="G170" s="18">
        <v>26.2</v>
      </c>
      <c r="H170" s="18">
        <v>26.24</v>
      </c>
      <c r="I170" s="19">
        <f t="shared" si="18"/>
        <v>91.243799999999993</v>
      </c>
      <c r="J170" s="19">
        <f t="shared" si="19"/>
        <v>93.914500000000004</v>
      </c>
      <c r="K170" s="19">
        <f t="shared" si="20"/>
        <v>97.27249999999998</v>
      </c>
      <c r="L170" s="19">
        <f t="shared" si="21"/>
        <v>95.89200000000001</v>
      </c>
      <c r="M170" s="19">
        <f t="shared" si="22"/>
        <v>95.775999999999982</v>
      </c>
      <c r="N170" s="20">
        <f t="shared" si="23"/>
        <v>2.9269933957156713E-2</v>
      </c>
      <c r="O170" s="20">
        <f t="shared" si="24"/>
        <v>3.575592693354035E-2</v>
      </c>
      <c r="P170" s="20">
        <f t="shared" si="25"/>
        <v>-1.4192089233853067E-2</v>
      </c>
      <c r="Q170" s="20">
        <f t="shared" si="26"/>
        <v>-1.2096942393529098E-3</v>
      </c>
    </row>
    <row r="171" spans="2:17" x14ac:dyDescent="0.3">
      <c r="B171" s="50" t="s">
        <v>226</v>
      </c>
      <c r="C171" s="17">
        <v>0</v>
      </c>
      <c r="D171" s="18">
        <v>93.22</v>
      </c>
      <c r="E171" s="18">
        <v>96.32</v>
      </c>
      <c r="F171" s="18">
        <v>99.75</v>
      </c>
      <c r="G171" s="18">
        <v>98.07</v>
      </c>
      <c r="H171" s="18">
        <v>184.34</v>
      </c>
      <c r="I171" s="19">
        <f t="shared" si="18"/>
        <v>341.18520000000001</v>
      </c>
      <c r="J171" s="19">
        <f t="shared" si="19"/>
        <v>351.56799999999998</v>
      </c>
      <c r="K171" s="19">
        <f t="shared" si="20"/>
        <v>364.08750000000003</v>
      </c>
      <c r="L171" s="19">
        <f t="shared" si="21"/>
        <v>358.93619999999999</v>
      </c>
      <c r="M171" s="19">
        <f t="shared" si="22"/>
        <v>672.84100000000001</v>
      </c>
      <c r="N171" s="20">
        <f t="shared" si="23"/>
        <v>3.0431566199237148E-2</v>
      </c>
      <c r="O171" s="20">
        <f t="shared" si="24"/>
        <v>3.5610465116279189E-2</v>
      </c>
      <c r="P171" s="20">
        <f t="shared" si="25"/>
        <v>-1.414852198990646E-2</v>
      </c>
      <c r="Q171" s="20">
        <f t="shared" si="26"/>
        <v>0.87454204953415138</v>
      </c>
    </row>
    <row r="172" spans="2:17" x14ac:dyDescent="0.3">
      <c r="B172" s="50" t="s">
        <v>227</v>
      </c>
      <c r="C172" s="17">
        <v>0</v>
      </c>
      <c r="D172" s="18">
        <v>19.940000000000001</v>
      </c>
      <c r="E172" s="18">
        <v>20.83</v>
      </c>
      <c r="F172" s="18">
        <v>21.57</v>
      </c>
      <c r="G172" s="18">
        <v>21.21</v>
      </c>
      <c r="H172" s="18">
        <v>12.26</v>
      </c>
      <c r="I172" s="19">
        <f t="shared" si="18"/>
        <v>72.980400000000003</v>
      </c>
      <c r="J172" s="19">
        <f t="shared" si="19"/>
        <v>76.029499999999999</v>
      </c>
      <c r="K172" s="19">
        <f t="shared" si="20"/>
        <v>78.730500000000006</v>
      </c>
      <c r="L172" s="19">
        <f t="shared" si="21"/>
        <v>77.628600000000006</v>
      </c>
      <c r="M172" s="19">
        <f t="shared" si="22"/>
        <v>44.749000000000002</v>
      </c>
      <c r="N172" s="20">
        <f t="shared" si="23"/>
        <v>4.1779710716850049E-2</v>
      </c>
      <c r="O172" s="20">
        <f t="shared" si="24"/>
        <v>3.5525684109457556E-2</v>
      </c>
      <c r="P172" s="20">
        <f t="shared" si="25"/>
        <v>-1.3995846590584393E-2</v>
      </c>
      <c r="Q172" s="20">
        <f t="shared" si="26"/>
        <v>-0.42355008334557109</v>
      </c>
    </row>
    <row r="173" spans="2:17" x14ac:dyDescent="0.3">
      <c r="B173" s="50" t="s">
        <v>228</v>
      </c>
      <c r="C173" s="17">
        <v>0</v>
      </c>
      <c r="D173" s="18">
        <v>32.76</v>
      </c>
      <c r="E173" s="18">
        <v>34.29</v>
      </c>
      <c r="F173" s="18">
        <v>35.520000000000003</v>
      </c>
      <c r="G173" s="18">
        <v>34.92</v>
      </c>
      <c r="H173" s="18">
        <v>10.039999999999999</v>
      </c>
      <c r="I173" s="19">
        <f t="shared" si="18"/>
        <v>119.9016</v>
      </c>
      <c r="J173" s="19">
        <f t="shared" si="19"/>
        <v>125.15849999999999</v>
      </c>
      <c r="K173" s="19">
        <f t="shared" si="20"/>
        <v>129.648</v>
      </c>
      <c r="L173" s="19">
        <f t="shared" si="21"/>
        <v>127.80720000000001</v>
      </c>
      <c r="M173" s="19">
        <f t="shared" si="22"/>
        <v>36.645999999999994</v>
      </c>
      <c r="N173" s="20">
        <f t="shared" si="23"/>
        <v>4.3843451630336761E-2</v>
      </c>
      <c r="O173" s="20">
        <f t="shared" si="24"/>
        <v>3.5870516185476875E-2</v>
      </c>
      <c r="P173" s="20">
        <f t="shared" si="25"/>
        <v>-1.4198445020362715E-2</v>
      </c>
      <c r="Q173" s="20">
        <f t="shared" si="26"/>
        <v>-0.71327123980495633</v>
      </c>
    </row>
    <row r="174" spans="2:17" x14ac:dyDescent="0.3">
      <c r="B174" s="50" t="s">
        <v>229</v>
      </c>
      <c r="C174" s="17">
        <v>1</v>
      </c>
      <c r="D174" s="18">
        <v>0.69</v>
      </c>
      <c r="E174" s="18">
        <v>0.71</v>
      </c>
      <c r="F174" s="18">
        <v>0.74</v>
      </c>
      <c r="G174" s="18">
        <v>1480.39</v>
      </c>
      <c r="H174" s="18">
        <v>1833.59</v>
      </c>
      <c r="I174" s="19">
        <f t="shared" si="18"/>
        <v>2.5253999999999999</v>
      </c>
      <c r="J174" s="19">
        <f t="shared" si="19"/>
        <v>2.5914999999999999</v>
      </c>
      <c r="K174" s="19">
        <f t="shared" si="20"/>
        <v>2.7010000000000001</v>
      </c>
      <c r="L174" s="19">
        <f t="shared" si="21"/>
        <v>5418.2273999999998</v>
      </c>
      <c r="M174" s="19">
        <f t="shared" si="22"/>
        <v>6692.6034999999993</v>
      </c>
      <c r="N174" s="20">
        <f t="shared" si="23"/>
        <v>2.617407143422823E-2</v>
      </c>
      <c r="O174" s="20">
        <f t="shared" si="24"/>
        <v>4.2253521126760729E-2</v>
      </c>
      <c r="P174" s="20">
        <f t="shared" si="25"/>
        <v>2005.0079229914845</v>
      </c>
      <c r="Q174" s="20">
        <f t="shared" si="26"/>
        <v>0.23520166392425668</v>
      </c>
    </row>
    <row r="175" spans="2:17" x14ac:dyDescent="0.3">
      <c r="B175" s="50" t="s">
        <v>230</v>
      </c>
      <c r="C175" s="17">
        <v>4</v>
      </c>
      <c r="D175" s="18">
        <v>82.7</v>
      </c>
      <c r="E175" s="18">
        <v>84.19</v>
      </c>
      <c r="F175" s="18">
        <v>62819.68</v>
      </c>
      <c r="G175" s="18">
        <v>38269.440000000002</v>
      </c>
      <c r="H175" s="18">
        <v>52465.58</v>
      </c>
      <c r="I175" s="19">
        <f t="shared" si="18"/>
        <v>302.68200000000002</v>
      </c>
      <c r="J175" s="19">
        <f t="shared" si="19"/>
        <v>307.29349999999999</v>
      </c>
      <c r="K175" s="19">
        <f t="shared" si="20"/>
        <v>229291.83200000002</v>
      </c>
      <c r="L175" s="19">
        <f t="shared" si="21"/>
        <v>140066.15040000001</v>
      </c>
      <c r="M175" s="19">
        <f t="shared" si="22"/>
        <v>191499.367</v>
      </c>
      <c r="N175" s="20">
        <f t="shared" si="23"/>
        <v>1.5235461639608427E-2</v>
      </c>
      <c r="O175" s="20">
        <f t="shared" si="24"/>
        <v>745.16557785960333</v>
      </c>
      <c r="P175" s="20">
        <f t="shared" si="25"/>
        <v>-0.38913589211498822</v>
      </c>
      <c r="Q175" s="20">
        <f t="shared" si="26"/>
        <v>0.36720661239790875</v>
      </c>
    </row>
    <row r="176" spans="2:17" x14ac:dyDescent="0.3">
      <c r="B176" s="50" t="s">
        <v>231</v>
      </c>
      <c r="C176" s="17">
        <v>1</v>
      </c>
      <c r="D176" s="18">
        <v>25.4</v>
      </c>
      <c r="E176" s="18">
        <v>26.86</v>
      </c>
      <c r="F176" s="18">
        <v>27.82</v>
      </c>
      <c r="G176" s="18">
        <v>1507.01</v>
      </c>
      <c r="H176" s="18">
        <v>1870.1</v>
      </c>
      <c r="I176" s="19">
        <f t="shared" si="18"/>
        <v>92.963999999999999</v>
      </c>
      <c r="J176" s="19">
        <f t="shared" si="19"/>
        <v>98.039000000000001</v>
      </c>
      <c r="K176" s="19">
        <f t="shared" si="20"/>
        <v>101.54300000000001</v>
      </c>
      <c r="L176" s="19">
        <f t="shared" si="21"/>
        <v>5515.6566000000003</v>
      </c>
      <c r="M176" s="19">
        <f t="shared" si="22"/>
        <v>6825.8649999999998</v>
      </c>
      <c r="N176" s="20">
        <f t="shared" si="23"/>
        <v>5.4591024482595341E-2</v>
      </c>
      <c r="O176" s="20">
        <f t="shared" si="24"/>
        <v>3.5740878629933137E-2</v>
      </c>
      <c r="P176" s="20">
        <f t="shared" si="25"/>
        <v>53.318432585210203</v>
      </c>
      <c r="Q176" s="20">
        <f t="shared" si="26"/>
        <v>0.23754350479324615</v>
      </c>
    </row>
    <row r="177" spans="2:17" x14ac:dyDescent="0.3">
      <c r="B177" s="50" t="s">
        <v>232</v>
      </c>
      <c r="C177" s="17">
        <v>1</v>
      </c>
      <c r="D177" s="18">
        <v>2.0499999999999998</v>
      </c>
      <c r="E177" s="18">
        <v>2.11</v>
      </c>
      <c r="F177" s="18">
        <v>2.19</v>
      </c>
      <c r="G177" s="18">
        <v>1481.81</v>
      </c>
      <c r="H177" s="18">
        <v>1834.5</v>
      </c>
      <c r="I177" s="19">
        <f t="shared" si="18"/>
        <v>7.5029999999999992</v>
      </c>
      <c r="J177" s="19">
        <f t="shared" si="19"/>
        <v>7.7014999999999993</v>
      </c>
      <c r="K177" s="19">
        <f t="shared" si="20"/>
        <v>7.9935</v>
      </c>
      <c r="L177" s="19">
        <f t="shared" si="21"/>
        <v>5423.4245999999994</v>
      </c>
      <c r="M177" s="19">
        <f t="shared" si="22"/>
        <v>6695.9249999999993</v>
      </c>
      <c r="N177" s="20">
        <f t="shared" si="23"/>
        <v>2.645608423297352E-2</v>
      </c>
      <c r="O177" s="20">
        <f t="shared" si="24"/>
        <v>3.7914691943128132E-2</v>
      </c>
      <c r="P177" s="20">
        <f t="shared" si="25"/>
        <v>677.47933946331386</v>
      </c>
      <c r="Q177" s="20">
        <f t="shared" si="26"/>
        <v>0.23463042152369917</v>
      </c>
    </row>
    <row r="178" spans="2:17" x14ac:dyDescent="0.3">
      <c r="B178" s="50" t="s">
        <v>233</v>
      </c>
      <c r="C178" s="17">
        <v>1</v>
      </c>
      <c r="D178" s="18">
        <v>1.54</v>
      </c>
      <c r="E178" s="18">
        <v>1.59</v>
      </c>
      <c r="F178" s="18">
        <v>1.65</v>
      </c>
      <c r="G178" s="18">
        <v>1481.28</v>
      </c>
      <c r="H178" s="18">
        <v>1833.97</v>
      </c>
      <c r="I178" s="19">
        <f t="shared" si="18"/>
        <v>5.6364000000000001</v>
      </c>
      <c r="J178" s="19">
        <f t="shared" si="19"/>
        <v>5.8035000000000005</v>
      </c>
      <c r="K178" s="19">
        <f t="shared" si="20"/>
        <v>6.0225</v>
      </c>
      <c r="L178" s="19">
        <f t="shared" si="21"/>
        <v>5421.4848000000002</v>
      </c>
      <c r="M178" s="19">
        <f t="shared" si="22"/>
        <v>6693.9904999999999</v>
      </c>
      <c r="N178" s="20">
        <f t="shared" si="23"/>
        <v>2.9646582925271447E-2</v>
      </c>
      <c r="O178" s="20">
        <f t="shared" si="24"/>
        <v>3.7735849056603765E-2</v>
      </c>
      <c r="P178" s="20">
        <f t="shared" si="25"/>
        <v>899.20503113325037</v>
      </c>
      <c r="Q178" s="20">
        <f t="shared" si="26"/>
        <v>0.23471534956622953</v>
      </c>
    </row>
    <row r="179" spans="2:17" x14ac:dyDescent="0.3">
      <c r="B179" s="50" t="s">
        <v>234</v>
      </c>
      <c r="C179" s="17">
        <v>0</v>
      </c>
      <c r="D179" s="18">
        <v>6.12</v>
      </c>
      <c r="E179" s="18">
        <v>6.47</v>
      </c>
      <c r="F179" s="18">
        <v>6.7</v>
      </c>
      <c r="G179" s="18">
        <v>6.59</v>
      </c>
      <c r="H179" s="18">
        <v>9.4499999999999993</v>
      </c>
      <c r="I179" s="19">
        <f t="shared" si="18"/>
        <v>22.3992</v>
      </c>
      <c r="J179" s="19">
        <f t="shared" si="19"/>
        <v>23.615499999999997</v>
      </c>
      <c r="K179" s="19">
        <f t="shared" si="20"/>
        <v>24.455000000000002</v>
      </c>
      <c r="L179" s="19">
        <f t="shared" si="21"/>
        <v>24.119399999999999</v>
      </c>
      <c r="M179" s="19">
        <f t="shared" si="22"/>
        <v>34.492499999999993</v>
      </c>
      <c r="N179" s="20">
        <f t="shared" si="23"/>
        <v>5.4301046465945024E-2</v>
      </c>
      <c r="O179" s="20">
        <f t="shared" si="24"/>
        <v>3.5548686244204264E-2</v>
      </c>
      <c r="P179" s="20">
        <f t="shared" si="25"/>
        <v>-1.3723164996933268E-2</v>
      </c>
      <c r="Q179" s="20">
        <f t="shared" si="26"/>
        <v>0.43007288738525817</v>
      </c>
    </row>
    <row r="180" spans="2:17" x14ac:dyDescent="0.3">
      <c r="B180" s="50" t="s">
        <v>235</v>
      </c>
      <c r="C180" s="17">
        <v>0</v>
      </c>
      <c r="D180" s="18">
        <v>50.7</v>
      </c>
      <c r="E180" s="18">
        <v>53.61</v>
      </c>
      <c r="F180" s="18">
        <v>55.52</v>
      </c>
      <c r="G180" s="18">
        <v>54.59</v>
      </c>
      <c r="H180" s="18">
        <v>102.82</v>
      </c>
      <c r="I180" s="19">
        <f t="shared" si="18"/>
        <v>185.56200000000001</v>
      </c>
      <c r="J180" s="19">
        <f t="shared" si="19"/>
        <v>195.6765</v>
      </c>
      <c r="K180" s="19">
        <f t="shared" si="20"/>
        <v>202.648</v>
      </c>
      <c r="L180" s="19">
        <f t="shared" si="21"/>
        <v>199.79940000000002</v>
      </c>
      <c r="M180" s="19">
        <f t="shared" si="22"/>
        <v>375.29300000000001</v>
      </c>
      <c r="N180" s="20">
        <f t="shared" si="23"/>
        <v>5.4507388366152432E-2</v>
      </c>
      <c r="O180" s="20">
        <f t="shared" si="24"/>
        <v>3.5627681402723432E-2</v>
      </c>
      <c r="P180" s="20">
        <f t="shared" si="25"/>
        <v>-1.4056886818522685E-2</v>
      </c>
      <c r="Q180" s="20">
        <f t="shared" si="26"/>
        <v>0.87834898403098283</v>
      </c>
    </row>
    <row r="181" spans="2:17" x14ac:dyDescent="0.3">
      <c r="B181" s="50" t="s">
        <v>236</v>
      </c>
      <c r="C181" s="17">
        <v>1</v>
      </c>
      <c r="D181" s="18">
        <v>11.49</v>
      </c>
      <c r="E181" s="18">
        <v>12.06</v>
      </c>
      <c r="F181" s="18">
        <v>12.49</v>
      </c>
      <c r="G181" s="18">
        <v>1491.94</v>
      </c>
      <c r="H181" s="18">
        <v>1905.61</v>
      </c>
      <c r="I181" s="19">
        <f t="shared" si="18"/>
        <v>42.053400000000003</v>
      </c>
      <c r="J181" s="19">
        <f t="shared" si="19"/>
        <v>44.018999999999998</v>
      </c>
      <c r="K181" s="19">
        <f t="shared" si="20"/>
        <v>45.588499999999996</v>
      </c>
      <c r="L181" s="19">
        <f t="shared" si="21"/>
        <v>5460.5004000000008</v>
      </c>
      <c r="M181" s="19">
        <f t="shared" si="22"/>
        <v>6955.4765000000007</v>
      </c>
      <c r="N181" s="20">
        <f t="shared" si="23"/>
        <v>4.6740572700423533E-2</v>
      </c>
      <c r="O181" s="20">
        <f t="shared" si="24"/>
        <v>3.5655058043117638E-2</v>
      </c>
      <c r="P181" s="20">
        <f t="shared" si="25"/>
        <v>118.77802296631829</v>
      </c>
      <c r="Q181" s="20">
        <f t="shared" si="26"/>
        <v>0.27378005502938874</v>
      </c>
    </row>
    <row r="182" spans="2:17" x14ac:dyDescent="0.3">
      <c r="B182" s="50" t="s">
        <v>237</v>
      </c>
      <c r="C182" s="17">
        <v>1</v>
      </c>
      <c r="D182" s="18">
        <v>111.58</v>
      </c>
      <c r="E182" s="18">
        <v>117.6</v>
      </c>
      <c r="F182" s="18">
        <v>121.79</v>
      </c>
      <c r="G182" s="18">
        <v>1599.4</v>
      </c>
      <c r="H182" s="18">
        <v>2013.58</v>
      </c>
      <c r="I182" s="19">
        <f t="shared" si="18"/>
        <v>408.38279999999997</v>
      </c>
      <c r="J182" s="19">
        <f t="shared" si="19"/>
        <v>429.23999999999995</v>
      </c>
      <c r="K182" s="19">
        <f t="shared" si="20"/>
        <v>444.5335</v>
      </c>
      <c r="L182" s="19">
        <f t="shared" si="21"/>
        <v>5853.804000000001</v>
      </c>
      <c r="M182" s="19">
        <f t="shared" si="22"/>
        <v>7349.567</v>
      </c>
      <c r="N182" s="20">
        <f t="shared" si="23"/>
        <v>5.1072670053684766E-2</v>
      </c>
      <c r="O182" s="20">
        <f t="shared" si="24"/>
        <v>3.5629251700680431E-2</v>
      </c>
      <c r="P182" s="20">
        <f t="shared" si="25"/>
        <v>12.168420377766807</v>
      </c>
      <c r="Q182" s="20">
        <f t="shared" si="26"/>
        <v>0.25551982949890339</v>
      </c>
    </row>
    <row r="183" spans="2:17" x14ac:dyDescent="0.3">
      <c r="B183" s="50" t="s">
        <v>238</v>
      </c>
      <c r="C183" s="17">
        <v>0</v>
      </c>
      <c r="D183" s="18">
        <v>19.28</v>
      </c>
      <c r="E183" s="18">
        <v>20.14</v>
      </c>
      <c r="F183" s="18">
        <v>20.86</v>
      </c>
      <c r="G183" s="18">
        <v>20.51</v>
      </c>
      <c r="H183" s="18">
        <v>6.38</v>
      </c>
      <c r="I183" s="19">
        <f t="shared" si="18"/>
        <v>70.564800000000005</v>
      </c>
      <c r="J183" s="19">
        <f t="shared" si="19"/>
        <v>73.510999999999996</v>
      </c>
      <c r="K183" s="19">
        <f t="shared" si="20"/>
        <v>76.138999999999996</v>
      </c>
      <c r="L183" s="19">
        <f t="shared" si="21"/>
        <v>75.066600000000008</v>
      </c>
      <c r="M183" s="19">
        <f t="shared" si="22"/>
        <v>23.286999999999999</v>
      </c>
      <c r="N183" s="20">
        <f t="shared" si="23"/>
        <v>4.1751694896038583E-2</v>
      </c>
      <c r="O183" s="20">
        <f t="shared" si="24"/>
        <v>3.5749751737835123E-2</v>
      </c>
      <c r="P183" s="20">
        <f t="shared" si="25"/>
        <v>-1.4084766020042161E-2</v>
      </c>
      <c r="Q183" s="20">
        <f t="shared" si="26"/>
        <v>-0.68978214012623462</v>
      </c>
    </row>
    <row r="184" spans="2:17" x14ac:dyDescent="0.3">
      <c r="B184" s="50" t="s">
        <v>239</v>
      </c>
      <c r="C184" s="17">
        <v>0</v>
      </c>
      <c r="D184" s="18">
        <v>2.78</v>
      </c>
      <c r="E184" s="18">
        <v>2.92</v>
      </c>
      <c r="F184" s="18">
        <v>3.02</v>
      </c>
      <c r="G184" s="18">
        <v>2.97</v>
      </c>
      <c r="H184" s="18">
        <v>2.36</v>
      </c>
      <c r="I184" s="19">
        <f t="shared" si="18"/>
        <v>10.174799999999999</v>
      </c>
      <c r="J184" s="19">
        <f t="shared" si="19"/>
        <v>10.657999999999999</v>
      </c>
      <c r="K184" s="19">
        <f t="shared" si="20"/>
        <v>11.023</v>
      </c>
      <c r="L184" s="19">
        <f t="shared" si="21"/>
        <v>10.870200000000001</v>
      </c>
      <c r="M184" s="19">
        <f t="shared" si="22"/>
        <v>8.613999999999999</v>
      </c>
      <c r="N184" s="20">
        <f t="shared" si="23"/>
        <v>4.7489876950898235E-2</v>
      </c>
      <c r="O184" s="20">
        <f t="shared" si="24"/>
        <v>3.4246575342465668E-2</v>
      </c>
      <c r="P184" s="20">
        <f t="shared" si="25"/>
        <v>-1.3861925065771441E-2</v>
      </c>
      <c r="Q184" s="20">
        <f t="shared" si="26"/>
        <v>-0.20755827859653009</v>
      </c>
    </row>
    <row r="185" spans="2:17" x14ac:dyDescent="0.3">
      <c r="B185" s="50" t="s">
        <v>240</v>
      </c>
      <c r="C185" s="17">
        <v>0</v>
      </c>
      <c r="D185" s="18">
        <v>10.1</v>
      </c>
      <c r="E185" s="18">
        <v>10.52</v>
      </c>
      <c r="F185" s="18">
        <v>10.89</v>
      </c>
      <c r="G185" s="18">
        <v>10.71</v>
      </c>
      <c r="H185" s="18">
        <v>4.2699999999999996</v>
      </c>
      <c r="I185" s="19">
        <f t="shared" si="18"/>
        <v>36.965999999999994</v>
      </c>
      <c r="J185" s="19">
        <f t="shared" si="19"/>
        <v>38.398000000000003</v>
      </c>
      <c r="K185" s="19">
        <f t="shared" si="20"/>
        <v>39.748500000000007</v>
      </c>
      <c r="L185" s="19">
        <f t="shared" si="21"/>
        <v>39.198600000000006</v>
      </c>
      <c r="M185" s="19">
        <f t="shared" si="22"/>
        <v>15.585499999999998</v>
      </c>
      <c r="N185" s="20">
        <f t="shared" si="23"/>
        <v>3.8738300059514508E-2</v>
      </c>
      <c r="O185" s="20">
        <f t="shared" si="24"/>
        <v>3.5171102661597065E-2</v>
      </c>
      <c r="P185" s="20">
        <f t="shared" si="25"/>
        <v>-1.3834484320163098E-2</v>
      </c>
      <c r="Q185" s="20">
        <f t="shared" si="26"/>
        <v>-0.6023965141612202</v>
      </c>
    </row>
    <row r="186" spans="2:17" x14ac:dyDescent="0.3">
      <c r="B186" s="50" t="s">
        <v>241</v>
      </c>
      <c r="C186" s="17" t="s">
        <v>357</v>
      </c>
      <c r="D186" s="18">
        <v>46.71</v>
      </c>
      <c r="E186" s="18">
        <v>49.18</v>
      </c>
      <c r="F186" s="18">
        <v>0</v>
      </c>
      <c r="G186" s="18">
        <v>0</v>
      </c>
      <c r="H186" s="18">
        <v>0</v>
      </c>
      <c r="I186" s="19">
        <f t="shared" si="18"/>
        <v>170.95860000000002</v>
      </c>
      <c r="J186" s="19">
        <f t="shared" si="19"/>
        <v>179.50700000000001</v>
      </c>
      <c r="K186" s="19">
        <f t="shared" si="20"/>
        <v>0</v>
      </c>
      <c r="L186" s="19">
        <f t="shared" si="21"/>
        <v>0</v>
      </c>
      <c r="M186" s="19">
        <f t="shared" si="22"/>
        <v>0</v>
      </c>
      <c r="N186" s="20">
        <f t="shared" si="23"/>
        <v>5.0002749203608365E-2</v>
      </c>
      <c r="O186" s="20">
        <f t="shared" si="24"/>
        <v>-1</v>
      </c>
      <c r="P186" s="20">
        <f t="shared" si="25"/>
        <v>0</v>
      </c>
      <c r="Q186" s="20">
        <f t="shared" si="26"/>
        <v>0</v>
      </c>
    </row>
    <row r="187" spans="2:17" x14ac:dyDescent="0.3">
      <c r="B187" s="50" t="s">
        <v>242</v>
      </c>
      <c r="C187" s="17">
        <v>1</v>
      </c>
      <c r="D187" s="18">
        <v>20.68</v>
      </c>
      <c r="E187" s="18">
        <v>21.05</v>
      </c>
      <c r="F187" s="18">
        <v>21.8</v>
      </c>
      <c r="G187" s="18">
        <v>1501.09</v>
      </c>
      <c r="H187" s="18">
        <v>2220.4299999999998</v>
      </c>
      <c r="I187" s="19">
        <f t="shared" si="18"/>
        <v>75.688800000000001</v>
      </c>
      <c r="J187" s="19">
        <f t="shared" si="19"/>
        <v>76.83250000000001</v>
      </c>
      <c r="K187" s="19">
        <f t="shared" si="20"/>
        <v>79.569999999999993</v>
      </c>
      <c r="L187" s="19">
        <f t="shared" si="21"/>
        <v>5493.9893999999995</v>
      </c>
      <c r="M187" s="19">
        <f t="shared" si="22"/>
        <v>8104.5694999999996</v>
      </c>
      <c r="N187" s="20">
        <f t="shared" si="23"/>
        <v>1.5110557968946559E-2</v>
      </c>
      <c r="O187" s="20">
        <f t="shared" si="24"/>
        <v>3.5629453681709888E-2</v>
      </c>
      <c r="P187" s="20">
        <f t="shared" si="25"/>
        <v>68.045989694608522</v>
      </c>
      <c r="Q187" s="20">
        <f t="shared" si="26"/>
        <v>0.47517021055774156</v>
      </c>
    </row>
    <row r="188" spans="2:17" x14ac:dyDescent="0.3">
      <c r="B188" s="50" t="s">
        <v>243</v>
      </c>
      <c r="C188" s="17">
        <v>0</v>
      </c>
      <c r="D188" s="18">
        <v>1.77</v>
      </c>
      <c r="E188" s="18">
        <v>1.85</v>
      </c>
      <c r="F188" s="18">
        <v>1.92</v>
      </c>
      <c r="G188" s="18">
        <v>1.89</v>
      </c>
      <c r="H188" s="18">
        <v>2.33</v>
      </c>
      <c r="I188" s="19">
        <f t="shared" si="18"/>
        <v>6.4782000000000002</v>
      </c>
      <c r="J188" s="19">
        <f t="shared" si="19"/>
        <v>6.7525000000000013</v>
      </c>
      <c r="K188" s="19">
        <f t="shared" si="20"/>
        <v>7.0079999999999991</v>
      </c>
      <c r="L188" s="19">
        <f t="shared" si="21"/>
        <v>6.9173999999999998</v>
      </c>
      <c r="M188" s="19">
        <f t="shared" si="22"/>
        <v>8.5045000000000002</v>
      </c>
      <c r="N188" s="20">
        <f t="shared" si="23"/>
        <v>4.2342008582631152E-2</v>
      </c>
      <c r="O188" s="20">
        <f t="shared" si="24"/>
        <v>3.7837837837837451E-2</v>
      </c>
      <c r="P188" s="20">
        <f t="shared" si="25"/>
        <v>-1.2928082191780765E-2</v>
      </c>
      <c r="Q188" s="20">
        <f t="shared" si="26"/>
        <v>0.22943591522826501</v>
      </c>
    </row>
    <row r="189" spans="2:17" x14ac:dyDescent="0.3">
      <c r="B189" s="50" t="s">
        <v>244</v>
      </c>
      <c r="C189" s="17">
        <v>0</v>
      </c>
      <c r="D189" s="18">
        <v>12.06</v>
      </c>
      <c r="E189" s="18">
        <v>12.69</v>
      </c>
      <c r="F189" s="18">
        <v>13.14</v>
      </c>
      <c r="G189" s="18">
        <v>12.92</v>
      </c>
      <c r="H189" s="18">
        <v>5.1100000000000003</v>
      </c>
      <c r="I189" s="19">
        <f t="shared" si="18"/>
        <v>44.139600000000002</v>
      </c>
      <c r="J189" s="19">
        <f t="shared" si="19"/>
        <v>46.318499999999993</v>
      </c>
      <c r="K189" s="19">
        <f t="shared" si="20"/>
        <v>47.961000000000006</v>
      </c>
      <c r="L189" s="19">
        <f t="shared" si="21"/>
        <v>47.287200000000006</v>
      </c>
      <c r="M189" s="19">
        <f t="shared" si="22"/>
        <v>18.651500000000002</v>
      </c>
      <c r="N189" s="20">
        <f t="shared" si="23"/>
        <v>4.9363836554930041E-2</v>
      </c>
      <c r="O189" s="20">
        <f t="shared" si="24"/>
        <v>3.5460992907801803E-2</v>
      </c>
      <c r="P189" s="20">
        <f t="shared" si="25"/>
        <v>-1.4048914743228891E-2</v>
      </c>
      <c r="Q189" s="20">
        <f t="shared" si="26"/>
        <v>-0.605569794785904</v>
      </c>
    </row>
    <row r="190" spans="2:17" x14ac:dyDescent="0.3">
      <c r="B190" s="50" t="s">
        <v>245</v>
      </c>
      <c r="C190" s="17">
        <v>0</v>
      </c>
      <c r="D190" s="18">
        <v>4.84</v>
      </c>
      <c r="E190" s="18">
        <v>5.07</v>
      </c>
      <c r="F190" s="18">
        <v>5.25</v>
      </c>
      <c r="G190" s="18">
        <v>5.16</v>
      </c>
      <c r="H190" s="18">
        <v>3.86</v>
      </c>
      <c r="I190" s="19">
        <f t="shared" si="18"/>
        <v>17.714399999999998</v>
      </c>
      <c r="J190" s="19">
        <f t="shared" si="19"/>
        <v>18.505500000000001</v>
      </c>
      <c r="K190" s="19">
        <f t="shared" si="20"/>
        <v>19.162499999999998</v>
      </c>
      <c r="L190" s="19">
        <f t="shared" si="21"/>
        <v>18.8856</v>
      </c>
      <c r="M190" s="19">
        <f t="shared" si="22"/>
        <v>14.088999999999999</v>
      </c>
      <c r="N190" s="20">
        <f t="shared" si="23"/>
        <v>4.4658582847852735E-2</v>
      </c>
      <c r="O190" s="20">
        <f t="shared" si="24"/>
        <v>3.5502958579881394E-2</v>
      </c>
      <c r="P190" s="20">
        <f t="shared" si="25"/>
        <v>-1.4450097847357957E-2</v>
      </c>
      <c r="Q190" s="20">
        <f t="shared" si="26"/>
        <v>-0.25398186978438608</v>
      </c>
    </row>
    <row r="191" spans="2:17" x14ac:dyDescent="0.3">
      <c r="B191" s="50" t="s">
        <v>246</v>
      </c>
      <c r="C191" s="17">
        <v>3</v>
      </c>
      <c r="D191" s="18">
        <v>8259.9699999999993</v>
      </c>
      <c r="E191" s="18">
        <v>8712.4699999999993</v>
      </c>
      <c r="F191" s="18">
        <v>32344.67</v>
      </c>
      <c r="G191" s="18">
        <v>21320.36</v>
      </c>
      <c r="H191" s="18">
        <v>30538.98</v>
      </c>
      <c r="I191" s="19">
        <f t="shared" si="18"/>
        <v>30231.4902</v>
      </c>
      <c r="J191" s="19">
        <f t="shared" si="19"/>
        <v>31800.515499999998</v>
      </c>
      <c r="K191" s="19">
        <f t="shared" si="20"/>
        <v>118058.04549999999</v>
      </c>
      <c r="L191" s="19">
        <f t="shared" si="21"/>
        <v>78032.517599999992</v>
      </c>
      <c r="M191" s="19">
        <f t="shared" si="22"/>
        <v>111467.27699999999</v>
      </c>
      <c r="N191" s="20">
        <f t="shared" si="23"/>
        <v>5.1900362490235441E-2</v>
      </c>
      <c r="O191" s="20">
        <f t="shared" si="24"/>
        <v>2.7124569725921583</v>
      </c>
      <c r="P191" s="20">
        <f t="shared" si="25"/>
        <v>-0.33903261510457583</v>
      </c>
      <c r="Q191" s="20">
        <f t="shared" si="26"/>
        <v>0.42847213480140223</v>
      </c>
    </row>
    <row r="192" spans="2:17" x14ac:dyDescent="0.3">
      <c r="B192" s="50" t="s">
        <v>247</v>
      </c>
      <c r="C192" s="17">
        <v>3</v>
      </c>
      <c r="D192" s="18">
        <v>155.54</v>
      </c>
      <c r="E192" s="18">
        <v>158.33000000000001</v>
      </c>
      <c r="F192" s="18">
        <v>23485.63</v>
      </c>
      <c r="G192" s="18">
        <v>12610.63</v>
      </c>
      <c r="H192" s="18">
        <v>52149.08</v>
      </c>
      <c r="I192" s="19">
        <f t="shared" si="18"/>
        <v>569.27639999999997</v>
      </c>
      <c r="J192" s="19">
        <f t="shared" si="19"/>
        <v>577.9045000000001</v>
      </c>
      <c r="K192" s="19">
        <f t="shared" si="20"/>
        <v>85722.549500000008</v>
      </c>
      <c r="L192" s="19">
        <f t="shared" si="21"/>
        <v>46154.905799999993</v>
      </c>
      <c r="M192" s="19">
        <f t="shared" si="22"/>
        <v>190344.14200000002</v>
      </c>
      <c r="N192" s="20">
        <f t="shared" si="23"/>
        <v>1.5156258014560553E-2</v>
      </c>
      <c r="O192" s="20">
        <f t="shared" si="24"/>
        <v>147.33341754563253</v>
      </c>
      <c r="P192" s="20">
        <f t="shared" si="25"/>
        <v>-0.46157800871286514</v>
      </c>
      <c r="Q192" s="20">
        <f t="shared" si="26"/>
        <v>3.1240283930987909</v>
      </c>
    </row>
    <row r="193" spans="2:17" x14ac:dyDescent="0.3">
      <c r="B193" s="50" t="s">
        <v>248</v>
      </c>
      <c r="C193" s="17">
        <v>1</v>
      </c>
      <c r="D193" s="18">
        <v>224.55</v>
      </c>
      <c r="E193" s="18">
        <v>230.68</v>
      </c>
      <c r="F193" s="18">
        <v>7619.64</v>
      </c>
      <c r="G193" s="18">
        <v>1714.54</v>
      </c>
      <c r="H193" s="18">
        <v>1961.05</v>
      </c>
      <c r="I193" s="19">
        <f t="shared" si="18"/>
        <v>821.85300000000007</v>
      </c>
      <c r="J193" s="19">
        <f t="shared" si="19"/>
        <v>841.98199999999997</v>
      </c>
      <c r="K193" s="19">
        <f t="shared" si="20"/>
        <v>27811.685999999998</v>
      </c>
      <c r="L193" s="19">
        <f t="shared" si="21"/>
        <v>6275.2163999999993</v>
      </c>
      <c r="M193" s="19">
        <f t="shared" si="22"/>
        <v>7157.8324999999995</v>
      </c>
      <c r="N193" s="20">
        <f t="shared" si="23"/>
        <v>2.4492214544449942E-2</v>
      </c>
      <c r="O193" s="20">
        <f t="shared" si="24"/>
        <v>32.031212068666548</v>
      </c>
      <c r="P193" s="20">
        <f t="shared" si="25"/>
        <v>-0.77436763812161546</v>
      </c>
      <c r="Q193" s="20">
        <f t="shared" si="26"/>
        <v>0.14065110168949713</v>
      </c>
    </row>
    <row r="194" spans="2:17" x14ac:dyDescent="0.3">
      <c r="B194" s="50" t="s">
        <v>249</v>
      </c>
      <c r="C194" s="17">
        <v>0</v>
      </c>
      <c r="D194" s="18">
        <v>25.77</v>
      </c>
      <c r="E194" s="18">
        <v>27.16</v>
      </c>
      <c r="F194" s="18">
        <v>28.12</v>
      </c>
      <c r="G194" s="18">
        <v>27.65</v>
      </c>
      <c r="H194" s="18">
        <v>16.739999999999998</v>
      </c>
      <c r="I194" s="19">
        <f t="shared" si="18"/>
        <v>94.31819999999999</v>
      </c>
      <c r="J194" s="19">
        <f t="shared" si="19"/>
        <v>99.134</v>
      </c>
      <c r="K194" s="19">
        <f t="shared" si="20"/>
        <v>102.63800000000001</v>
      </c>
      <c r="L194" s="19">
        <f t="shared" si="21"/>
        <v>101.19899999999998</v>
      </c>
      <c r="M194" s="19">
        <f t="shared" si="22"/>
        <v>61.100999999999999</v>
      </c>
      <c r="N194" s="20">
        <f t="shared" si="23"/>
        <v>5.1059074494636425E-2</v>
      </c>
      <c r="O194" s="20">
        <f t="shared" si="24"/>
        <v>3.5346097201767401E-2</v>
      </c>
      <c r="P194" s="20">
        <f t="shared" si="25"/>
        <v>-1.4020148483018247E-2</v>
      </c>
      <c r="Q194" s="20">
        <f t="shared" si="26"/>
        <v>-0.39622921175110415</v>
      </c>
    </row>
    <row r="195" spans="2:17" x14ac:dyDescent="0.3">
      <c r="B195" s="50" t="s">
        <v>250</v>
      </c>
      <c r="C195" s="17">
        <v>0</v>
      </c>
      <c r="D195" s="18">
        <v>52.38</v>
      </c>
      <c r="E195" s="18">
        <v>55.39</v>
      </c>
      <c r="F195" s="18">
        <v>57.36</v>
      </c>
      <c r="G195" s="18">
        <v>56.4</v>
      </c>
      <c r="H195" s="18">
        <v>19.07</v>
      </c>
      <c r="I195" s="19">
        <f t="shared" si="18"/>
        <v>191.71080000000001</v>
      </c>
      <c r="J195" s="19">
        <f t="shared" si="19"/>
        <v>202.17350000000002</v>
      </c>
      <c r="K195" s="19">
        <f t="shared" si="20"/>
        <v>209.364</v>
      </c>
      <c r="L195" s="19">
        <f t="shared" si="21"/>
        <v>206.42399999999998</v>
      </c>
      <c r="M195" s="19">
        <f t="shared" si="22"/>
        <v>69.605500000000006</v>
      </c>
      <c r="N195" s="20">
        <f t="shared" si="23"/>
        <v>5.4575433413245333E-2</v>
      </c>
      <c r="O195" s="20">
        <f t="shared" si="24"/>
        <v>3.5565986640187619E-2</v>
      </c>
      <c r="P195" s="20">
        <f t="shared" si="25"/>
        <v>-1.4042528801513243E-2</v>
      </c>
      <c r="Q195" s="20">
        <f t="shared" si="26"/>
        <v>-0.66280325931093276</v>
      </c>
    </row>
    <row r="196" spans="2:17" x14ac:dyDescent="0.3">
      <c r="B196" s="50" t="s">
        <v>251</v>
      </c>
      <c r="C196" s="17">
        <v>1</v>
      </c>
      <c r="D196" s="18">
        <v>5.41</v>
      </c>
      <c r="E196" s="18">
        <v>5.64</v>
      </c>
      <c r="F196" s="18">
        <v>5.84</v>
      </c>
      <c r="G196" s="18">
        <v>1485.41</v>
      </c>
      <c r="H196" s="18">
        <v>1833.97</v>
      </c>
      <c r="I196" s="19">
        <f t="shared" si="18"/>
        <v>19.800599999999999</v>
      </c>
      <c r="J196" s="19">
        <f t="shared" si="19"/>
        <v>20.585999999999999</v>
      </c>
      <c r="K196" s="19">
        <f t="shared" si="20"/>
        <v>21.315999999999999</v>
      </c>
      <c r="L196" s="19">
        <f t="shared" si="21"/>
        <v>5436.6006000000007</v>
      </c>
      <c r="M196" s="19">
        <f t="shared" si="22"/>
        <v>6693.9904999999999</v>
      </c>
      <c r="N196" s="20">
        <f t="shared" si="23"/>
        <v>3.9665464682888452E-2</v>
      </c>
      <c r="O196" s="20">
        <f t="shared" si="24"/>
        <v>3.5460992907801359E-2</v>
      </c>
      <c r="P196" s="20">
        <f t="shared" si="25"/>
        <v>254.04787952711584</v>
      </c>
      <c r="Q196" s="20">
        <f t="shared" si="26"/>
        <v>0.23128237524014539</v>
      </c>
    </row>
    <row r="197" spans="2:17" x14ac:dyDescent="0.3">
      <c r="B197" s="50" t="s">
        <v>252</v>
      </c>
      <c r="C197" s="17">
        <v>0</v>
      </c>
      <c r="D197" s="18">
        <v>1.81</v>
      </c>
      <c r="E197" s="18">
        <v>1.84</v>
      </c>
      <c r="F197" s="18">
        <v>1.91</v>
      </c>
      <c r="G197" s="18">
        <v>1.87</v>
      </c>
      <c r="H197" s="18">
        <v>54.57</v>
      </c>
      <c r="I197" s="19">
        <f t="shared" si="18"/>
        <v>6.6246000000000009</v>
      </c>
      <c r="J197" s="19">
        <f t="shared" si="19"/>
        <v>6.7160000000000002</v>
      </c>
      <c r="K197" s="19">
        <f t="shared" si="20"/>
        <v>6.9714999999999998</v>
      </c>
      <c r="L197" s="19">
        <f t="shared" si="21"/>
        <v>6.8442000000000007</v>
      </c>
      <c r="M197" s="19">
        <f t="shared" si="22"/>
        <v>199.18049999999999</v>
      </c>
      <c r="N197" s="20">
        <f t="shared" si="23"/>
        <v>1.3797059445098458E-2</v>
      </c>
      <c r="O197" s="20">
        <f t="shared" si="24"/>
        <v>3.8043478260869401E-2</v>
      </c>
      <c r="P197" s="20">
        <f t="shared" si="25"/>
        <v>-1.826005881087267E-2</v>
      </c>
      <c r="Q197" s="20">
        <f t="shared" si="26"/>
        <v>28.102086438152007</v>
      </c>
    </row>
    <row r="198" spans="2:17" x14ac:dyDescent="0.3">
      <c r="B198" s="50" t="s">
        <v>253</v>
      </c>
      <c r="C198" s="17">
        <v>0</v>
      </c>
      <c r="D198" s="18">
        <v>65.98</v>
      </c>
      <c r="E198" s="18">
        <v>69.7</v>
      </c>
      <c r="F198" s="18">
        <v>72.19</v>
      </c>
      <c r="G198" s="18">
        <v>70.97</v>
      </c>
      <c r="H198" s="18">
        <v>84.77</v>
      </c>
      <c r="I198" s="19">
        <f t="shared" si="18"/>
        <v>241.48680000000002</v>
      </c>
      <c r="J198" s="19">
        <f t="shared" si="19"/>
        <v>254.40500000000003</v>
      </c>
      <c r="K198" s="19">
        <f t="shared" si="20"/>
        <v>263.49349999999998</v>
      </c>
      <c r="L198" s="19">
        <f t="shared" si="21"/>
        <v>259.75020000000001</v>
      </c>
      <c r="M198" s="19">
        <f t="shared" si="22"/>
        <v>309.41050000000001</v>
      </c>
      <c r="N198" s="20">
        <f t="shared" si="23"/>
        <v>5.3494435306608912E-2</v>
      </c>
      <c r="O198" s="20">
        <f t="shared" si="24"/>
        <v>3.57245337159251E-2</v>
      </c>
      <c r="P198" s="20">
        <f t="shared" si="25"/>
        <v>-1.4206422549322806E-2</v>
      </c>
      <c r="Q198" s="20">
        <f t="shared" si="26"/>
        <v>0.19118483835623623</v>
      </c>
    </row>
    <row r="199" spans="2:17" x14ac:dyDescent="0.3">
      <c r="B199" s="50" t="s">
        <v>254</v>
      </c>
      <c r="C199" s="17">
        <v>0</v>
      </c>
      <c r="D199" s="18">
        <v>2.74</v>
      </c>
      <c r="E199" s="18">
        <v>2.85</v>
      </c>
      <c r="F199" s="18">
        <v>2.96</v>
      </c>
      <c r="G199" s="18">
        <v>2.91</v>
      </c>
      <c r="H199" s="18">
        <v>1.38</v>
      </c>
      <c r="I199" s="19">
        <f t="shared" si="18"/>
        <v>10.0284</v>
      </c>
      <c r="J199" s="19">
        <f t="shared" si="19"/>
        <v>10.4025</v>
      </c>
      <c r="K199" s="19">
        <f t="shared" si="20"/>
        <v>10.804</v>
      </c>
      <c r="L199" s="19">
        <f t="shared" si="21"/>
        <v>10.650600000000001</v>
      </c>
      <c r="M199" s="19">
        <f t="shared" si="22"/>
        <v>5.0369999999999999</v>
      </c>
      <c r="N199" s="20">
        <f t="shared" si="23"/>
        <v>3.7304056479597891E-2</v>
      </c>
      <c r="O199" s="20">
        <f t="shared" si="24"/>
        <v>3.8596491228070295E-2</v>
      </c>
      <c r="P199" s="20">
        <f t="shared" si="25"/>
        <v>-1.4198445020362827E-2</v>
      </c>
      <c r="Q199" s="20">
        <f t="shared" si="26"/>
        <v>-0.5270688975269</v>
      </c>
    </row>
    <row r="200" spans="2:17" x14ac:dyDescent="0.3">
      <c r="B200" s="50" t="s">
        <v>255</v>
      </c>
      <c r="C200" s="17">
        <v>0</v>
      </c>
      <c r="D200" s="18">
        <v>25.47</v>
      </c>
      <c r="E200" s="18">
        <v>26.78</v>
      </c>
      <c r="F200" s="18">
        <v>27.74</v>
      </c>
      <c r="G200" s="18">
        <v>27.27</v>
      </c>
      <c r="H200" s="18">
        <v>14.86</v>
      </c>
      <c r="I200" s="19">
        <f t="shared" si="18"/>
        <v>93.220199999999991</v>
      </c>
      <c r="J200" s="19">
        <f t="shared" si="19"/>
        <v>97.747000000000014</v>
      </c>
      <c r="K200" s="19">
        <f t="shared" si="20"/>
        <v>101.25099999999999</v>
      </c>
      <c r="L200" s="19">
        <f t="shared" si="21"/>
        <v>99.808199999999999</v>
      </c>
      <c r="M200" s="19">
        <f t="shared" si="22"/>
        <v>54.23899999999999</v>
      </c>
      <c r="N200" s="20">
        <f t="shared" si="23"/>
        <v>4.8560290580797139E-2</v>
      </c>
      <c r="O200" s="20">
        <f t="shared" si="24"/>
        <v>3.5847647498132629E-2</v>
      </c>
      <c r="P200" s="20">
        <f t="shared" si="25"/>
        <v>-1.4249735805078378E-2</v>
      </c>
      <c r="Q200" s="20">
        <f t="shared" si="26"/>
        <v>-0.45656769684254406</v>
      </c>
    </row>
    <row r="201" spans="2:17" x14ac:dyDescent="0.3">
      <c r="B201" s="50" t="s">
        <v>256</v>
      </c>
      <c r="C201" s="17">
        <v>0</v>
      </c>
      <c r="D201" s="18">
        <v>20.329999999999998</v>
      </c>
      <c r="E201" s="18">
        <v>21.48</v>
      </c>
      <c r="F201" s="18">
        <v>22.25</v>
      </c>
      <c r="G201" s="18">
        <v>21.87</v>
      </c>
      <c r="H201" s="18">
        <v>26.85</v>
      </c>
      <c r="I201" s="19">
        <f t="shared" si="18"/>
        <v>74.407799999999995</v>
      </c>
      <c r="J201" s="19">
        <f t="shared" si="19"/>
        <v>78.402000000000001</v>
      </c>
      <c r="K201" s="19">
        <f t="shared" si="20"/>
        <v>81.212500000000006</v>
      </c>
      <c r="L201" s="19">
        <f t="shared" si="21"/>
        <v>80.044200000000004</v>
      </c>
      <c r="M201" s="19">
        <f t="shared" si="22"/>
        <v>98.002500000000012</v>
      </c>
      <c r="N201" s="20">
        <f t="shared" si="23"/>
        <v>5.367985614411408E-2</v>
      </c>
      <c r="O201" s="20">
        <f t="shared" si="24"/>
        <v>3.5847299813780209E-2</v>
      </c>
      <c r="P201" s="20">
        <f t="shared" si="25"/>
        <v>-1.4385716484531352E-2</v>
      </c>
      <c r="Q201" s="20">
        <f t="shared" si="26"/>
        <v>0.22435479397632818</v>
      </c>
    </row>
    <row r="202" spans="2:17" x14ac:dyDescent="0.3">
      <c r="B202" s="50" t="s">
        <v>257</v>
      </c>
      <c r="C202" s="17">
        <v>0</v>
      </c>
      <c r="D202" s="18">
        <v>29.02</v>
      </c>
      <c r="E202" s="18">
        <v>30.59</v>
      </c>
      <c r="F202" s="18">
        <v>31.68</v>
      </c>
      <c r="G202" s="18">
        <v>31.15</v>
      </c>
      <c r="H202" s="18">
        <v>4.07</v>
      </c>
      <c r="I202" s="19">
        <f t="shared" si="18"/>
        <v>106.2132</v>
      </c>
      <c r="J202" s="19">
        <f t="shared" si="19"/>
        <v>111.65350000000001</v>
      </c>
      <c r="K202" s="19">
        <f t="shared" si="20"/>
        <v>115.63199999999999</v>
      </c>
      <c r="L202" s="19">
        <f t="shared" si="21"/>
        <v>114.009</v>
      </c>
      <c r="M202" s="19">
        <f t="shared" si="22"/>
        <v>14.855499999999999</v>
      </c>
      <c r="N202" s="20">
        <f t="shared" si="23"/>
        <v>5.1220563922375062E-2</v>
      </c>
      <c r="O202" s="20">
        <f t="shared" si="24"/>
        <v>3.5632559660019547E-2</v>
      </c>
      <c r="P202" s="20">
        <f t="shared" si="25"/>
        <v>-1.403590701535895E-2</v>
      </c>
      <c r="Q202" s="20">
        <f t="shared" si="26"/>
        <v>-0.86969888342148427</v>
      </c>
    </row>
    <row r="203" spans="2:17" x14ac:dyDescent="0.3">
      <c r="B203" s="50" t="s">
        <v>258</v>
      </c>
      <c r="C203" s="17">
        <v>0</v>
      </c>
      <c r="D203" s="18">
        <v>57.92</v>
      </c>
      <c r="E203" s="18">
        <v>60.43</v>
      </c>
      <c r="F203" s="18">
        <v>62.58</v>
      </c>
      <c r="G203" s="18">
        <v>61.53</v>
      </c>
      <c r="H203" s="18">
        <v>33.43</v>
      </c>
      <c r="I203" s="19">
        <f t="shared" si="18"/>
        <v>211.98720000000003</v>
      </c>
      <c r="J203" s="19">
        <f t="shared" si="19"/>
        <v>220.56949999999998</v>
      </c>
      <c r="K203" s="19">
        <f t="shared" si="20"/>
        <v>228.417</v>
      </c>
      <c r="L203" s="19">
        <f t="shared" si="21"/>
        <v>225.19979999999998</v>
      </c>
      <c r="M203" s="19">
        <f t="shared" si="22"/>
        <v>122.01949999999999</v>
      </c>
      <c r="N203" s="20">
        <f t="shared" si="23"/>
        <v>4.0484991546659188E-2</v>
      </c>
      <c r="O203" s="20">
        <f t="shared" si="24"/>
        <v>3.5578355121628435E-2</v>
      </c>
      <c r="P203" s="20">
        <f t="shared" si="25"/>
        <v>-1.4084766020042383E-2</v>
      </c>
      <c r="Q203" s="20">
        <f t="shared" si="26"/>
        <v>-0.45817225414942642</v>
      </c>
    </row>
    <row r="204" spans="2:17" x14ac:dyDescent="0.3">
      <c r="B204" s="50" t="s">
        <v>259</v>
      </c>
      <c r="C204" s="17">
        <v>0</v>
      </c>
      <c r="D204" s="18">
        <v>7.4</v>
      </c>
      <c r="E204" s="18">
        <v>7.77</v>
      </c>
      <c r="F204" s="18">
        <v>8.0500000000000007</v>
      </c>
      <c r="G204" s="18">
        <v>7.91</v>
      </c>
      <c r="H204" s="18">
        <v>3.4</v>
      </c>
      <c r="I204" s="19">
        <f t="shared" si="18"/>
        <v>27.084000000000003</v>
      </c>
      <c r="J204" s="19">
        <f t="shared" si="19"/>
        <v>28.360499999999998</v>
      </c>
      <c r="K204" s="19">
        <f t="shared" si="20"/>
        <v>29.3825</v>
      </c>
      <c r="L204" s="19">
        <f t="shared" si="21"/>
        <v>28.950600000000001</v>
      </c>
      <c r="M204" s="19">
        <f t="shared" si="22"/>
        <v>12.41</v>
      </c>
      <c r="N204" s="20">
        <f t="shared" si="23"/>
        <v>4.7131147540983465E-2</v>
      </c>
      <c r="O204" s="20">
        <f t="shared" si="24"/>
        <v>3.6036036036036112E-2</v>
      </c>
      <c r="P204" s="20">
        <f t="shared" si="25"/>
        <v>-1.4699225729600918E-2</v>
      </c>
      <c r="Q204" s="20">
        <f t="shared" si="26"/>
        <v>-0.57133876327260924</v>
      </c>
    </row>
    <row r="205" spans="2:17" x14ac:dyDescent="0.3">
      <c r="B205" s="50" t="s">
        <v>260</v>
      </c>
      <c r="C205" s="17">
        <v>1</v>
      </c>
      <c r="D205" s="18">
        <v>3.69</v>
      </c>
      <c r="E205" s="18">
        <v>3.86</v>
      </c>
      <c r="F205" s="18">
        <v>4</v>
      </c>
      <c r="G205" s="18">
        <v>1483.59</v>
      </c>
      <c r="H205" s="18">
        <v>1834.98</v>
      </c>
      <c r="I205" s="19">
        <f t="shared" si="18"/>
        <v>13.505400000000002</v>
      </c>
      <c r="J205" s="19">
        <f t="shared" si="19"/>
        <v>14.088999999999999</v>
      </c>
      <c r="K205" s="19">
        <f t="shared" si="20"/>
        <v>14.6</v>
      </c>
      <c r="L205" s="19">
        <f t="shared" si="21"/>
        <v>5429.9393999999993</v>
      </c>
      <c r="M205" s="19">
        <f t="shared" si="22"/>
        <v>6697.6770000000006</v>
      </c>
      <c r="N205" s="20">
        <f t="shared" si="23"/>
        <v>4.3212344691752724E-2</v>
      </c>
      <c r="O205" s="20">
        <f t="shared" si="24"/>
        <v>3.62694300518136E-2</v>
      </c>
      <c r="P205" s="20">
        <f t="shared" si="25"/>
        <v>370.91365753424651</v>
      </c>
      <c r="Q205" s="20">
        <f t="shared" si="26"/>
        <v>0.23347177686734422</v>
      </c>
    </row>
    <row r="206" spans="2:17" x14ac:dyDescent="0.3">
      <c r="B206" s="50" t="s">
        <v>261</v>
      </c>
      <c r="C206" s="17">
        <v>0</v>
      </c>
      <c r="D206" s="18">
        <v>36.14</v>
      </c>
      <c r="E206" s="18">
        <v>38.19</v>
      </c>
      <c r="F206" s="18">
        <v>39.549999999999997</v>
      </c>
      <c r="G206" s="18">
        <v>38.880000000000003</v>
      </c>
      <c r="H206" s="18">
        <v>51.11</v>
      </c>
      <c r="I206" s="19">
        <f t="shared" si="18"/>
        <v>132.2724</v>
      </c>
      <c r="J206" s="19">
        <f t="shared" si="19"/>
        <v>139.39349999999999</v>
      </c>
      <c r="K206" s="19">
        <f t="shared" si="20"/>
        <v>144.35749999999999</v>
      </c>
      <c r="L206" s="19">
        <f t="shared" si="21"/>
        <v>142.30080000000001</v>
      </c>
      <c r="M206" s="19">
        <f t="shared" si="22"/>
        <v>186.5515</v>
      </c>
      <c r="N206" s="20">
        <f t="shared" si="23"/>
        <v>5.3836628049388935E-2</v>
      </c>
      <c r="O206" s="20">
        <f t="shared" si="24"/>
        <v>3.5611416601204482E-2</v>
      </c>
      <c r="P206" s="20">
        <f t="shared" si="25"/>
        <v>-1.4247268067124841E-2</v>
      </c>
      <c r="Q206" s="20">
        <f t="shared" si="26"/>
        <v>0.31096592570105019</v>
      </c>
    </row>
    <row r="207" spans="2:17" x14ac:dyDescent="0.3">
      <c r="B207" s="50" t="s">
        <v>262</v>
      </c>
      <c r="C207" s="17">
        <v>0</v>
      </c>
      <c r="D207" s="18">
        <v>23.52</v>
      </c>
      <c r="E207" s="18">
        <v>24.78</v>
      </c>
      <c r="F207" s="18">
        <v>25.66</v>
      </c>
      <c r="G207" s="18">
        <v>25.23</v>
      </c>
      <c r="H207" s="18">
        <v>10.17</v>
      </c>
      <c r="I207" s="19">
        <f t="shared" ref="I207:I270" si="27">($D207/100)*366</f>
        <v>86.083199999999991</v>
      </c>
      <c r="J207" s="19">
        <f t="shared" ref="J207:J270" si="28">($E207/100)*365</f>
        <v>90.447000000000003</v>
      </c>
      <c r="K207" s="19">
        <f t="shared" ref="K207:K270" si="29">IFERROR((($F207/100)*365),0)</f>
        <v>93.658999999999992</v>
      </c>
      <c r="L207" s="19">
        <f t="shared" ref="L207:L270" si="30">($G207/100)*366</f>
        <v>92.341800000000006</v>
      </c>
      <c r="M207" s="19">
        <f t="shared" ref="M207:M270" si="31">($H207/100)*365</f>
        <v>37.1205</v>
      </c>
      <c r="N207" s="20">
        <f t="shared" ref="N207:N270" si="32">IFERROR((($J207/$I207)-1),0)</f>
        <v>5.0692818110851023E-2</v>
      </c>
      <c r="O207" s="20">
        <f t="shared" ref="O207:O270" si="33">IFERROR((($K207/$J207)-1),0)</f>
        <v>3.5512510088781202E-2</v>
      </c>
      <c r="P207" s="20">
        <f t="shared" ref="P207:P270" si="34">IFERROR((($L207/$K207)-1),0)</f>
        <v>-1.4063784580232386E-2</v>
      </c>
      <c r="Q207" s="20">
        <f t="shared" ref="Q207:Q270" si="35">IFERROR((($M207/$L207)-1),0)</f>
        <v>-0.5980097853843005</v>
      </c>
    </row>
    <row r="208" spans="2:17" x14ac:dyDescent="0.3">
      <c r="B208" s="50" t="s">
        <v>263</v>
      </c>
      <c r="C208" s="17">
        <v>0</v>
      </c>
      <c r="D208" s="18">
        <v>9.83</v>
      </c>
      <c r="E208" s="18">
        <v>10.34</v>
      </c>
      <c r="F208" s="18">
        <v>10.71</v>
      </c>
      <c r="G208" s="18">
        <v>10.53</v>
      </c>
      <c r="H208" s="18">
        <v>10.3</v>
      </c>
      <c r="I208" s="19">
        <f t="shared" si="27"/>
        <v>35.977800000000002</v>
      </c>
      <c r="J208" s="19">
        <f t="shared" si="28"/>
        <v>37.741</v>
      </c>
      <c r="K208" s="19">
        <f t="shared" si="29"/>
        <v>39.091500000000003</v>
      </c>
      <c r="L208" s="19">
        <f t="shared" si="30"/>
        <v>38.5398</v>
      </c>
      <c r="M208" s="19">
        <f t="shared" si="31"/>
        <v>37.595000000000006</v>
      </c>
      <c r="N208" s="20">
        <f t="shared" si="32"/>
        <v>4.9007999377393752E-2</v>
      </c>
      <c r="O208" s="20">
        <f t="shared" si="33"/>
        <v>3.578336557059969E-2</v>
      </c>
      <c r="P208" s="20">
        <f t="shared" si="34"/>
        <v>-1.411304247726497E-2</v>
      </c>
      <c r="Q208" s="20">
        <f t="shared" si="35"/>
        <v>-2.4514917046792983E-2</v>
      </c>
    </row>
    <row r="209" spans="2:17" x14ac:dyDescent="0.3">
      <c r="B209" s="50" t="s">
        <v>264</v>
      </c>
      <c r="C209" s="17" t="s">
        <v>357</v>
      </c>
      <c r="D209" s="18">
        <v>45.37</v>
      </c>
      <c r="E209" s="18">
        <v>47.43</v>
      </c>
      <c r="F209" s="18">
        <v>0</v>
      </c>
      <c r="G209" s="18">
        <v>0</v>
      </c>
      <c r="H209" s="18">
        <v>0</v>
      </c>
      <c r="I209" s="19">
        <f t="shared" si="27"/>
        <v>166.05420000000001</v>
      </c>
      <c r="J209" s="19">
        <f t="shared" si="28"/>
        <v>173.11949999999999</v>
      </c>
      <c r="K209" s="19">
        <f t="shared" si="29"/>
        <v>0</v>
      </c>
      <c r="L209" s="19">
        <f t="shared" si="30"/>
        <v>0</v>
      </c>
      <c r="M209" s="19">
        <f t="shared" si="31"/>
        <v>0</v>
      </c>
      <c r="N209" s="20">
        <f t="shared" si="32"/>
        <v>4.2548155963534562E-2</v>
      </c>
      <c r="O209" s="20">
        <f t="shared" si="33"/>
        <v>-1</v>
      </c>
      <c r="P209" s="20">
        <f t="shared" si="34"/>
        <v>0</v>
      </c>
      <c r="Q209" s="20">
        <f t="shared" si="35"/>
        <v>0</v>
      </c>
    </row>
    <row r="210" spans="2:17" x14ac:dyDescent="0.3">
      <c r="B210" s="50" t="s">
        <v>265</v>
      </c>
      <c r="C210" s="17">
        <v>0</v>
      </c>
      <c r="D210" s="18">
        <v>1.26</v>
      </c>
      <c r="E210" s="18">
        <v>1.31</v>
      </c>
      <c r="F210" s="18">
        <v>1.36</v>
      </c>
      <c r="G210" s="18">
        <v>1.33</v>
      </c>
      <c r="H210" s="18">
        <v>0.62</v>
      </c>
      <c r="I210" s="19">
        <f t="shared" si="27"/>
        <v>4.6116000000000001</v>
      </c>
      <c r="J210" s="19">
        <f t="shared" si="28"/>
        <v>4.7815000000000003</v>
      </c>
      <c r="K210" s="19">
        <f t="shared" si="29"/>
        <v>4.9640000000000004</v>
      </c>
      <c r="L210" s="19">
        <f t="shared" si="30"/>
        <v>4.8678000000000008</v>
      </c>
      <c r="M210" s="19">
        <f t="shared" si="31"/>
        <v>2.2629999999999999</v>
      </c>
      <c r="N210" s="20">
        <f t="shared" si="32"/>
        <v>3.684187700581143E-2</v>
      </c>
      <c r="O210" s="20">
        <f t="shared" si="33"/>
        <v>3.8167938931297662E-2</v>
      </c>
      <c r="P210" s="20">
        <f t="shared" si="34"/>
        <v>-1.9379532634971719E-2</v>
      </c>
      <c r="Q210" s="20">
        <f t="shared" si="35"/>
        <v>-0.53510826245942733</v>
      </c>
    </row>
    <row r="211" spans="2:17" x14ac:dyDescent="0.3">
      <c r="B211" s="50" t="s">
        <v>266</v>
      </c>
      <c r="C211" s="17">
        <v>1</v>
      </c>
      <c r="D211" s="18">
        <v>8.24</v>
      </c>
      <c r="E211" s="18">
        <v>8.6999999999999993</v>
      </c>
      <c r="F211" s="18">
        <v>9.01</v>
      </c>
      <c r="G211" s="18">
        <v>1488.52</v>
      </c>
      <c r="H211" s="18">
        <v>1832.89</v>
      </c>
      <c r="I211" s="19">
        <f t="shared" si="27"/>
        <v>30.1584</v>
      </c>
      <c r="J211" s="19">
        <f t="shared" si="28"/>
        <v>31.754999999999999</v>
      </c>
      <c r="K211" s="19">
        <f t="shared" si="29"/>
        <v>32.886499999999998</v>
      </c>
      <c r="L211" s="19">
        <f t="shared" si="30"/>
        <v>5447.9831999999997</v>
      </c>
      <c r="M211" s="19">
        <f t="shared" si="31"/>
        <v>6690.0484999999999</v>
      </c>
      <c r="N211" s="20">
        <f t="shared" si="32"/>
        <v>5.2940474295718465E-2</v>
      </c>
      <c r="O211" s="20">
        <f t="shared" si="33"/>
        <v>3.5632183908046011E-2</v>
      </c>
      <c r="P211" s="20">
        <f t="shared" si="34"/>
        <v>164.66017058671491</v>
      </c>
      <c r="Q211" s="20">
        <f t="shared" si="35"/>
        <v>0.22798625737318723</v>
      </c>
    </row>
    <row r="212" spans="2:17" x14ac:dyDescent="0.3">
      <c r="B212" s="50" t="s">
        <v>267</v>
      </c>
      <c r="C212" s="17">
        <v>0</v>
      </c>
      <c r="D212" s="18">
        <v>8.2799999999999994</v>
      </c>
      <c r="E212" s="18">
        <v>8.7100000000000009</v>
      </c>
      <c r="F212" s="18">
        <v>9.02</v>
      </c>
      <c r="G212" s="18">
        <v>8.8699999999999992</v>
      </c>
      <c r="H212" s="18">
        <v>8.27</v>
      </c>
      <c r="I212" s="19">
        <f t="shared" si="27"/>
        <v>30.3048</v>
      </c>
      <c r="J212" s="19">
        <f t="shared" si="28"/>
        <v>31.791500000000003</v>
      </c>
      <c r="K212" s="19">
        <f t="shared" si="29"/>
        <v>32.923000000000002</v>
      </c>
      <c r="L212" s="19">
        <f t="shared" si="30"/>
        <v>32.464199999999998</v>
      </c>
      <c r="M212" s="19">
        <f t="shared" si="31"/>
        <v>30.185499999999998</v>
      </c>
      <c r="N212" s="20">
        <f t="shared" si="32"/>
        <v>4.9058234999076245E-2</v>
      </c>
      <c r="O212" s="20">
        <f t="shared" si="33"/>
        <v>3.559127439724441E-2</v>
      </c>
      <c r="P212" s="20">
        <f t="shared" si="34"/>
        <v>-1.393554657837992E-2</v>
      </c>
      <c r="Q212" s="20">
        <f t="shared" si="35"/>
        <v>-7.019116442111617E-2</v>
      </c>
    </row>
    <row r="213" spans="2:17" x14ac:dyDescent="0.3">
      <c r="B213" s="50" t="s">
        <v>268</v>
      </c>
      <c r="C213" s="17">
        <v>0</v>
      </c>
      <c r="D213" s="18">
        <v>117.83</v>
      </c>
      <c r="E213" s="18">
        <v>124.51</v>
      </c>
      <c r="F213" s="18">
        <v>128.94999999999999</v>
      </c>
      <c r="G213" s="18">
        <v>126.77</v>
      </c>
      <c r="H213" s="18">
        <v>141.77000000000001</v>
      </c>
      <c r="I213" s="19">
        <f t="shared" si="27"/>
        <v>431.25779999999997</v>
      </c>
      <c r="J213" s="19">
        <f t="shared" si="28"/>
        <v>454.46150000000006</v>
      </c>
      <c r="K213" s="19">
        <f t="shared" si="29"/>
        <v>470.66749999999996</v>
      </c>
      <c r="L213" s="19">
        <f t="shared" si="30"/>
        <v>463.97820000000002</v>
      </c>
      <c r="M213" s="19">
        <f t="shared" si="31"/>
        <v>517.46050000000002</v>
      </c>
      <c r="N213" s="20">
        <f t="shared" si="32"/>
        <v>5.3804707996006229E-2</v>
      </c>
      <c r="O213" s="20">
        <f t="shared" si="33"/>
        <v>3.5659786362540968E-2</v>
      </c>
      <c r="P213" s="20">
        <f t="shared" si="34"/>
        <v>-1.4212368604163084E-2</v>
      </c>
      <c r="Q213" s="20">
        <f t="shared" si="35"/>
        <v>0.11526899324149276</v>
      </c>
    </row>
    <row r="214" spans="2:17" x14ac:dyDescent="0.3">
      <c r="B214" s="50" t="s">
        <v>269</v>
      </c>
      <c r="C214" s="17">
        <v>1</v>
      </c>
      <c r="D214" s="18">
        <v>3.93</v>
      </c>
      <c r="E214" s="18">
        <v>4.1399999999999997</v>
      </c>
      <c r="F214" s="18">
        <v>4.28</v>
      </c>
      <c r="G214" s="18">
        <v>1483.87</v>
      </c>
      <c r="H214" s="18">
        <v>1836.79</v>
      </c>
      <c r="I214" s="19">
        <f t="shared" si="27"/>
        <v>14.383800000000001</v>
      </c>
      <c r="J214" s="19">
        <f t="shared" si="28"/>
        <v>15.110999999999999</v>
      </c>
      <c r="K214" s="19">
        <f t="shared" si="29"/>
        <v>15.622000000000002</v>
      </c>
      <c r="L214" s="19">
        <f t="shared" si="30"/>
        <v>5430.9641999999994</v>
      </c>
      <c r="M214" s="19">
        <f t="shared" si="31"/>
        <v>6704.2834999999995</v>
      </c>
      <c r="N214" s="20">
        <f t="shared" si="32"/>
        <v>5.0556876486046676E-2</v>
      </c>
      <c r="O214" s="20">
        <f t="shared" si="33"/>
        <v>3.3816425120773097E-2</v>
      </c>
      <c r="P214" s="20">
        <f t="shared" si="34"/>
        <v>346.64845730380227</v>
      </c>
      <c r="Q214" s="20">
        <f t="shared" si="35"/>
        <v>0.23445547661684096</v>
      </c>
    </row>
    <row r="215" spans="2:17" x14ac:dyDescent="0.3">
      <c r="B215" s="50" t="s">
        <v>270</v>
      </c>
      <c r="C215" s="17">
        <v>0</v>
      </c>
      <c r="D215" s="18">
        <v>2.25</v>
      </c>
      <c r="E215" s="18">
        <v>2.35</v>
      </c>
      <c r="F215" s="18">
        <v>2.4300000000000002</v>
      </c>
      <c r="G215" s="18">
        <v>2.39</v>
      </c>
      <c r="H215" s="18">
        <v>1.69</v>
      </c>
      <c r="I215" s="19">
        <f t="shared" si="27"/>
        <v>8.2349999999999994</v>
      </c>
      <c r="J215" s="19">
        <f t="shared" si="28"/>
        <v>8.5775000000000006</v>
      </c>
      <c r="K215" s="19">
        <f t="shared" si="29"/>
        <v>8.8695000000000004</v>
      </c>
      <c r="L215" s="19">
        <f t="shared" si="30"/>
        <v>8.7474000000000007</v>
      </c>
      <c r="M215" s="19">
        <f t="shared" si="31"/>
        <v>6.168499999999999</v>
      </c>
      <c r="N215" s="20">
        <f t="shared" si="32"/>
        <v>4.1590771098968027E-2</v>
      </c>
      <c r="O215" s="20">
        <f t="shared" si="33"/>
        <v>3.4042553191489411E-2</v>
      </c>
      <c r="P215" s="20">
        <f t="shared" si="34"/>
        <v>-1.3766277693218254E-2</v>
      </c>
      <c r="Q215" s="20">
        <f t="shared" si="35"/>
        <v>-0.29481903194091974</v>
      </c>
    </row>
    <row r="216" spans="2:17" x14ac:dyDescent="0.3">
      <c r="B216" s="50" t="s">
        <v>271</v>
      </c>
      <c r="C216" s="17">
        <v>0</v>
      </c>
      <c r="D216" s="18">
        <v>4.79</v>
      </c>
      <c r="E216" s="18">
        <v>4.88</v>
      </c>
      <c r="F216" s="18">
        <v>5.05</v>
      </c>
      <c r="G216" s="18">
        <v>4.97</v>
      </c>
      <c r="H216" s="18">
        <v>137.15</v>
      </c>
      <c r="I216" s="19">
        <f t="shared" si="27"/>
        <v>17.531399999999998</v>
      </c>
      <c r="J216" s="19">
        <f t="shared" si="28"/>
        <v>17.811999999999998</v>
      </c>
      <c r="K216" s="19">
        <f t="shared" si="29"/>
        <v>18.432499999999997</v>
      </c>
      <c r="L216" s="19">
        <f t="shared" si="30"/>
        <v>18.190199999999997</v>
      </c>
      <c r="M216" s="19">
        <f t="shared" si="31"/>
        <v>500.59750000000008</v>
      </c>
      <c r="N216" s="20">
        <f t="shared" si="32"/>
        <v>1.6005567153792644E-2</v>
      </c>
      <c r="O216" s="20">
        <f t="shared" si="33"/>
        <v>3.4836065573770503E-2</v>
      </c>
      <c r="P216" s="20">
        <f t="shared" si="34"/>
        <v>-1.3145259731452641E-2</v>
      </c>
      <c r="Q216" s="20">
        <f t="shared" si="35"/>
        <v>26.520175699002767</v>
      </c>
    </row>
    <row r="217" spans="2:17" x14ac:dyDescent="0.3">
      <c r="B217" s="50" t="s">
        <v>272</v>
      </c>
      <c r="C217" s="17">
        <v>0</v>
      </c>
      <c r="D217" s="18">
        <v>7.75</v>
      </c>
      <c r="E217" s="18">
        <v>8.14</v>
      </c>
      <c r="F217" s="18">
        <v>8.43</v>
      </c>
      <c r="G217" s="18">
        <v>8.2899999999999991</v>
      </c>
      <c r="H217" s="18">
        <v>1.69</v>
      </c>
      <c r="I217" s="19">
        <f t="shared" si="27"/>
        <v>28.364999999999998</v>
      </c>
      <c r="J217" s="19">
        <f t="shared" si="28"/>
        <v>29.710999999999999</v>
      </c>
      <c r="K217" s="19">
        <f t="shared" si="29"/>
        <v>30.769500000000001</v>
      </c>
      <c r="L217" s="19">
        <f t="shared" si="30"/>
        <v>30.341399999999997</v>
      </c>
      <c r="M217" s="19">
        <f t="shared" si="31"/>
        <v>6.168499999999999</v>
      </c>
      <c r="N217" s="20">
        <f t="shared" si="32"/>
        <v>4.7452846818262007E-2</v>
      </c>
      <c r="O217" s="20">
        <f t="shared" si="33"/>
        <v>3.5626535626535727E-2</v>
      </c>
      <c r="P217" s="20">
        <f t="shared" si="34"/>
        <v>-1.3913128260127805E-2</v>
      </c>
      <c r="Q217" s="20">
        <f t="shared" si="35"/>
        <v>-0.7966969223569117</v>
      </c>
    </row>
    <row r="218" spans="2:17" x14ac:dyDescent="0.3">
      <c r="B218" s="50" t="s">
        <v>273</v>
      </c>
      <c r="C218" s="17">
        <v>0</v>
      </c>
      <c r="D218" s="18">
        <v>5.42</v>
      </c>
      <c r="E218" s="18">
        <v>5.69</v>
      </c>
      <c r="F218" s="18">
        <v>5.89</v>
      </c>
      <c r="G218" s="18">
        <v>5.79</v>
      </c>
      <c r="H218" s="18">
        <v>13.49</v>
      </c>
      <c r="I218" s="19">
        <f t="shared" si="27"/>
        <v>19.837199999999999</v>
      </c>
      <c r="J218" s="19">
        <f t="shared" si="28"/>
        <v>20.768500000000003</v>
      </c>
      <c r="K218" s="19">
        <f t="shared" si="29"/>
        <v>21.498499999999996</v>
      </c>
      <c r="L218" s="19">
        <f t="shared" si="30"/>
        <v>21.191400000000002</v>
      </c>
      <c r="M218" s="19">
        <f t="shared" si="31"/>
        <v>49.238499999999995</v>
      </c>
      <c r="N218" s="20">
        <f t="shared" si="32"/>
        <v>4.6947149799366983E-2</v>
      </c>
      <c r="O218" s="20">
        <f t="shared" si="33"/>
        <v>3.5149384885764245E-2</v>
      </c>
      <c r="P218" s="20">
        <f t="shared" si="34"/>
        <v>-1.4284717538432634E-2</v>
      </c>
      <c r="Q218" s="20">
        <f t="shared" si="35"/>
        <v>1.3235133120039255</v>
      </c>
    </row>
    <row r="219" spans="2:17" x14ac:dyDescent="0.3">
      <c r="B219" s="50" t="s">
        <v>274</v>
      </c>
      <c r="C219" s="17">
        <v>0</v>
      </c>
      <c r="D219" s="18">
        <v>2.56</v>
      </c>
      <c r="E219" s="18">
        <v>2.68</v>
      </c>
      <c r="F219" s="18">
        <v>2.78</v>
      </c>
      <c r="G219" s="18">
        <v>2.73</v>
      </c>
      <c r="H219" s="18">
        <v>2.5299999999999998</v>
      </c>
      <c r="I219" s="19">
        <f t="shared" si="27"/>
        <v>9.3696000000000002</v>
      </c>
      <c r="J219" s="19">
        <f t="shared" si="28"/>
        <v>9.782</v>
      </c>
      <c r="K219" s="19">
        <f t="shared" si="29"/>
        <v>10.147</v>
      </c>
      <c r="L219" s="19">
        <f t="shared" si="30"/>
        <v>9.9918000000000013</v>
      </c>
      <c r="M219" s="19">
        <f t="shared" si="31"/>
        <v>9.2345000000000006</v>
      </c>
      <c r="N219" s="20">
        <f t="shared" si="32"/>
        <v>4.4014685792349795E-2</v>
      </c>
      <c r="O219" s="20">
        <f t="shared" si="33"/>
        <v>3.7313432835820892E-2</v>
      </c>
      <c r="P219" s="20">
        <f t="shared" si="34"/>
        <v>-1.5295161131368751E-2</v>
      </c>
      <c r="Q219" s="20">
        <f t="shared" si="35"/>
        <v>-7.5792149562641464E-2</v>
      </c>
    </row>
    <row r="220" spans="2:17" x14ac:dyDescent="0.3">
      <c r="B220" s="50" t="s">
        <v>275</v>
      </c>
      <c r="C220" s="17">
        <v>0</v>
      </c>
      <c r="D220" s="18">
        <v>4.0199999999999996</v>
      </c>
      <c r="E220" s="18">
        <v>4.22</v>
      </c>
      <c r="F220" s="18">
        <v>4.37</v>
      </c>
      <c r="G220" s="18">
        <v>4.29</v>
      </c>
      <c r="H220" s="18">
        <v>2.66</v>
      </c>
      <c r="I220" s="19">
        <f t="shared" si="27"/>
        <v>14.713199999999997</v>
      </c>
      <c r="J220" s="19">
        <f t="shared" si="28"/>
        <v>15.402999999999999</v>
      </c>
      <c r="K220" s="19">
        <f t="shared" si="29"/>
        <v>15.950500000000002</v>
      </c>
      <c r="L220" s="19">
        <f t="shared" si="30"/>
        <v>15.7014</v>
      </c>
      <c r="M220" s="19">
        <f t="shared" si="31"/>
        <v>9.7090000000000014</v>
      </c>
      <c r="N220" s="20">
        <f t="shared" si="32"/>
        <v>4.6883070983878561E-2</v>
      </c>
      <c r="O220" s="20">
        <f t="shared" si="33"/>
        <v>3.5545023696682554E-2</v>
      </c>
      <c r="P220" s="20">
        <f t="shared" si="34"/>
        <v>-1.5617065295758903E-2</v>
      </c>
      <c r="Q220" s="20">
        <f t="shared" si="35"/>
        <v>-0.38164749640159468</v>
      </c>
    </row>
    <row r="221" spans="2:17" x14ac:dyDescent="0.3">
      <c r="B221" s="50" t="s">
        <v>276</v>
      </c>
      <c r="C221" s="17">
        <v>0</v>
      </c>
      <c r="D221" s="18">
        <v>5.65</v>
      </c>
      <c r="E221" s="18">
        <v>5.94</v>
      </c>
      <c r="F221" s="18">
        <v>6.15</v>
      </c>
      <c r="G221" s="18">
        <v>6.05</v>
      </c>
      <c r="H221" s="18">
        <v>5.64</v>
      </c>
      <c r="I221" s="19">
        <f t="shared" si="27"/>
        <v>20.679000000000002</v>
      </c>
      <c r="J221" s="19">
        <f t="shared" si="28"/>
        <v>21.681000000000001</v>
      </c>
      <c r="K221" s="19">
        <f t="shared" si="29"/>
        <v>22.447500000000002</v>
      </c>
      <c r="L221" s="19">
        <f t="shared" si="30"/>
        <v>22.143000000000001</v>
      </c>
      <c r="M221" s="19">
        <f t="shared" si="31"/>
        <v>20.585999999999999</v>
      </c>
      <c r="N221" s="20">
        <f t="shared" si="32"/>
        <v>4.8454954301465181E-2</v>
      </c>
      <c r="O221" s="20">
        <f t="shared" si="33"/>
        <v>3.535353535353547E-2</v>
      </c>
      <c r="P221" s="20">
        <f t="shared" si="34"/>
        <v>-1.3564984964918203E-2</v>
      </c>
      <c r="Q221" s="20">
        <f t="shared" si="35"/>
        <v>-7.0315675382739529E-2</v>
      </c>
    </row>
    <row r="222" spans="2:17" x14ac:dyDescent="0.3">
      <c r="B222" s="50" t="s">
        <v>277</v>
      </c>
      <c r="C222" s="17">
        <v>0</v>
      </c>
      <c r="D222" s="18">
        <v>3.88</v>
      </c>
      <c r="E222" s="18">
        <v>4.05</v>
      </c>
      <c r="F222" s="18">
        <v>4.2</v>
      </c>
      <c r="G222" s="18">
        <v>4.12</v>
      </c>
      <c r="H222" s="18">
        <v>1.64</v>
      </c>
      <c r="I222" s="19">
        <f t="shared" si="27"/>
        <v>14.200800000000001</v>
      </c>
      <c r="J222" s="19">
        <f t="shared" si="28"/>
        <v>14.782500000000001</v>
      </c>
      <c r="K222" s="19">
        <f t="shared" si="29"/>
        <v>15.33</v>
      </c>
      <c r="L222" s="19">
        <f t="shared" si="30"/>
        <v>15.0792</v>
      </c>
      <c r="M222" s="19">
        <f t="shared" si="31"/>
        <v>5.9859999999999989</v>
      </c>
      <c r="N222" s="20">
        <f t="shared" si="32"/>
        <v>4.0962480986986627E-2</v>
      </c>
      <c r="O222" s="20">
        <f t="shared" si="33"/>
        <v>3.7037037037036979E-2</v>
      </c>
      <c r="P222" s="20">
        <f t="shared" si="34"/>
        <v>-1.6360078277886436E-2</v>
      </c>
      <c r="Q222" s="20">
        <f t="shared" si="35"/>
        <v>-0.6030293384264418</v>
      </c>
    </row>
    <row r="223" spans="2:17" x14ac:dyDescent="0.3">
      <c r="B223" s="50" t="s">
        <v>278</v>
      </c>
      <c r="C223" s="17">
        <v>0</v>
      </c>
      <c r="D223" s="18">
        <v>0</v>
      </c>
      <c r="E223" s="18">
        <v>0</v>
      </c>
      <c r="F223" s="18" t="s">
        <v>356</v>
      </c>
      <c r="G223" s="18">
        <v>0</v>
      </c>
      <c r="H223" s="18">
        <v>0</v>
      </c>
      <c r="I223" s="19">
        <f t="shared" si="27"/>
        <v>0</v>
      </c>
      <c r="J223" s="19">
        <f t="shared" si="28"/>
        <v>0</v>
      </c>
      <c r="K223" s="19">
        <f t="shared" si="29"/>
        <v>0</v>
      </c>
      <c r="L223" s="19">
        <f t="shared" si="30"/>
        <v>0</v>
      </c>
      <c r="M223" s="19">
        <f t="shared" si="31"/>
        <v>0</v>
      </c>
      <c r="N223" s="20">
        <f t="shared" si="32"/>
        <v>0</v>
      </c>
      <c r="O223" s="20">
        <f t="shared" si="33"/>
        <v>0</v>
      </c>
      <c r="P223" s="20">
        <f t="shared" si="34"/>
        <v>0</v>
      </c>
      <c r="Q223" s="20">
        <f t="shared" si="35"/>
        <v>0</v>
      </c>
    </row>
    <row r="224" spans="2:17" x14ac:dyDescent="0.3">
      <c r="B224" s="50" t="s">
        <v>279</v>
      </c>
      <c r="C224" s="17">
        <v>0</v>
      </c>
      <c r="D224" s="18">
        <v>0</v>
      </c>
      <c r="E224" s="18">
        <v>0</v>
      </c>
      <c r="F224" s="18" t="s">
        <v>356</v>
      </c>
      <c r="G224" s="18">
        <v>0</v>
      </c>
      <c r="H224" s="18">
        <v>0</v>
      </c>
      <c r="I224" s="19">
        <f t="shared" si="27"/>
        <v>0</v>
      </c>
      <c r="J224" s="19">
        <f t="shared" si="28"/>
        <v>0</v>
      </c>
      <c r="K224" s="19">
        <f t="shared" si="29"/>
        <v>0</v>
      </c>
      <c r="L224" s="19">
        <f t="shared" si="30"/>
        <v>0</v>
      </c>
      <c r="M224" s="19">
        <f t="shared" si="31"/>
        <v>0</v>
      </c>
      <c r="N224" s="20">
        <f t="shared" si="32"/>
        <v>0</v>
      </c>
      <c r="O224" s="20">
        <f t="shared" si="33"/>
        <v>0</v>
      </c>
      <c r="P224" s="20">
        <f t="shared" si="34"/>
        <v>0</v>
      </c>
      <c r="Q224" s="20">
        <f t="shared" si="35"/>
        <v>0</v>
      </c>
    </row>
    <row r="225" spans="2:17" x14ac:dyDescent="0.3">
      <c r="B225" s="50" t="s">
        <v>280</v>
      </c>
      <c r="C225" s="17">
        <v>4</v>
      </c>
      <c r="D225" s="18">
        <v>0</v>
      </c>
      <c r="E225" s="18">
        <v>0</v>
      </c>
      <c r="F225" s="18">
        <v>62732.49</v>
      </c>
      <c r="G225" s="18">
        <v>38183.72</v>
      </c>
      <c r="H225" s="18">
        <v>52301.85</v>
      </c>
      <c r="I225" s="19">
        <f t="shared" si="27"/>
        <v>0</v>
      </c>
      <c r="J225" s="19">
        <f t="shared" si="28"/>
        <v>0</v>
      </c>
      <c r="K225" s="19">
        <f t="shared" si="29"/>
        <v>228973.58849999998</v>
      </c>
      <c r="L225" s="19">
        <f t="shared" si="30"/>
        <v>139752.41519999999</v>
      </c>
      <c r="M225" s="19">
        <f t="shared" si="31"/>
        <v>190901.7525</v>
      </c>
      <c r="N225" s="20">
        <f t="shared" si="32"/>
        <v>0</v>
      </c>
      <c r="O225" s="20">
        <f t="shared" si="33"/>
        <v>0</v>
      </c>
      <c r="P225" s="20">
        <f t="shared" si="34"/>
        <v>-0.38965705121051553</v>
      </c>
      <c r="Q225" s="20">
        <f t="shared" si="35"/>
        <v>0.36599966610094059</v>
      </c>
    </row>
    <row r="226" spans="2:17" x14ac:dyDescent="0.3">
      <c r="B226" s="50" t="s">
        <v>281</v>
      </c>
      <c r="C226" s="17">
        <v>0</v>
      </c>
      <c r="D226" s="18">
        <v>0</v>
      </c>
      <c r="E226" s="18">
        <v>0</v>
      </c>
      <c r="F226" s="18" t="s">
        <v>356</v>
      </c>
      <c r="G226" s="18">
        <v>0</v>
      </c>
      <c r="H226" s="18">
        <v>0</v>
      </c>
      <c r="I226" s="19">
        <f t="shared" si="27"/>
        <v>0</v>
      </c>
      <c r="J226" s="19">
        <f t="shared" si="28"/>
        <v>0</v>
      </c>
      <c r="K226" s="19">
        <f t="shared" si="29"/>
        <v>0</v>
      </c>
      <c r="L226" s="19">
        <f t="shared" si="30"/>
        <v>0</v>
      </c>
      <c r="M226" s="19">
        <f t="shared" si="31"/>
        <v>0</v>
      </c>
      <c r="N226" s="20">
        <f t="shared" si="32"/>
        <v>0</v>
      </c>
      <c r="O226" s="20">
        <f t="shared" si="33"/>
        <v>0</v>
      </c>
      <c r="P226" s="20">
        <f t="shared" si="34"/>
        <v>0</v>
      </c>
      <c r="Q226" s="20">
        <f t="shared" si="35"/>
        <v>0</v>
      </c>
    </row>
    <row r="227" spans="2:17" x14ac:dyDescent="0.3">
      <c r="B227" s="50" t="s">
        <v>282</v>
      </c>
      <c r="C227" s="17">
        <v>0</v>
      </c>
      <c r="D227" s="18">
        <v>14.27</v>
      </c>
      <c r="E227" s="18">
        <v>14.87</v>
      </c>
      <c r="F227" s="18">
        <v>15.4</v>
      </c>
      <c r="G227" s="18">
        <v>15.14</v>
      </c>
      <c r="H227" s="18">
        <v>50.11</v>
      </c>
      <c r="I227" s="19">
        <f t="shared" si="27"/>
        <v>52.228200000000001</v>
      </c>
      <c r="J227" s="19">
        <f t="shared" si="28"/>
        <v>54.275500000000001</v>
      </c>
      <c r="K227" s="19">
        <f t="shared" si="29"/>
        <v>56.21</v>
      </c>
      <c r="L227" s="19">
        <f t="shared" si="30"/>
        <v>55.412400000000005</v>
      </c>
      <c r="M227" s="19">
        <f t="shared" si="31"/>
        <v>182.9015</v>
      </c>
      <c r="N227" s="20">
        <f t="shared" si="32"/>
        <v>3.9199129971930979E-2</v>
      </c>
      <c r="O227" s="20">
        <f t="shared" si="33"/>
        <v>3.5642232683254838E-2</v>
      </c>
      <c r="P227" s="20">
        <f t="shared" si="34"/>
        <v>-1.418964597046779E-2</v>
      </c>
      <c r="Q227" s="20">
        <f t="shared" si="35"/>
        <v>2.300732327060369</v>
      </c>
    </row>
    <row r="228" spans="2:17" x14ac:dyDescent="0.3">
      <c r="B228" s="50" t="s">
        <v>283</v>
      </c>
      <c r="C228" s="17">
        <v>0</v>
      </c>
      <c r="D228" s="18">
        <v>5.9</v>
      </c>
      <c r="E228" s="18">
        <v>22.45</v>
      </c>
      <c r="F228" s="18">
        <v>23.25</v>
      </c>
      <c r="G228" s="18">
        <v>22.86</v>
      </c>
      <c r="H228" s="18">
        <v>53.65</v>
      </c>
      <c r="I228" s="19">
        <f t="shared" si="27"/>
        <v>21.594000000000001</v>
      </c>
      <c r="J228" s="19">
        <f t="shared" si="28"/>
        <v>81.942499999999995</v>
      </c>
      <c r="K228" s="19">
        <f t="shared" si="29"/>
        <v>84.862500000000011</v>
      </c>
      <c r="L228" s="19">
        <f t="shared" si="30"/>
        <v>83.667599999999993</v>
      </c>
      <c r="M228" s="19">
        <f t="shared" si="31"/>
        <v>195.82249999999999</v>
      </c>
      <c r="N228" s="20">
        <f t="shared" si="32"/>
        <v>2.7946883393535238</v>
      </c>
      <c r="O228" s="20">
        <f t="shared" si="33"/>
        <v>3.5634743875278652E-2</v>
      </c>
      <c r="P228" s="20">
        <f t="shared" si="34"/>
        <v>-1.408042421564315E-2</v>
      </c>
      <c r="Q228" s="20">
        <f t="shared" si="35"/>
        <v>1.3404818591665113</v>
      </c>
    </row>
    <row r="229" spans="2:17" x14ac:dyDescent="0.3">
      <c r="B229" s="50" t="s">
        <v>284</v>
      </c>
      <c r="C229" s="17">
        <v>0</v>
      </c>
      <c r="D229" s="18">
        <v>15.05</v>
      </c>
      <c r="E229" s="18">
        <v>15.86</v>
      </c>
      <c r="F229" s="18">
        <v>16.43</v>
      </c>
      <c r="G229" s="18">
        <v>16.149999999999999</v>
      </c>
      <c r="H229" s="18">
        <v>17.87</v>
      </c>
      <c r="I229" s="19">
        <f t="shared" si="27"/>
        <v>55.082999999999998</v>
      </c>
      <c r="J229" s="19">
        <f t="shared" si="28"/>
        <v>57.888999999999996</v>
      </c>
      <c r="K229" s="19">
        <f t="shared" si="29"/>
        <v>59.969500000000004</v>
      </c>
      <c r="L229" s="19">
        <f t="shared" si="30"/>
        <v>59.108999999999995</v>
      </c>
      <c r="M229" s="19">
        <f t="shared" si="31"/>
        <v>65.225499999999997</v>
      </c>
      <c r="N229" s="20">
        <f t="shared" si="32"/>
        <v>5.0941306755260207E-2</v>
      </c>
      <c r="O229" s="20">
        <f t="shared" si="33"/>
        <v>3.593947036570011E-2</v>
      </c>
      <c r="P229" s="20">
        <f t="shared" si="34"/>
        <v>-1.4348960721700332E-2</v>
      </c>
      <c r="Q229" s="20">
        <f t="shared" si="35"/>
        <v>0.103478319714426</v>
      </c>
    </row>
    <row r="230" spans="2:17" x14ac:dyDescent="0.3">
      <c r="B230" s="50" t="s">
        <v>285</v>
      </c>
      <c r="C230" s="17">
        <v>0</v>
      </c>
      <c r="D230" s="18">
        <v>1.23</v>
      </c>
      <c r="E230" s="18">
        <v>1.28</v>
      </c>
      <c r="F230" s="18">
        <v>1.33</v>
      </c>
      <c r="G230" s="18">
        <v>1.31</v>
      </c>
      <c r="H230" s="18">
        <v>15.96</v>
      </c>
      <c r="I230" s="19">
        <f t="shared" si="27"/>
        <v>4.5018000000000002</v>
      </c>
      <c r="J230" s="19">
        <f t="shared" si="28"/>
        <v>4.6720000000000006</v>
      </c>
      <c r="K230" s="19">
        <f t="shared" si="29"/>
        <v>4.8545000000000007</v>
      </c>
      <c r="L230" s="19">
        <f t="shared" si="30"/>
        <v>4.7946</v>
      </c>
      <c r="M230" s="19">
        <f t="shared" si="31"/>
        <v>58.254000000000005</v>
      </c>
      <c r="N230" s="20">
        <f t="shared" si="32"/>
        <v>3.7807099382469289E-2</v>
      </c>
      <c r="O230" s="20">
        <f t="shared" si="33"/>
        <v>3.90625E-2</v>
      </c>
      <c r="P230" s="20">
        <f t="shared" si="34"/>
        <v>-1.2339066845195368E-2</v>
      </c>
      <c r="Q230" s="20">
        <f t="shared" si="35"/>
        <v>11.149918658490803</v>
      </c>
    </row>
    <row r="231" spans="2:17" x14ac:dyDescent="0.3">
      <c r="B231" s="50" t="s">
        <v>286</v>
      </c>
      <c r="C231" s="17" t="s">
        <v>357</v>
      </c>
      <c r="D231" s="18">
        <v>259.64999999999998</v>
      </c>
      <c r="E231" s="18">
        <v>271.66000000000003</v>
      </c>
      <c r="F231" s="18">
        <v>281.33999999999997</v>
      </c>
      <c r="G231" s="18">
        <v>0</v>
      </c>
      <c r="H231" s="18">
        <v>0</v>
      </c>
      <c r="I231" s="19">
        <f t="shared" si="27"/>
        <v>950.31899999999996</v>
      </c>
      <c r="J231" s="19">
        <f t="shared" si="28"/>
        <v>991.55900000000008</v>
      </c>
      <c r="K231" s="19">
        <f t="shared" si="29"/>
        <v>1026.8909999999998</v>
      </c>
      <c r="L231" s="19">
        <f t="shared" si="30"/>
        <v>0</v>
      </c>
      <c r="M231" s="19">
        <f t="shared" si="31"/>
        <v>0</v>
      </c>
      <c r="N231" s="20">
        <f t="shared" si="32"/>
        <v>4.3395954411097781E-2</v>
      </c>
      <c r="O231" s="20">
        <f t="shared" si="33"/>
        <v>3.5632776264447941E-2</v>
      </c>
      <c r="P231" s="20">
        <f t="shared" si="34"/>
        <v>-1</v>
      </c>
      <c r="Q231" s="20">
        <f t="shared" si="35"/>
        <v>0</v>
      </c>
    </row>
    <row r="232" spans="2:17" x14ac:dyDescent="0.3">
      <c r="B232" s="50" t="s">
        <v>287</v>
      </c>
      <c r="C232" s="17">
        <v>0</v>
      </c>
      <c r="D232" s="18">
        <v>548.26</v>
      </c>
      <c r="E232" s="18">
        <v>558.1</v>
      </c>
      <c r="F232" s="18">
        <v>592.46</v>
      </c>
      <c r="G232" s="18">
        <v>582.47</v>
      </c>
      <c r="H232" s="18">
        <v>416.27</v>
      </c>
      <c r="I232" s="19">
        <f t="shared" si="27"/>
        <v>2006.6315999999999</v>
      </c>
      <c r="J232" s="19">
        <f t="shared" si="28"/>
        <v>2037.0650000000001</v>
      </c>
      <c r="K232" s="19">
        <f t="shared" si="29"/>
        <v>2162.4790000000003</v>
      </c>
      <c r="L232" s="19">
        <f t="shared" si="30"/>
        <v>2131.8402000000001</v>
      </c>
      <c r="M232" s="19">
        <f t="shared" si="31"/>
        <v>1519.3855000000001</v>
      </c>
      <c r="N232" s="20">
        <f t="shared" si="32"/>
        <v>1.5166411213697772E-2</v>
      </c>
      <c r="O232" s="20">
        <f t="shared" si="33"/>
        <v>6.1566027593621397E-2</v>
      </c>
      <c r="P232" s="20">
        <f t="shared" si="34"/>
        <v>-1.4168368802656706E-2</v>
      </c>
      <c r="Q232" s="20">
        <f t="shared" si="35"/>
        <v>-0.28728921614293601</v>
      </c>
    </row>
    <row r="233" spans="2:17" x14ac:dyDescent="0.3">
      <c r="B233" s="50" t="s">
        <v>288</v>
      </c>
      <c r="C233" s="17" t="s">
        <v>357</v>
      </c>
      <c r="D233" s="18">
        <v>4.2300000000000004</v>
      </c>
      <c r="E233" s="18">
        <v>4.42</v>
      </c>
      <c r="F233" s="18">
        <v>4.58</v>
      </c>
      <c r="G233" s="18">
        <v>4.5</v>
      </c>
      <c r="H233" s="18">
        <v>0</v>
      </c>
      <c r="I233" s="19">
        <f t="shared" si="27"/>
        <v>15.481800000000002</v>
      </c>
      <c r="J233" s="19">
        <f t="shared" si="28"/>
        <v>16.132999999999999</v>
      </c>
      <c r="K233" s="19">
        <f t="shared" si="29"/>
        <v>16.716999999999999</v>
      </c>
      <c r="L233" s="19">
        <f t="shared" si="30"/>
        <v>16.47</v>
      </c>
      <c r="M233" s="19">
        <f t="shared" si="31"/>
        <v>0</v>
      </c>
      <c r="N233" s="20">
        <f t="shared" si="32"/>
        <v>4.2062292498288079E-2</v>
      </c>
      <c r="O233" s="20">
        <f t="shared" si="33"/>
        <v>3.6199095022624306E-2</v>
      </c>
      <c r="P233" s="20">
        <f t="shared" si="34"/>
        <v>-1.4775378357360758E-2</v>
      </c>
      <c r="Q233" s="20">
        <f t="shared" si="35"/>
        <v>-1</v>
      </c>
    </row>
    <row r="234" spans="2:17" x14ac:dyDescent="0.3">
      <c r="B234" s="50" t="s">
        <v>289</v>
      </c>
      <c r="C234" s="17" t="s">
        <v>357</v>
      </c>
      <c r="D234" s="18">
        <v>4.55</v>
      </c>
      <c r="E234" s="18">
        <v>4.74</v>
      </c>
      <c r="F234" s="18">
        <v>0</v>
      </c>
      <c r="G234" s="18">
        <v>0</v>
      </c>
      <c r="H234" s="18">
        <v>0</v>
      </c>
      <c r="I234" s="19">
        <f t="shared" si="27"/>
        <v>16.652999999999999</v>
      </c>
      <c r="J234" s="19">
        <f t="shared" si="28"/>
        <v>17.301000000000002</v>
      </c>
      <c r="K234" s="19">
        <f t="shared" si="29"/>
        <v>0</v>
      </c>
      <c r="L234" s="19">
        <f t="shared" si="30"/>
        <v>0</v>
      </c>
      <c r="M234" s="19">
        <f t="shared" si="31"/>
        <v>0</v>
      </c>
      <c r="N234" s="20">
        <f t="shared" si="32"/>
        <v>3.8911907764366926E-2</v>
      </c>
      <c r="O234" s="20">
        <f t="shared" si="33"/>
        <v>-1</v>
      </c>
      <c r="P234" s="20">
        <f t="shared" si="34"/>
        <v>0</v>
      </c>
      <c r="Q234" s="20">
        <f t="shared" si="35"/>
        <v>0</v>
      </c>
    </row>
    <row r="235" spans="2:17" x14ac:dyDescent="0.3">
      <c r="B235" s="50" t="s">
        <v>290</v>
      </c>
      <c r="C235" s="17">
        <v>0</v>
      </c>
      <c r="D235" s="18">
        <v>640.26</v>
      </c>
      <c r="E235" s="18">
        <v>673.44</v>
      </c>
      <c r="F235" s="18">
        <v>697.45</v>
      </c>
      <c r="G235" s="18">
        <v>685.69</v>
      </c>
      <c r="H235" s="18">
        <v>580.24</v>
      </c>
      <c r="I235" s="19">
        <f t="shared" si="27"/>
        <v>2343.3516</v>
      </c>
      <c r="J235" s="19">
        <f t="shared" si="28"/>
        <v>2458.0560000000005</v>
      </c>
      <c r="K235" s="19">
        <f t="shared" si="29"/>
        <v>2545.6925000000001</v>
      </c>
      <c r="L235" s="19">
        <f t="shared" si="30"/>
        <v>2509.6254000000004</v>
      </c>
      <c r="M235" s="19">
        <f t="shared" si="31"/>
        <v>2117.8760000000002</v>
      </c>
      <c r="N235" s="20">
        <f t="shared" si="32"/>
        <v>4.8948864523787439E-2</v>
      </c>
      <c r="O235" s="20">
        <f t="shared" si="33"/>
        <v>3.5652767878355807E-2</v>
      </c>
      <c r="P235" s="20">
        <f t="shared" si="34"/>
        <v>-1.416789341210678E-2</v>
      </c>
      <c r="Q235" s="20">
        <f t="shared" si="35"/>
        <v>-0.15609875481814939</v>
      </c>
    </row>
    <row r="236" spans="2:17" x14ac:dyDescent="0.3">
      <c r="B236" s="50" t="s">
        <v>291</v>
      </c>
      <c r="C236" s="17">
        <v>0</v>
      </c>
      <c r="D236" s="18">
        <v>193.41</v>
      </c>
      <c r="E236" s="18">
        <v>201.52</v>
      </c>
      <c r="F236" s="18">
        <v>208.7</v>
      </c>
      <c r="G236" s="18">
        <v>205.19</v>
      </c>
      <c r="H236" s="18">
        <v>81.86</v>
      </c>
      <c r="I236" s="19">
        <f t="shared" si="27"/>
        <v>707.88059999999996</v>
      </c>
      <c r="J236" s="19">
        <f t="shared" si="28"/>
        <v>735.548</v>
      </c>
      <c r="K236" s="19">
        <f t="shared" si="29"/>
        <v>761.75499999999988</v>
      </c>
      <c r="L236" s="19">
        <f t="shared" si="30"/>
        <v>750.9953999999999</v>
      </c>
      <c r="M236" s="19">
        <f t="shared" si="31"/>
        <v>298.78899999999999</v>
      </c>
      <c r="N236" s="20">
        <f t="shared" si="32"/>
        <v>3.9084840013979827E-2</v>
      </c>
      <c r="O236" s="20">
        <f t="shared" si="33"/>
        <v>3.5629217943628166E-2</v>
      </c>
      <c r="P236" s="20">
        <f t="shared" si="34"/>
        <v>-1.4124751396446311E-2</v>
      </c>
      <c r="Q236" s="20">
        <f t="shared" si="35"/>
        <v>-0.60214270287141569</v>
      </c>
    </row>
    <row r="237" spans="2:17" x14ac:dyDescent="0.3">
      <c r="B237" s="50" t="s">
        <v>292</v>
      </c>
      <c r="C237" s="17">
        <v>0</v>
      </c>
      <c r="D237" s="18">
        <v>4.01</v>
      </c>
      <c r="E237" s="18">
        <v>4.1100000000000003</v>
      </c>
      <c r="F237" s="18">
        <v>4.32</v>
      </c>
      <c r="G237" s="18">
        <v>4.25</v>
      </c>
      <c r="H237" s="18">
        <v>6.19</v>
      </c>
      <c r="I237" s="19">
        <f t="shared" si="27"/>
        <v>14.676599999999999</v>
      </c>
      <c r="J237" s="19">
        <f t="shared" si="28"/>
        <v>15.001500000000002</v>
      </c>
      <c r="K237" s="19">
        <f t="shared" si="29"/>
        <v>15.768000000000001</v>
      </c>
      <c r="L237" s="19">
        <f t="shared" si="30"/>
        <v>15.555000000000001</v>
      </c>
      <c r="M237" s="19">
        <f t="shared" si="31"/>
        <v>22.593500000000002</v>
      </c>
      <c r="N237" s="20">
        <f t="shared" si="32"/>
        <v>2.2137279751441197E-2</v>
      </c>
      <c r="O237" s="20">
        <f t="shared" si="33"/>
        <v>5.1094890510948732E-2</v>
      </c>
      <c r="P237" s="20">
        <f t="shared" si="34"/>
        <v>-1.3508371385083651E-2</v>
      </c>
      <c r="Q237" s="20">
        <f t="shared" si="35"/>
        <v>0.45249116039858572</v>
      </c>
    </row>
    <row r="238" spans="2:17" x14ac:dyDescent="0.3">
      <c r="B238" s="50" t="s">
        <v>293</v>
      </c>
      <c r="C238" s="17">
        <v>0</v>
      </c>
      <c r="D238" s="18">
        <v>970.93</v>
      </c>
      <c r="E238" s="18">
        <v>2375.3000000000002</v>
      </c>
      <c r="F238" s="18">
        <v>2502.3000000000002</v>
      </c>
      <c r="G238" s="18">
        <v>2460.13</v>
      </c>
      <c r="H238" s="18">
        <v>552.44000000000005</v>
      </c>
      <c r="I238" s="19">
        <f t="shared" si="27"/>
        <v>3553.6037999999994</v>
      </c>
      <c r="J238" s="19">
        <f t="shared" si="28"/>
        <v>8669.8449999999993</v>
      </c>
      <c r="K238" s="19">
        <f t="shared" si="29"/>
        <v>9133.3950000000004</v>
      </c>
      <c r="L238" s="19">
        <f t="shared" si="30"/>
        <v>9004.0758000000005</v>
      </c>
      <c r="M238" s="19">
        <f t="shared" si="31"/>
        <v>2016.4060000000004</v>
      </c>
      <c r="N238" s="20">
        <f t="shared" si="32"/>
        <v>1.4397331520188041</v>
      </c>
      <c r="O238" s="20">
        <f t="shared" si="33"/>
        <v>5.346693049299045E-2</v>
      </c>
      <c r="P238" s="20">
        <f t="shared" si="34"/>
        <v>-1.4158940897661787E-2</v>
      </c>
      <c r="Q238" s="20">
        <f t="shared" si="35"/>
        <v>-0.77605630552332749</v>
      </c>
    </row>
    <row r="239" spans="2:17" x14ac:dyDescent="0.3">
      <c r="B239" s="50" t="s">
        <v>294</v>
      </c>
      <c r="C239" s="17" t="s">
        <v>357</v>
      </c>
      <c r="D239" s="18">
        <v>12.42</v>
      </c>
      <c r="E239" s="18">
        <v>13.06</v>
      </c>
      <c r="F239" s="18">
        <v>13.53</v>
      </c>
      <c r="G239" s="18">
        <v>0</v>
      </c>
      <c r="H239" s="18">
        <v>0</v>
      </c>
      <c r="I239" s="19">
        <f t="shared" si="27"/>
        <v>45.4572</v>
      </c>
      <c r="J239" s="19">
        <f t="shared" si="28"/>
        <v>47.668999999999997</v>
      </c>
      <c r="K239" s="19">
        <f t="shared" si="29"/>
        <v>49.384500000000003</v>
      </c>
      <c r="L239" s="19">
        <f t="shared" si="30"/>
        <v>0</v>
      </c>
      <c r="M239" s="19">
        <f t="shared" si="31"/>
        <v>0</v>
      </c>
      <c r="N239" s="20">
        <f t="shared" si="32"/>
        <v>4.8656758445306814E-2</v>
      </c>
      <c r="O239" s="20">
        <f t="shared" si="33"/>
        <v>3.5987748851454837E-2</v>
      </c>
      <c r="P239" s="20">
        <f t="shared" si="34"/>
        <v>-1</v>
      </c>
      <c r="Q239" s="20">
        <f t="shared" si="35"/>
        <v>0</v>
      </c>
    </row>
    <row r="240" spans="2:17" x14ac:dyDescent="0.3">
      <c r="B240" s="50" t="s">
        <v>295</v>
      </c>
      <c r="C240" s="17" t="s">
        <v>357</v>
      </c>
      <c r="D240" s="18">
        <v>297.37</v>
      </c>
      <c r="E240" s="18">
        <v>308.32</v>
      </c>
      <c r="F240" s="18">
        <v>0</v>
      </c>
      <c r="G240" s="18">
        <v>0</v>
      </c>
      <c r="H240" s="18">
        <v>0</v>
      </c>
      <c r="I240" s="19">
        <f t="shared" si="27"/>
        <v>1088.3742</v>
      </c>
      <c r="J240" s="19">
        <f t="shared" si="28"/>
        <v>1125.3679999999999</v>
      </c>
      <c r="K240" s="19">
        <f t="shared" si="29"/>
        <v>0</v>
      </c>
      <c r="L240" s="19">
        <f t="shared" si="30"/>
        <v>0</v>
      </c>
      <c r="M240" s="19">
        <f t="shared" si="31"/>
        <v>0</v>
      </c>
      <c r="N240" s="20">
        <f t="shared" si="32"/>
        <v>3.398996411344557E-2</v>
      </c>
      <c r="O240" s="20">
        <f t="shared" si="33"/>
        <v>-1</v>
      </c>
      <c r="P240" s="20">
        <f t="shared" si="34"/>
        <v>0</v>
      </c>
      <c r="Q240" s="20">
        <f t="shared" si="35"/>
        <v>0</v>
      </c>
    </row>
    <row r="241" spans="2:17" x14ac:dyDescent="0.3">
      <c r="B241" s="50" t="s">
        <v>296</v>
      </c>
      <c r="C241" s="17">
        <v>1</v>
      </c>
      <c r="D241" s="18">
        <v>8.67</v>
      </c>
      <c r="E241" s="18">
        <v>12.61</v>
      </c>
      <c r="F241" s="18">
        <v>13.05</v>
      </c>
      <c r="G241" s="18">
        <v>1492.26</v>
      </c>
      <c r="H241" s="18">
        <v>1845.67</v>
      </c>
      <c r="I241" s="19">
        <f t="shared" si="27"/>
        <v>31.732199999999999</v>
      </c>
      <c r="J241" s="19">
        <f t="shared" si="28"/>
        <v>46.026499999999999</v>
      </c>
      <c r="K241" s="19">
        <f t="shared" si="29"/>
        <v>47.6325</v>
      </c>
      <c r="L241" s="19">
        <f t="shared" si="30"/>
        <v>5461.6715999999997</v>
      </c>
      <c r="M241" s="19">
        <f t="shared" si="31"/>
        <v>6736.6955000000007</v>
      </c>
      <c r="N241" s="20">
        <f t="shared" si="32"/>
        <v>0.45046671834918484</v>
      </c>
      <c r="O241" s="20">
        <f t="shared" si="33"/>
        <v>3.4892942109437053E-2</v>
      </c>
      <c r="P241" s="20">
        <f t="shared" si="34"/>
        <v>113.662711384034</v>
      </c>
      <c r="Q241" s="20">
        <f t="shared" si="35"/>
        <v>0.23344938937742077</v>
      </c>
    </row>
    <row r="242" spans="2:17" x14ac:dyDescent="0.3">
      <c r="B242" s="50" t="s">
        <v>297</v>
      </c>
      <c r="C242" s="17" t="s">
        <v>357</v>
      </c>
      <c r="D242" s="18">
        <v>14.15</v>
      </c>
      <c r="E242" s="18">
        <v>0</v>
      </c>
      <c r="F242" s="18">
        <v>0</v>
      </c>
      <c r="G242" s="18">
        <v>0</v>
      </c>
      <c r="H242" s="18">
        <v>0</v>
      </c>
      <c r="I242" s="19">
        <f t="shared" si="27"/>
        <v>51.789000000000009</v>
      </c>
      <c r="J242" s="19">
        <f t="shared" si="28"/>
        <v>0</v>
      </c>
      <c r="K242" s="19">
        <f t="shared" si="29"/>
        <v>0</v>
      </c>
      <c r="L242" s="19">
        <f t="shared" si="30"/>
        <v>0</v>
      </c>
      <c r="M242" s="19">
        <f t="shared" si="31"/>
        <v>0</v>
      </c>
      <c r="N242" s="20">
        <f t="shared" si="32"/>
        <v>-1</v>
      </c>
      <c r="O242" s="20">
        <f t="shared" si="33"/>
        <v>0</v>
      </c>
      <c r="P242" s="20">
        <f t="shared" si="34"/>
        <v>0</v>
      </c>
      <c r="Q242" s="20">
        <f t="shared" si="35"/>
        <v>0</v>
      </c>
    </row>
    <row r="243" spans="2:17" x14ac:dyDescent="0.3">
      <c r="B243" s="50" t="s">
        <v>298</v>
      </c>
      <c r="C243" s="17" t="s">
        <v>357</v>
      </c>
      <c r="D243" s="18">
        <v>81.099999999999994</v>
      </c>
      <c r="E243" s="18">
        <v>85.07</v>
      </c>
      <c r="F243" s="18">
        <v>88.1</v>
      </c>
      <c r="G243" s="18">
        <v>86.61</v>
      </c>
      <c r="H243" s="18">
        <v>0</v>
      </c>
      <c r="I243" s="19">
        <f t="shared" si="27"/>
        <v>296.82599999999996</v>
      </c>
      <c r="J243" s="19">
        <f t="shared" si="28"/>
        <v>310.50549999999998</v>
      </c>
      <c r="K243" s="19">
        <f t="shared" si="29"/>
        <v>321.56499999999994</v>
      </c>
      <c r="L243" s="19">
        <f t="shared" si="30"/>
        <v>316.99259999999998</v>
      </c>
      <c r="M243" s="19">
        <f t="shared" si="31"/>
        <v>0</v>
      </c>
      <c r="N243" s="20">
        <f t="shared" si="32"/>
        <v>4.6085922392243406E-2</v>
      </c>
      <c r="O243" s="20">
        <f t="shared" si="33"/>
        <v>3.5617726578111908E-2</v>
      </c>
      <c r="P243" s="20">
        <f t="shared" si="34"/>
        <v>-1.4219209180103443E-2</v>
      </c>
      <c r="Q243" s="20">
        <f t="shared" si="35"/>
        <v>-1</v>
      </c>
    </row>
    <row r="244" spans="2:17" x14ac:dyDescent="0.3">
      <c r="B244" s="50" t="s">
        <v>299</v>
      </c>
      <c r="C244" s="17" t="s">
        <v>357</v>
      </c>
      <c r="D244" s="18">
        <v>1585.84</v>
      </c>
      <c r="E244" s="18">
        <v>1628.54</v>
      </c>
      <c r="F244" s="18">
        <v>0</v>
      </c>
      <c r="G244" s="18">
        <v>0</v>
      </c>
      <c r="H244" s="18">
        <v>0</v>
      </c>
      <c r="I244" s="19">
        <f t="shared" si="27"/>
        <v>5804.1743999999999</v>
      </c>
      <c r="J244" s="19">
        <f t="shared" si="28"/>
        <v>5944.1709999999994</v>
      </c>
      <c r="K244" s="19">
        <f t="shared" si="29"/>
        <v>0</v>
      </c>
      <c r="L244" s="19">
        <f t="shared" si="30"/>
        <v>0</v>
      </c>
      <c r="M244" s="19">
        <f t="shared" si="31"/>
        <v>0</v>
      </c>
      <c r="N244" s="20">
        <f t="shared" si="32"/>
        <v>2.4119985092108776E-2</v>
      </c>
      <c r="O244" s="20">
        <f t="shared" si="33"/>
        <v>-1</v>
      </c>
      <c r="P244" s="20">
        <f t="shared" si="34"/>
        <v>0</v>
      </c>
      <c r="Q244" s="20">
        <f t="shared" si="35"/>
        <v>0</v>
      </c>
    </row>
    <row r="245" spans="2:17" x14ac:dyDescent="0.3">
      <c r="B245" s="50" t="s">
        <v>300</v>
      </c>
      <c r="C245" s="17" t="s">
        <v>357</v>
      </c>
      <c r="D245" s="18">
        <v>4.49</v>
      </c>
      <c r="E245" s="18">
        <v>4.68</v>
      </c>
      <c r="F245" s="18">
        <v>4.8499999999999996</v>
      </c>
      <c r="G245" s="18">
        <v>0</v>
      </c>
      <c r="H245" s="18">
        <v>0</v>
      </c>
      <c r="I245" s="19">
        <f t="shared" si="27"/>
        <v>16.433400000000002</v>
      </c>
      <c r="J245" s="19">
        <f t="shared" si="28"/>
        <v>17.081999999999997</v>
      </c>
      <c r="K245" s="19">
        <f t="shared" si="29"/>
        <v>17.702499999999997</v>
      </c>
      <c r="L245" s="19">
        <f t="shared" si="30"/>
        <v>0</v>
      </c>
      <c r="M245" s="19">
        <f t="shared" si="31"/>
        <v>0</v>
      </c>
      <c r="N245" s="20">
        <f t="shared" si="32"/>
        <v>3.9468399722516034E-2</v>
      </c>
      <c r="O245" s="20">
        <f t="shared" si="33"/>
        <v>3.6324786324786418E-2</v>
      </c>
      <c r="P245" s="20">
        <f t="shared" si="34"/>
        <v>-1</v>
      </c>
      <c r="Q245" s="20">
        <f t="shared" si="35"/>
        <v>0</v>
      </c>
    </row>
    <row r="246" spans="2:17" x14ac:dyDescent="0.3">
      <c r="B246" s="50" t="s">
        <v>301</v>
      </c>
      <c r="C246" s="17" t="s">
        <v>357</v>
      </c>
      <c r="D246" s="18">
        <v>4.9800000000000004</v>
      </c>
      <c r="E246" s="18">
        <v>5.2</v>
      </c>
      <c r="F246" s="18">
        <v>5.39</v>
      </c>
      <c r="G246" s="18">
        <v>5.29</v>
      </c>
      <c r="H246" s="18">
        <v>0</v>
      </c>
      <c r="I246" s="19">
        <f t="shared" si="27"/>
        <v>18.226800000000001</v>
      </c>
      <c r="J246" s="19">
        <f t="shared" si="28"/>
        <v>18.98</v>
      </c>
      <c r="K246" s="19">
        <f t="shared" si="29"/>
        <v>19.673499999999997</v>
      </c>
      <c r="L246" s="19">
        <f t="shared" si="30"/>
        <v>19.3614</v>
      </c>
      <c r="M246" s="19">
        <f t="shared" si="31"/>
        <v>0</v>
      </c>
      <c r="N246" s="20">
        <f t="shared" si="32"/>
        <v>4.13237650053766E-2</v>
      </c>
      <c r="O246" s="20">
        <f t="shared" si="33"/>
        <v>3.6538461538461409E-2</v>
      </c>
      <c r="P246" s="20">
        <f t="shared" si="34"/>
        <v>-1.5863979464762146E-2</v>
      </c>
      <c r="Q246" s="20">
        <f t="shared" si="35"/>
        <v>-1</v>
      </c>
    </row>
    <row r="247" spans="2:17" x14ac:dyDescent="0.3">
      <c r="B247" s="50" t="s">
        <v>302</v>
      </c>
      <c r="C247" s="17" t="s">
        <v>357</v>
      </c>
      <c r="D247" s="18">
        <v>14.44</v>
      </c>
      <c r="E247" s="18">
        <v>15.22</v>
      </c>
      <c r="F247" s="18">
        <v>0</v>
      </c>
      <c r="G247" s="18">
        <v>0</v>
      </c>
      <c r="H247" s="18">
        <v>0</v>
      </c>
      <c r="I247" s="19">
        <f t="shared" si="27"/>
        <v>52.8504</v>
      </c>
      <c r="J247" s="19">
        <f t="shared" si="28"/>
        <v>55.552999999999997</v>
      </c>
      <c r="K247" s="19">
        <f t="shared" si="29"/>
        <v>0</v>
      </c>
      <c r="L247" s="19">
        <f t="shared" si="30"/>
        <v>0</v>
      </c>
      <c r="M247" s="19">
        <f t="shared" si="31"/>
        <v>0</v>
      </c>
      <c r="N247" s="20">
        <f t="shared" si="32"/>
        <v>5.1136793666651359E-2</v>
      </c>
      <c r="O247" s="20">
        <f t="shared" si="33"/>
        <v>-1</v>
      </c>
      <c r="P247" s="20">
        <f t="shared" si="34"/>
        <v>0</v>
      </c>
      <c r="Q247" s="20">
        <f t="shared" si="35"/>
        <v>0</v>
      </c>
    </row>
    <row r="248" spans="2:17" x14ac:dyDescent="0.3">
      <c r="B248" s="50" t="s">
        <v>303</v>
      </c>
      <c r="C248" s="17" t="s">
        <v>357</v>
      </c>
      <c r="D248" s="18">
        <v>265.99</v>
      </c>
      <c r="E248" s="18">
        <v>276.51</v>
      </c>
      <c r="F248" s="18">
        <v>0</v>
      </c>
      <c r="G248" s="18">
        <v>0</v>
      </c>
      <c r="H248" s="18">
        <v>0</v>
      </c>
      <c r="I248" s="19">
        <f t="shared" si="27"/>
        <v>973.52339999999992</v>
      </c>
      <c r="J248" s="19">
        <f t="shared" si="28"/>
        <v>1009.2615</v>
      </c>
      <c r="K248" s="19">
        <f t="shared" si="29"/>
        <v>0</v>
      </c>
      <c r="L248" s="19">
        <f t="shared" si="30"/>
        <v>0</v>
      </c>
      <c r="M248" s="19">
        <f t="shared" si="31"/>
        <v>0</v>
      </c>
      <c r="N248" s="20">
        <f t="shared" si="32"/>
        <v>3.6710057508633209E-2</v>
      </c>
      <c r="O248" s="20">
        <f t="shared" si="33"/>
        <v>-1</v>
      </c>
      <c r="P248" s="20">
        <f t="shared" si="34"/>
        <v>0</v>
      </c>
      <c r="Q248" s="20">
        <f t="shared" si="35"/>
        <v>0</v>
      </c>
    </row>
    <row r="249" spans="2:17" x14ac:dyDescent="0.3">
      <c r="B249" s="50" t="s">
        <v>304</v>
      </c>
      <c r="C249" s="17" t="s">
        <v>357</v>
      </c>
      <c r="D249" s="18">
        <v>13.01</v>
      </c>
      <c r="E249" s="18">
        <v>13.63</v>
      </c>
      <c r="F249" s="18">
        <v>14.12</v>
      </c>
      <c r="G249" s="18">
        <v>13.88</v>
      </c>
      <c r="H249" s="18">
        <v>0</v>
      </c>
      <c r="I249" s="19">
        <f t="shared" si="27"/>
        <v>47.616599999999998</v>
      </c>
      <c r="J249" s="19">
        <f t="shared" si="28"/>
        <v>49.749500000000005</v>
      </c>
      <c r="K249" s="19">
        <f t="shared" si="29"/>
        <v>51.537999999999997</v>
      </c>
      <c r="L249" s="19">
        <f t="shared" si="30"/>
        <v>50.800800000000002</v>
      </c>
      <c r="M249" s="19">
        <f t="shared" si="31"/>
        <v>0</v>
      </c>
      <c r="N249" s="20">
        <f t="shared" si="32"/>
        <v>4.4793202370601914E-2</v>
      </c>
      <c r="O249" s="20">
        <f t="shared" si="33"/>
        <v>3.5950110051357065E-2</v>
      </c>
      <c r="P249" s="20">
        <f t="shared" si="34"/>
        <v>-1.4304008692615056E-2</v>
      </c>
      <c r="Q249" s="20">
        <f t="shared" si="35"/>
        <v>-1</v>
      </c>
    </row>
    <row r="250" spans="2:17" x14ac:dyDescent="0.3">
      <c r="B250" s="50" t="s">
        <v>305</v>
      </c>
      <c r="C250" s="17" t="s">
        <v>357</v>
      </c>
      <c r="D250" s="18">
        <v>595.66</v>
      </c>
      <c r="E250" s="18">
        <v>660.66</v>
      </c>
      <c r="F250" s="18">
        <v>684.21</v>
      </c>
      <c r="G250" s="18">
        <v>0</v>
      </c>
      <c r="H250" s="18">
        <v>0</v>
      </c>
      <c r="I250" s="19">
        <f t="shared" si="27"/>
        <v>2180.1156000000001</v>
      </c>
      <c r="J250" s="19">
        <f t="shared" si="28"/>
        <v>2411.4089999999997</v>
      </c>
      <c r="K250" s="19">
        <f t="shared" si="29"/>
        <v>2497.3665000000001</v>
      </c>
      <c r="L250" s="19">
        <f t="shared" si="30"/>
        <v>0</v>
      </c>
      <c r="M250" s="19">
        <f t="shared" si="31"/>
        <v>0</v>
      </c>
      <c r="N250" s="20">
        <f t="shared" si="32"/>
        <v>0.10609226409828887</v>
      </c>
      <c r="O250" s="20">
        <f t="shared" si="33"/>
        <v>3.5646172009808463E-2</v>
      </c>
      <c r="P250" s="20">
        <f t="shared" si="34"/>
        <v>-1</v>
      </c>
      <c r="Q250" s="20">
        <f t="shared" si="35"/>
        <v>0</v>
      </c>
    </row>
    <row r="251" spans="2:17" x14ac:dyDescent="0.3">
      <c r="B251" s="50" t="s">
        <v>306</v>
      </c>
      <c r="C251" s="17" t="s">
        <v>357</v>
      </c>
      <c r="D251" s="18">
        <v>2.86</v>
      </c>
      <c r="E251" s="18">
        <v>2.92</v>
      </c>
      <c r="F251" s="18">
        <v>3.08</v>
      </c>
      <c r="G251" s="18">
        <v>3.03</v>
      </c>
      <c r="H251" s="18">
        <v>0</v>
      </c>
      <c r="I251" s="19">
        <f t="shared" si="27"/>
        <v>10.467600000000001</v>
      </c>
      <c r="J251" s="19">
        <f t="shared" si="28"/>
        <v>10.657999999999999</v>
      </c>
      <c r="K251" s="19">
        <f t="shared" si="29"/>
        <v>11.242000000000001</v>
      </c>
      <c r="L251" s="19">
        <f t="shared" si="30"/>
        <v>11.089799999999999</v>
      </c>
      <c r="M251" s="19">
        <f t="shared" si="31"/>
        <v>0</v>
      </c>
      <c r="N251" s="20">
        <f t="shared" si="32"/>
        <v>1.8189460812411573E-2</v>
      </c>
      <c r="O251" s="20">
        <f t="shared" si="33"/>
        <v>5.4794520547945424E-2</v>
      </c>
      <c r="P251" s="20">
        <f t="shared" si="34"/>
        <v>-1.3538516278242541E-2</v>
      </c>
      <c r="Q251" s="20">
        <f t="shared" si="35"/>
        <v>-1</v>
      </c>
    </row>
    <row r="252" spans="2:17" x14ac:dyDescent="0.3">
      <c r="B252" s="50" t="s">
        <v>307</v>
      </c>
      <c r="C252" s="17" t="s">
        <v>357</v>
      </c>
      <c r="D252" s="18">
        <v>370.46</v>
      </c>
      <c r="E252" s="18">
        <v>387.54</v>
      </c>
      <c r="F252" s="18">
        <v>0</v>
      </c>
      <c r="G252" s="18">
        <v>0</v>
      </c>
      <c r="H252" s="18">
        <v>0</v>
      </c>
      <c r="I252" s="19">
        <f t="shared" si="27"/>
        <v>1355.8835999999999</v>
      </c>
      <c r="J252" s="19">
        <f t="shared" si="28"/>
        <v>1414.5210000000002</v>
      </c>
      <c r="K252" s="19">
        <f t="shared" si="29"/>
        <v>0</v>
      </c>
      <c r="L252" s="19">
        <f t="shared" si="30"/>
        <v>0</v>
      </c>
      <c r="M252" s="19">
        <f t="shared" si="31"/>
        <v>0</v>
      </c>
      <c r="N252" s="20">
        <f t="shared" si="32"/>
        <v>4.3246632675548513E-2</v>
      </c>
      <c r="O252" s="20">
        <f t="shared" si="33"/>
        <v>-1</v>
      </c>
      <c r="P252" s="20">
        <f t="shared" si="34"/>
        <v>0</v>
      </c>
      <c r="Q252" s="20">
        <f t="shared" si="35"/>
        <v>0</v>
      </c>
    </row>
    <row r="253" spans="2:17" x14ac:dyDescent="0.3">
      <c r="B253" s="50" t="s">
        <v>308</v>
      </c>
      <c r="C253" s="17" t="s">
        <v>357</v>
      </c>
      <c r="D253" s="18">
        <v>22.75</v>
      </c>
      <c r="E253" s="18">
        <v>23.71</v>
      </c>
      <c r="F253" s="18">
        <v>24.55</v>
      </c>
      <c r="G253" s="18">
        <v>24.14</v>
      </c>
      <c r="H253" s="18">
        <v>0</v>
      </c>
      <c r="I253" s="19">
        <f t="shared" si="27"/>
        <v>83.265000000000001</v>
      </c>
      <c r="J253" s="19">
        <f t="shared" si="28"/>
        <v>86.541499999999999</v>
      </c>
      <c r="K253" s="19">
        <f t="shared" si="29"/>
        <v>89.607500000000002</v>
      </c>
      <c r="L253" s="19">
        <f t="shared" si="30"/>
        <v>88.352400000000003</v>
      </c>
      <c r="M253" s="19">
        <f t="shared" si="31"/>
        <v>0</v>
      </c>
      <c r="N253" s="20">
        <f t="shared" si="32"/>
        <v>3.9350267219119717E-2</v>
      </c>
      <c r="O253" s="20">
        <f t="shared" si="33"/>
        <v>3.5428089413749531E-2</v>
      </c>
      <c r="P253" s="20">
        <f t="shared" si="34"/>
        <v>-1.4006640069190612E-2</v>
      </c>
      <c r="Q253" s="20">
        <f t="shared" si="35"/>
        <v>-1</v>
      </c>
    </row>
    <row r="254" spans="2:17" x14ac:dyDescent="0.3">
      <c r="B254" s="50" t="s">
        <v>309</v>
      </c>
      <c r="C254" s="17" t="s">
        <v>357</v>
      </c>
      <c r="D254" s="18">
        <v>2.48</v>
      </c>
      <c r="E254" s="18">
        <v>2.54</v>
      </c>
      <c r="F254" s="18">
        <v>0</v>
      </c>
      <c r="G254" s="18">
        <v>0</v>
      </c>
      <c r="H254" s="18">
        <v>0</v>
      </c>
      <c r="I254" s="19">
        <f t="shared" si="27"/>
        <v>9.0768000000000004</v>
      </c>
      <c r="J254" s="19">
        <f t="shared" si="28"/>
        <v>9.270999999999999</v>
      </c>
      <c r="K254" s="19">
        <f t="shared" si="29"/>
        <v>0</v>
      </c>
      <c r="L254" s="19">
        <f t="shared" si="30"/>
        <v>0</v>
      </c>
      <c r="M254" s="19">
        <f t="shared" si="31"/>
        <v>0</v>
      </c>
      <c r="N254" s="20">
        <f t="shared" si="32"/>
        <v>2.1395205358716529E-2</v>
      </c>
      <c r="O254" s="20">
        <f t="shared" si="33"/>
        <v>-1</v>
      </c>
      <c r="P254" s="20">
        <f t="shared" si="34"/>
        <v>0</v>
      </c>
      <c r="Q254" s="20">
        <f t="shared" si="35"/>
        <v>0</v>
      </c>
    </row>
    <row r="255" spans="2:17" x14ac:dyDescent="0.3">
      <c r="B255" s="50" t="s">
        <v>310</v>
      </c>
      <c r="C255" s="17" t="s">
        <v>357</v>
      </c>
      <c r="D255" s="18">
        <v>1585.84</v>
      </c>
      <c r="E255" s="18">
        <v>1628.54</v>
      </c>
      <c r="F255" s="18">
        <v>0</v>
      </c>
      <c r="G255" s="18">
        <v>0</v>
      </c>
      <c r="H255" s="18">
        <v>0</v>
      </c>
      <c r="I255" s="19">
        <f t="shared" si="27"/>
        <v>5804.1743999999999</v>
      </c>
      <c r="J255" s="19">
        <f t="shared" si="28"/>
        <v>5944.1709999999994</v>
      </c>
      <c r="K255" s="19">
        <f t="shared" si="29"/>
        <v>0</v>
      </c>
      <c r="L255" s="19">
        <f t="shared" si="30"/>
        <v>0</v>
      </c>
      <c r="M255" s="19">
        <f t="shared" si="31"/>
        <v>0</v>
      </c>
      <c r="N255" s="20">
        <f t="shared" si="32"/>
        <v>2.4119985092108776E-2</v>
      </c>
      <c r="O255" s="20">
        <f t="shared" si="33"/>
        <v>-1</v>
      </c>
      <c r="P255" s="20">
        <f t="shared" si="34"/>
        <v>0</v>
      </c>
      <c r="Q255" s="20">
        <f t="shared" si="35"/>
        <v>0</v>
      </c>
    </row>
    <row r="256" spans="2:17" x14ac:dyDescent="0.3">
      <c r="B256" s="50" t="s">
        <v>311</v>
      </c>
      <c r="C256" s="17" t="s">
        <v>357</v>
      </c>
      <c r="D256" s="18">
        <v>1.51</v>
      </c>
      <c r="E256" s="18">
        <v>1.57</v>
      </c>
      <c r="F256" s="18">
        <v>0</v>
      </c>
      <c r="G256" s="18">
        <v>0</v>
      </c>
      <c r="H256" s="18">
        <v>0</v>
      </c>
      <c r="I256" s="19">
        <f t="shared" si="27"/>
        <v>5.5266000000000002</v>
      </c>
      <c r="J256" s="19">
        <f t="shared" si="28"/>
        <v>5.730500000000001</v>
      </c>
      <c r="K256" s="19">
        <f t="shared" si="29"/>
        <v>0</v>
      </c>
      <c r="L256" s="19">
        <f t="shared" si="30"/>
        <v>0</v>
      </c>
      <c r="M256" s="19">
        <f t="shared" si="31"/>
        <v>0</v>
      </c>
      <c r="N256" s="20">
        <f t="shared" si="32"/>
        <v>3.6894293055404814E-2</v>
      </c>
      <c r="O256" s="20">
        <f t="shared" si="33"/>
        <v>-1</v>
      </c>
      <c r="P256" s="20">
        <f t="shared" si="34"/>
        <v>0</v>
      </c>
      <c r="Q256" s="20">
        <f t="shared" si="35"/>
        <v>0</v>
      </c>
    </row>
    <row r="257" spans="2:17" x14ac:dyDescent="0.3">
      <c r="B257" s="50" t="s">
        <v>312</v>
      </c>
      <c r="C257" s="17" t="s">
        <v>357</v>
      </c>
      <c r="D257" s="18">
        <v>782.98</v>
      </c>
      <c r="E257" s="18">
        <v>811.32</v>
      </c>
      <c r="F257" s="18">
        <v>840.65</v>
      </c>
      <c r="G257" s="18">
        <v>0</v>
      </c>
      <c r="H257" s="18">
        <v>0</v>
      </c>
      <c r="I257" s="19">
        <f t="shared" si="27"/>
        <v>2865.7068000000004</v>
      </c>
      <c r="J257" s="19">
        <f t="shared" si="28"/>
        <v>2961.3180000000002</v>
      </c>
      <c r="K257" s="19">
        <f t="shared" si="29"/>
        <v>3068.3724999999999</v>
      </c>
      <c r="L257" s="19">
        <f t="shared" si="30"/>
        <v>0</v>
      </c>
      <c r="M257" s="19">
        <f t="shared" si="31"/>
        <v>0</v>
      </c>
      <c r="N257" s="20">
        <f t="shared" si="32"/>
        <v>3.3363915666459576E-2</v>
      </c>
      <c r="O257" s="20">
        <f t="shared" si="33"/>
        <v>3.615096386136174E-2</v>
      </c>
      <c r="P257" s="20">
        <f t="shared" si="34"/>
        <v>-1</v>
      </c>
      <c r="Q257" s="20">
        <f t="shared" si="35"/>
        <v>0</v>
      </c>
    </row>
    <row r="258" spans="2:17" x14ac:dyDescent="0.3">
      <c r="B258" s="50" t="s">
        <v>313</v>
      </c>
      <c r="C258" s="17">
        <v>0</v>
      </c>
      <c r="D258" s="18">
        <v>0</v>
      </c>
      <c r="E258" s="18">
        <v>2.0099999999999998</v>
      </c>
      <c r="F258" s="18">
        <v>2.08</v>
      </c>
      <c r="G258" s="18">
        <v>2.04</v>
      </c>
      <c r="H258" s="18">
        <v>3.49</v>
      </c>
      <c r="I258" s="19">
        <f t="shared" si="27"/>
        <v>0</v>
      </c>
      <c r="J258" s="19">
        <f t="shared" si="28"/>
        <v>7.3364999999999982</v>
      </c>
      <c r="K258" s="19">
        <f t="shared" si="29"/>
        <v>7.5919999999999996</v>
      </c>
      <c r="L258" s="19">
        <f t="shared" si="30"/>
        <v>7.4664000000000001</v>
      </c>
      <c r="M258" s="19">
        <f t="shared" si="31"/>
        <v>12.7385</v>
      </c>
      <c r="N258" s="20">
        <f t="shared" si="32"/>
        <v>0</v>
      </c>
      <c r="O258" s="20">
        <f t="shared" si="33"/>
        <v>3.4825870646766344E-2</v>
      </c>
      <c r="P258" s="20">
        <f t="shared" si="34"/>
        <v>-1.6543730242360333E-2</v>
      </c>
      <c r="Q258" s="20">
        <f t="shared" si="35"/>
        <v>0.70611003964427299</v>
      </c>
    </row>
    <row r="259" spans="2:17" x14ac:dyDescent="0.3">
      <c r="B259" s="50" t="s">
        <v>314</v>
      </c>
      <c r="C259" s="17" t="s">
        <v>357</v>
      </c>
      <c r="D259" s="18">
        <v>12.67</v>
      </c>
      <c r="E259" s="18">
        <v>13.25</v>
      </c>
      <c r="F259" s="18">
        <v>0</v>
      </c>
      <c r="G259" s="18">
        <v>0</v>
      </c>
      <c r="H259" s="18">
        <v>0</v>
      </c>
      <c r="I259" s="19">
        <f t="shared" si="27"/>
        <v>46.372199999999999</v>
      </c>
      <c r="J259" s="19">
        <f t="shared" si="28"/>
        <v>48.362500000000004</v>
      </c>
      <c r="K259" s="19">
        <f t="shared" si="29"/>
        <v>0</v>
      </c>
      <c r="L259" s="19">
        <f t="shared" si="30"/>
        <v>0</v>
      </c>
      <c r="M259" s="19">
        <f t="shared" si="31"/>
        <v>0</v>
      </c>
      <c r="N259" s="20">
        <f t="shared" si="32"/>
        <v>4.2920111618599099E-2</v>
      </c>
      <c r="O259" s="20">
        <f t="shared" si="33"/>
        <v>-1</v>
      </c>
      <c r="P259" s="20">
        <f t="shared" si="34"/>
        <v>0</v>
      </c>
      <c r="Q259" s="20">
        <f t="shared" si="35"/>
        <v>0</v>
      </c>
    </row>
    <row r="260" spans="2:17" x14ac:dyDescent="0.3">
      <c r="B260" s="50" t="s">
        <v>315</v>
      </c>
      <c r="C260" s="17" t="s">
        <v>357</v>
      </c>
      <c r="D260" s="18">
        <v>44.72</v>
      </c>
      <c r="E260" s="18">
        <v>47.16</v>
      </c>
      <c r="F260" s="18">
        <v>48.84</v>
      </c>
      <c r="G260" s="18">
        <v>48.02</v>
      </c>
      <c r="H260" s="18">
        <v>0</v>
      </c>
      <c r="I260" s="19">
        <f t="shared" si="27"/>
        <v>163.67519999999999</v>
      </c>
      <c r="J260" s="19">
        <f t="shared" si="28"/>
        <v>172.13399999999999</v>
      </c>
      <c r="K260" s="19">
        <f t="shared" si="29"/>
        <v>178.26600000000002</v>
      </c>
      <c r="L260" s="19">
        <f t="shared" si="30"/>
        <v>175.75319999999999</v>
      </c>
      <c r="M260" s="19">
        <f t="shared" si="31"/>
        <v>0</v>
      </c>
      <c r="N260" s="20">
        <f t="shared" si="32"/>
        <v>5.1680401184785563E-2</v>
      </c>
      <c r="O260" s="20">
        <f t="shared" si="33"/>
        <v>3.5623409669211403E-2</v>
      </c>
      <c r="P260" s="20">
        <f t="shared" si="34"/>
        <v>-1.4095789438255291E-2</v>
      </c>
      <c r="Q260" s="20">
        <f t="shared" si="35"/>
        <v>-1</v>
      </c>
    </row>
    <row r="261" spans="2:17" x14ac:dyDescent="0.3">
      <c r="B261" s="50" t="s">
        <v>316</v>
      </c>
      <c r="C261" s="17" t="s">
        <v>357</v>
      </c>
      <c r="D261" s="18">
        <v>3.83</v>
      </c>
      <c r="E261" s="18">
        <v>3.99</v>
      </c>
      <c r="F261" s="18">
        <v>0</v>
      </c>
      <c r="G261" s="18">
        <v>0</v>
      </c>
      <c r="H261" s="18">
        <v>0</v>
      </c>
      <c r="I261" s="19">
        <f t="shared" si="27"/>
        <v>14.017800000000001</v>
      </c>
      <c r="J261" s="19">
        <f t="shared" si="28"/>
        <v>14.563500000000001</v>
      </c>
      <c r="K261" s="19">
        <f t="shared" si="29"/>
        <v>0</v>
      </c>
      <c r="L261" s="19">
        <f t="shared" si="30"/>
        <v>0</v>
      </c>
      <c r="M261" s="19">
        <f t="shared" si="31"/>
        <v>0</v>
      </c>
      <c r="N261" s="20">
        <f t="shared" si="32"/>
        <v>3.892907588922645E-2</v>
      </c>
      <c r="O261" s="20">
        <f t="shared" si="33"/>
        <v>-1</v>
      </c>
      <c r="P261" s="20">
        <f t="shared" si="34"/>
        <v>0</v>
      </c>
      <c r="Q261" s="20">
        <f t="shared" si="35"/>
        <v>0</v>
      </c>
    </row>
    <row r="262" spans="2:17" x14ac:dyDescent="0.3">
      <c r="B262" s="50" t="s">
        <v>317</v>
      </c>
      <c r="C262" s="17" t="s">
        <v>357</v>
      </c>
      <c r="D262" s="18">
        <v>1.81</v>
      </c>
      <c r="E262" s="18">
        <v>1.89</v>
      </c>
      <c r="F262" s="18">
        <v>1.96</v>
      </c>
      <c r="G262" s="18">
        <v>0</v>
      </c>
      <c r="H262" s="18">
        <v>0</v>
      </c>
      <c r="I262" s="19">
        <f t="shared" si="27"/>
        <v>6.6246000000000009</v>
      </c>
      <c r="J262" s="19">
        <f t="shared" si="28"/>
        <v>6.8985000000000003</v>
      </c>
      <c r="K262" s="19">
        <f t="shared" si="29"/>
        <v>7.1539999999999999</v>
      </c>
      <c r="L262" s="19">
        <f t="shared" si="30"/>
        <v>0</v>
      </c>
      <c r="M262" s="19">
        <f t="shared" si="31"/>
        <v>0</v>
      </c>
      <c r="N262" s="20">
        <f t="shared" si="32"/>
        <v>4.1345892582193455E-2</v>
      </c>
      <c r="O262" s="20">
        <f t="shared" si="33"/>
        <v>3.7037037037036979E-2</v>
      </c>
      <c r="P262" s="20">
        <f t="shared" si="34"/>
        <v>-1</v>
      </c>
      <c r="Q262" s="20">
        <f t="shared" si="35"/>
        <v>0</v>
      </c>
    </row>
    <row r="263" spans="2:17" x14ac:dyDescent="0.3">
      <c r="B263" s="50" t="s">
        <v>318</v>
      </c>
      <c r="C263" s="17" t="s">
        <v>357</v>
      </c>
      <c r="D263" s="18">
        <v>34.86</v>
      </c>
      <c r="E263" s="18">
        <v>36.83</v>
      </c>
      <c r="F263" s="18">
        <v>38.14</v>
      </c>
      <c r="G263" s="18">
        <v>0</v>
      </c>
      <c r="H263" s="18">
        <v>0</v>
      </c>
      <c r="I263" s="19">
        <f t="shared" si="27"/>
        <v>127.58760000000001</v>
      </c>
      <c r="J263" s="19">
        <f t="shared" si="28"/>
        <v>134.42949999999999</v>
      </c>
      <c r="K263" s="19">
        <f t="shared" si="29"/>
        <v>139.21100000000001</v>
      </c>
      <c r="L263" s="19">
        <f t="shared" si="30"/>
        <v>0</v>
      </c>
      <c r="M263" s="19">
        <f t="shared" si="31"/>
        <v>0</v>
      </c>
      <c r="N263" s="20">
        <f t="shared" si="32"/>
        <v>5.3625117174395998E-2</v>
      </c>
      <c r="O263" s="20">
        <f t="shared" si="33"/>
        <v>3.5568829758349407E-2</v>
      </c>
      <c r="P263" s="20">
        <f t="shared" si="34"/>
        <v>-1</v>
      </c>
      <c r="Q263" s="20">
        <f t="shared" si="35"/>
        <v>0</v>
      </c>
    </row>
    <row r="264" spans="2:17" x14ac:dyDescent="0.3">
      <c r="B264" s="50" t="s">
        <v>319</v>
      </c>
      <c r="C264" s="17" t="s">
        <v>357</v>
      </c>
      <c r="D264" s="18">
        <v>7.29</v>
      </c>
      <c r="E264" s="18">
        <v>7.62</v>
      </c>
      <c r="F264" s="18">
        <v>7.89</v>
      </c>
      <c r="G264" s="18">
        <v>0</v>
      </c>
      <c r="H264" s="18">
        <v>0</v>
      </c>
      <c r="I264" s="19">
        <f t="shared" si="27"/>
        <v>26.681400000000004</v>
      </c>
      <c r="J264" s="19">
        <f t="shared" si="28"/>
        <v>27.813000000000002</v>
      </c>
      <c r="K264" s="19">
        <f t="shared" si="29"/>
        <v>28.798500000000001</v>
      </c>
      <c r="L264" s="19">
        <f t="shared" si="30"/>
        <v>0</v>
      </c>
      <c r="M264" s="19">
        <f t="shared" si="31"/>
        <v>0</v>
      </c>
      <c r="N264" s="20">
        <f t="shared" si="32"/>
        <v>4.2411567608896084E-2</v>
      </c>
      <c r="O264" s="20">
        <f t="shared" si="33"/>
        <v>3.5433070866141669E-2</v>
      </c>
      <c r="P264" s="20">
        <f t="shared" si="34"/>
        <v>-1</v>
      </c>
      <c r="Q264" s="20">
        <f t="shared" si="35"/>
        <v>0</v>
      </c>
    </row>
    <row r="265" spans="2:17" x14ac:dyDescent="0.3">
      <c r="B265" s="50" t="s">
        <v>320</v>
      </c>
      <c r="C265" s="17" t="s">
        <v>357</v>
      </c>
      <c r="D265" s="18">
        <v>2.13</v>
      </c>
      <c r="E265" s="18">
        <v>2.25</v>
      </c>
      <c r="F265" s="18">
        <v>0</v>
      </c>
      <c r="G265" s="18">
        <v>0</v>
      </c>
      <c r="H265" s="18">
        <v>0</v>
      </c>
      <c r="I265" s="19">
        <f t="shared" si="27"/>
        <v>7.7957999999999998</v>
      </c>
      <c r="J265" s="19">
        <f t="shared" si="28"/>
        <v>8.2125000000000004</v>
      </c>
      <c r="K265" s="19">
        <f t="shared" si="29"/>
        <v>0</v>
      </c>
      <c r="L265" s="19">
        <f t="shared" si="30"/>
        <v>0</v>
      </c>
      <c r="M265" s="19">
        <f t="shared" si="31"/>
        <v>0</v>
      </c>
      <c r="N265" s="20">
        <f t="shared" si="32"/>
        <v>5.3451858693142507E-2</v>
      </c>
      <c r="O265" s="20">
        <f t="shared" si="33"/>
        <v>-1</v>
      </c>
      <c r="P265" s="20">
        <f t="shared" si="34"/>
        <v>0</v>
      </c>
      <c r="Q265" s="20">
        <f t="shared" si="35"/>
        <v>0</v>
      </c>
    </row>
    <row r="266" spans="2:17" x14ac:dyDescent="0.3">
      <c r="B266" s="50" t="s">
        <v>321</v>
      </c>
      <c r="C266" s="17" t="s">
        <v>357</v>
      </c>
      <c r="D266" s="18">
        <v>5.14</v>
      </c>
      <c r="E266" s="18">
        <v>5.38</v>
      </c>
      <c r="F266" s="18">
        <v>5.57</v>
      </c>
      <c r="G266" s="18">
        <v>0</v>
      </c>
      <c r="H266" s="18">
        <v>0</v>
      </c>
      <c r="I266" s="19">
        <f t="shared" si="27"/>
        <v>18.812399999999997</v>
      </c>
      <c r="J266" s="19">
        <f t="shared" si="28"/>
        <v>19.637</v>
      </c>
      <c r="K266" s="19">
        <f t="shared" si="29"/>
        <v>20.330500000000001</v>
      </c>
      <c r="L266" s="19">
        <f t="shared" si="30"/>
        <v>0</v>
      </c>
      <c r="M266" s="19">
        <f t="shared" si="31"/>
        <v>0</v>
      </c>
      <c r="N266" s="20">
        <f t="shared" si="32"/>
        <v>4.3832791137760507E-2</v>
      </c>
      <c r="O266" s="20">
        <f t="shared" si="33"/>
        <v>3.5315985130111471E-2</v>
      </c>
      <c r="P266" s="20">
        <f t="shared" si="34"/>
        <v>-1</v>
      </c>
      <c r="Q266" s="20">
        <f t="shared" si="35"/>
        <v>0</v>
      </c>
    </row>
    <row r="267" spans="2:17" x14ac:dyDescent="0.3">
      <c r="B267" s="50" t="s">
        <v>322</v>
      </c>
      <c r="C267" s="17">
        <v>2</v>
      </c>
      <c r="D267" s="18">
        <v>11356.02</v>
      </c>
      <c r="E267" s="18">
        <v>11569.02</v>
      </c>
      <c r="F267" s="18">
        <v>28172.07</v>
      </c>
      <c r="G267" s="18">
        <v>20644</v>
      </c>
      <c r="H267" s="18">
        <v>31886.67</v>
      </c>
      <c r="I267" s="19">
        <f t="shared" si="27"/>
        <v>41563.033200000005</v>
      </c>
      <c r="J267" s="19">
        <f t="shared" si="28"/>
        <v>42226.923000000003</v>
      </c>
      <c r="K267" s="19">
        <f t="shared" si="29"/>
        <v>102828.0555</v>
      </c>
      <c r="L267" s="19">
        <f t="shared" si="30"/>
        <v>75557.039999999994</v>
      </c>
      <c r="M267" s="19">
        <f t="shared" si="31"/>
        <v>116386.3455</v>
      </c>
      <c r="N267" s="20">
        <f t="shared" si="32"/>
        <v>1.5973083504405849E-2</v>
      </c>
      <c r="O267" s="20">
        <f t="shared" si="33"/>
        <v>1.4351302011752076</v>
      </c>
      <c r="P267" s="20">
        <f t="shared" si="34"/>
        <v>-0.26520987261107942</v>
      </c>
      <c r="Q267" s="20">
        <f t="shared" si="35"/>
        <v>0.54037725008814541</v>
      </c>
    </row>
    <row r="268" spans="2:17" x14ac:dyDescent="0.3">
      <c r="B268" s="50" t="s">
        <v>323</v>
      </c>
      <c r="C268" s="17" t="s">
        <v>357</v>
      </c>
      <c r="D268" s="18">
        <v>0</v>
      </c>
      <c r="E268" s="18">
        <v>1.01</v>
      </c>
      <c r="F268" s="18">
        <v>0</v>
      </c>
      <c r="G268" s="18">
        <v>0</v>
      </c>
      <c r="H268" s="18">
        <v>0</v>
      </c>
      <c r="I268" s="19">
        <f t="shared" si="27"/>
        <v>0</v>
      </c>
      <c r="J268" s="19">
        <f t="shared" si="28"/>
        <v>3.6864999999999997</v>
      </c>
      <c r="K268" s="19">
        <f t="shared" si="29"/>
        <v>0</v>
      </c>
      <c r="L268" s="19">
        <f t="shared" si="30"/>
        <v>0</v>
      </c>
      <c r="M268" s="19">
        <f t="shared" si="31"/>
        <v>0</v>
      </c>
      <c r="N268" s="20">
        <f t="shared" si="32"/>
        <v>0</v>
      </c>
      <c r="O268" s="20">
        <f t="shared" si="33"/>
        <v>-1</v>
      </c>
      <c r="P268" s="20">
        <f t="shared" si="34"/>
        <v>0</v>
      </c>
      <c r="Q268" s="20">
        <f t="shared" si="35"/>
        <v>0</v>
      </c>
    </row>
    <row r="269" spans="2:17" x14ac:dyDescent="0.3">
      <c r="B269" s="50" t="s">
        <v>324</v>
      </c>
      <c r="C269" s="17" t="s">
        <v>357</v>
      </c>
      <c r="D269" s="18">
        <v>25.71</v>
      </c>
      <c r="E269" s="18">
        <v>26.97</v>
      </c>
      <c r="F269" s="18">
        <v>27.93</v>
      </c>
      <c r="G269" s="18">
        <v>0</v>
      </c>
      <c r="H269" s="18">
        <v>0</v>
      </c>
      <c r="I269" s="19">
        <f t="shared" si="27"/>
        <v>94.098600000000005</v>
      </c>
      <c r="J269" s="19">
        <f t="shared" si="28"/>
        <v>98.4405</v>
      </c>
      <c r="K269" s="19">
        <f t="shared" si="29"/>
        <v>101.94449999999999</v>
      </c>
      <c r="L269" s="19">
        <f t="shared" si="30"/>
        <v>0</v>
      </c>
      <c r="M269" s="19">
        <f t="shared" si="31"/>
        <v>0</v>
      </c>
      <c r="N269" s="20">
        <f t="shared" si="32"/>
        <v>4.6142025492408978E-2</v>
      </c>
      <c r="O269" s="20">
        <f t="shared" si="33"/>
        <v>3.5595105672969973E-2</v>
      </c>
      <c r="P269" s="20">
        <f t="shared" si="34"/>
        <v>-1</v>
      </c>
      <c r="Q269" s="20">
        <f t="shared" si="35"/>
        <v>0</v>
      </c>
    </row>
    <row r="270" spans="2:17" x14ac:dyDescent="0.3">
      <c r="B270" s="50" t="s">
        <v>325</v>
      </c>
      <c r="C270" s="17" t="s">
        <v>357</v>
      </c>
      <c r="D270" s="18">
        <v>18.260000000000002</v>
      </c>
      <c r="E270" s="18">
        <v>19.27</v>
      </c>
      <c r="F270" s="18">
        <v>19.95</v>
      </c>
      <c r="G270" s="18">
        <v>0</v>
      </c>
      <c r="H270" s="18">
        <v>0</v>
      </c>
      <c r="I270" s="19">
        <f t="shared" si="27"/>
        <v>66.831600000000009</v>
      </c>
      <c r="J270" s="19">
        <f t="shared" si="28"/>
        <v>70.335499999999996</v>
      </c>
      <c r="K270" s="19">
        <f t="shared" si="29"/>
        <v>72.817499999999995</v>
      </c>
      <c r="L270" s="19">
        <f t="shared" si="30"/>
        <v>0</v>
      </c>
      <c r="M270" s="19">
        <f t="shared" si="31"/>
        <v>0</v>
      </c>
      <c r="N270" s="20">
        <f t="shared" si="32"/>
        <v>5.2428791170643585E-2</v>
      </c>
      <c r="O270" s="20">
        <f t="shared" si="33"/>
        <v>3.5288012454592677E-2</v>
      </c>
      <c r="P270" s="20">
        <f t="shared" si="34"/>
        <v>-1</v>
      </c>
      <c r="Q270" s="20">
        <f t="shared" si="35"/>
        <v>0</v>
      </c>
    </row>
    <row r="271" spans="2:17" x14ac:dyDescent="0.3">
      <c r="B271" s="50" t="s">
        <v>326</v>
      </c>
      <c r="C271" s="17">
        <v>0</v>
      </c>
      <c r="D271" s="18">
        <v>469.94</v>
      </c>
      <c r="E271" s="18">
        <v>478.37</v>
      </c>
      <c r="F271" s="18">
        <v>507.82</v>
      </c>
      <c r="G271" s="18">
        <v>499.26</v>
      </c>
      <c r="H271" s="18">
        <v>356.8</v>
      </c>
      <c r="I271" s="19">
        <f t="shared" ref="I271:I300" si="36">($D271/100)*366</f>
        <v>1719.9803999999999</v>
      </c>
      <c r="J271" s="19">
        <f t="shared" ref="J271:J300" si="37">($E271/100)*365</f>
        <v>1746.0504999999998</v>
      </c>
      <c r="K271" s="19">
        <f t="shared" ref="K271:K300" si="38">IFERROR((($F271/100)*365),0)</f>
        <v>1853.5429999999999</v>
      </c>
      <c r="L271" s="19">
        <f t="shared" ref="L271:L300" si="39">($G271/100)*366</f>
        <v>1827.2915999999998</v>
      </c>
      <c r="M271" s="19">
        <f t="shared" ref="M271:M300" si="40">($H271/100)*365</f>
        <v>1302.32</v>
      </c>
      <c r="N271" s="20">
        <f t="shared" ref="N271:N300" si="41">IFERROR((($J271/$I271)-1),0)</f>
        <v>1.5157207605388967E-2</v>
      </c>
      <c r="O271" s="20">
        <f t="shared" ref="O271:O300" si="42">IFERROR((($K271/$J271)-1),0)</f>
        <v>6.1563225118631992E-2</v>
      </c>
      <c r="P271" s="20">
        <f t="shared" ref="P271:P300" si="43">IFERROR((($L271/$K271)-1),0)</f>
        <v>-1.4162822227485439E-2</v>
      </c>
      <c r="Q271" s="20">
        <f t="shared" ref="Q271:Q300" si="44">IFERROR((($M271/$L271)-1),0)</f>
        <v>-0.28729492326238459</v>
      </c>
    </row>
    <row r="272" spans="2:17" x14ac:dyDescent="0.3">
      <c r="B272" s="50" t="s">
        <v>327</v>
      </c>
      <c r="C272" s="17" t="s">
        <v>357</v>
      </c>
      <c r="D272" s="18">
        <v>41.75</v>
      </c>
      <c r="E272" s="18">
        <v>44.04</v>
      </c>
      <c r="F272" s="18">
        <v>45.61</v>
      </c>
      <c r="G272" s="18">
        <v>44.84</v>
      </c>
      <c r="H272" s="18">
        <v>0</v>
      </c>
      <c r="I272" s="19">
        <f t="shared" si="36"/>
        <v>152.80500000000001</v>
      </c>
      <c r="J272" s="19">
        <f t="shared" si="37"/>
        <v>160.74600000000001</v>
      </c>
      <c r="K272" s="19">
        <f t="shared" si="38"/>
        <v>166.47650000000002</v>
      </c>
      <c r="L272" s="19">
        <f t="shared" si="39"/>
        <v>164.11440000000002</v>
      </c>
      <c r="M272" s="19">
        <f t="shared" si="40"/>
        <v>0</v>
      </c>
      <c r="N272" s="20">
        <f t="shared" si="41"/>
        <v>5.1968194758025055E-2</v>
      </c>
      <c r="O272" s="20">
        <f t="shared" si="42"/>
        <v>3.5649409627611206E-2</v>
      </c>
      <c r="P272" s="20">
        <f t="shared" si="43"/>
        <v>-1.4188789408715374E-2</v>
      </c>
      <c r="Q272" s="20">
        <f t="shared" si="44"/>
        <v>-1</v>
      </c>
    </row>
    <row r="273" spans="2:17" x14ac:dyDescent="0.3">
      <c r="B273" s="50" t="s">
        <v>328</v>
      </c>
      <c r="C273" s="17">
        <v>0</v>
      </c>
      <c r="D273" s="18">
        <v>636.92999999999995</v>
      </c>
      <c r="E273" s="18">
        <v>651.21</v>
      </c>
      <c r="F273" s="18">
        <v>686.82</v>
      </c>
      <c r="G273" s="18">
        <v>675.25</v>
      </c>
      <c r="H273" s="18">
        <v>356.8</v>
      </c>
      <c r="I273" s="19">
        <f t="shared" si="36"/>
        <v>2331.1637999999998</v>
      </c>
      <c r="J273" s="19">
        <f t="shared" si="37"/>
        <v>2376.9165000000003</v>
      </c>
      <c r="K273" s="19">
        <f t="shared" si="38"/>
        <v>2506.8930000000005</v>
      </c>
      <c r="L273" s="19">
        <f t="shared" si="39"/>
        <v>2471.415</v>
      </c>
      <c r="M273" s="19">
        <f t="shared" si="40"/>
        <v>1302.32</v>
      </c>
      <c r="N273" s="20">
        <f t="shared" si="41"/>
        <v>1.9626548765041996E-2</v>
      </c>
      <c r="O273" s="20">
        <f t="shared" si="42"/>
        <v>5.46828212097481E-2</v>
      </c>
      <c r="P273" s="20">
        <f t="shared" si="43"/>
        <v>-1.4152179610378512E-2</v>
      </c>
      <c r="Q273" s="20">
        <f t="shared" si="44"/>
        <v>-0.47304681730911236</v>
      </c>
    </row>
    <row r="274" spans="2:17" x14ac:dyDescent="0.3">
      <c r="B274" s="50" t="s">
        <v>329</v>
      </c>
      <c r="C274" s="17">
        <v>0</v>
      </c>
      <c r="D274" s="18">
        <v>503.06</v>
      </c>
      <c r="E274" s="18">
        <v>513.44000000000005</v>
      </c>
      <c r="F274" s="18">
        <v>544.14</v>
      </c>
      <c r="G274" s="18">
        <v>534.97</v>
      </c>
      <c r="H274" s="18">
        <v>356.8</v>
      </c>
      <c r="I274" s="19">
        <f t="shared" si="36"/>
        <v>1841.1995999999999</v>
      </c>
      <c r="J274" s="19">
        <f t="shared" si="37"/>
        <v>1874.056</v>
      </c>
      <c r="K274" s="19">
        <f t="shared" si="38"/>
        <v>1986.1109999999999</v>
      </c>
      <c r="L274" s="19">
        <f t="shared" si="39"/>
        <v>1957.9902000000002</v>
      </c>
      <c r="M274" s="19">
        <f t="shared" si="40"/>
        <v>1302.32</v>
      </c>
      <c r="N274" s="20">
        <f t="shared" si="41"/>
        <v>1.7845104897915576E-2</v>
      </c>
      <c r="O274" s="20">
        <f t="shared" si="42"/>
        <v>5.9792770333437106E-2</v>
      </c>
      <c r="P274" s="20">
        <f t="shared" si="43"/>
        <v>-1.4158725267620853E-2</v>
      </c>
      <c r="Q274" s="20">
        <f t="shared" si="44"/>
        <v>-0.33486898964049983</v>
      </c>
    </row>
    <row r="275" spans="2:17" x14ac:dyDescent="0.3">
      <c r="B275" s="50" t="s">
        <v>330</v>
      </c>
      <c r="C275" s="17" t="s">
        <v>357</v>
      </c>
      <c r="D275" s="18">
        <v>4.22</v>
      </c>
      <c r="E275" s="18">
        <v>4.47</v>
      </c>
      <c r="F275" s="18">
        <v>0</v>
      </c>
      <c r="G275" s="18">
        <v>0</v>
      </c>
      <c r="H275" s="18">
        <v>0</v>
      </c>
      <c r="I275" s="19">
        <f t="shared" si="36"/>
        <v>15.445199999999998</v>
      </c>
      <c r="J275" s="19">
        <f t="shared" si="37"/>
        <v>16.3155</v>
      </c>
      <c r="K275" s="19">
        <f t="shared" si="38"/>
        <v>0</v>
      </c>
      <c r="L275" s="19">
        <f t="shared" si="39"/>
        <v>0</v>
      </c>
      <c r="M275" s="19">
        <f t="shared" si="40"/>
        <v>0</v>
      </c>
      <c r="N275" s="20">
        <f t="shared" si="41"/>
        <v>5.6347603138839464E-2</v>
      </c>
      <c r="O275" s="20">
        <f t="shared" si="42"/>
        <v>-1</v>
      </c>
      <c r="P275" s="20">
        <f t="shared" si="43"/>
        <v>0</v>
      </c>
      <c r="Q275" s="20">
        <f t="shared" si="44"/>
        <v>0</v>
      </c>
    </row>
    <row r="276" spans="2:17" x14ac:dyDescent="0.3">
      <c r="B276" s="50" t="s">
        <v>331</v>
      </c>
      <c r="C276" s="17" t="s">
        <v>357</v>
      </c>
      <c r="D276" s="18">
        <v>0.77</v>
      </c>
      <c r="E276" s="18">
        <v>0.8</v>
      </c>
      <c r="F276" s="18">
        <v>0.83</v>
      </c>
      <c r="G276" s="18">
        <v>0.82</v>
      </c>
      <c r="H276" s="18">
        <v>0</v>
      </c>
      <c r="I276" s="19">
        <f t="shared" si="36"/>
        <v>2.8182</v>
      </c>
      <c r="J276" s="19">
        <f t="shared" si="37"/>
        <v>2.92</v>
      </c>
      <c r="K276" s="19">
        <f t="shared" si="38"/>
        <v>3.0295000000000001</v>
      </c>
      <c r="L276" s="19">
        <f t="shared" si="39"/>
        <v>3.0011999999999994</v>
      </c>
      <c r="M276" s="19">
        <f t="shared" si="40"/>
        <v>0</v>
      </c>
      <c r="N276" s="20">
        <f t="shared" si="41"/>
        <v>3.6122347597757454E-2</v>
      </c>
      <c r="O276" s="20">
        <f t="shared" si="42"/>
        <v>3.7500000000000089E-2</v>
      </c>
      <c r="P276" s="20">
        <f t="shared" si="43"/>
        <v>-9.34147549100528E-3</v>
      </c>
      <c r="Q276" s="20">
        <f t="shared" si="44"/>
        <v>-1</v>
      </c>
    </row>
    <row r="277" spans="2:17" x14ac:dyDescent="0.3">
      <c r="B277" s="50" t="s">
        <v>332</v>
      </c>
      <c r="C277" s="17" t="s">
        <v>357</v>
      </c>
      <c r="D277" s="18">
        <v>0</v>
      </c>
      <c r="E277" s="18">
        <v>1.01</v>
      </c>
      <c r="F277" s="18">
        <v>1.04</v>
      </c>
      <c r="G277" s="18">
        <v>1.02</v>
      </c>
      <c r="H277" s="18">
        <v>0</v>
      </c>
      <c r="I277" s="19">
        <f t="shared" si="36"/>
        <v>0</v>
      </c>
      <c r="J277" s="19">
        <f t="shared" si="37"/>
        <v>3.6864999999999997</v>
      </c>
      <c r="K277" s="19">
        <f t="shared" si="38"/>
        <v>3.7959999999999998</v>
      </c>
      <c r="L277" s="19">
        <f t="shared" si="39"/>
        <v>3.7332000000000001</v>
      </c>
      <c r="M277" s="19">
        <f t="shared" si="40"/>
        <v>0</v>
      </c>
      <c r="N277" s="20">
        <f t="shared" si="41"/>
        <v>0</v>
      </c>
      <c r="O277" s="20">
        <f t="shared" si="42"/>
        <v>2.9702970297029729E-2</v>
      </c>
      <c r="P277" s="20">
        <f t="shared" si="43"/>
        <v>-1.6543730242360333E-2</v>
      </c>
      <c r="Q277" s="20">
        <f t="shared" si="44"/>
        <v>-1</v>
      </c>
    </row>
    <row r="278" spans="2:17" x14ac:dyDescent="0.3">
      <c r="B278" s="50" t="s">
        <v>333</v>
      </c>
      <c r="C278" s="17">
        <v>0</v>
      </c>
      <c r="D278" s="18">
        <v>20.16</v>
      </c>
      <c r="E278" s="18">
        <v>21.13</v>
      </c>
      <c r="F278" s="18">
        <v>21.88</v>
      </c>
      <c r="G278" s="18">
        <v>21.51</v>
      </c>
      <c r="H278" s="18">
        <v>3.21</v>
      </c>
      <c r="I278" s="19">
        <f t="shared" si="36"/>
        <v>73.785600000000002</v>
      </c>
      <c r="J278" s="19">
        <f t="shared" si="37"/>
        <v>77.124499999999998</v>
      </c>
      <c r="K278" s="19">
        <f t="shared" si="38"/>
        <v>79.861999999999995</v>
      </c>
      <c r="L278" s="19">
        <f t="shared" si="39"/>
        <v>78.726600000000005</v>
      </c>
      <c r="M278" s="19">
        <f t="shared" si="40"/>
        <v>11.716499999999998</v>
      </c>
      <c r="N278" s="20">
        <f t="shared" si="41"/>
        <v>4.5251376962442524E-2</v>
      </c>
      <c r="O278" s="20">
        <f t="shared" si="42"/>
        <v>3.5494557501183133E-2</v>
      </c>
      <c r="P278" s="20">
        <f t="shared" si="43"/>
        <v>-1.4217024367032982E-2</v>
      </c>
      <c r="Q278" s="20">
        <f t="shared" si="44"/>
        <v>-0.85117482528141697</v>
      </c>
    </row>
    <row r="279" spans="2:17" x14ac:dyDescent="0.3">
      <c r="B279" s="50" t="s">
        <v>334</v>
      </c>
      <c r="C279" s="17">
        <v>0</v>
      </c>
      <c r="D279" s="18">
        <v>23.68</v>
      </c>
      <c r="E279" s="18">
        <v>24.94</v>
      </c>
      <c r="F279" s="18">
        <v>25.83</v>
      </c>
      <c r="G279" s="18">
        <v>25.4</v>
      </c>
      <c r="H279" s="18">
        <v>2.52</v>
      </c>
      <c r="I279" s="19">
        <f t="shared" si="36"/>
        <v>86.668800000000005</v>
      </c>
      <c r="J279" s="19">
        <f t="shared" si="37"/>
        <v>91.031000000000006</v>
      </c>
      <c r="K279" s="19">
        <f t="shared" si="38"/>
        <v>94.279499999999985</v>
      </c>
      <c r="L279" s="19">
        <f t="shared" si="39"/>
        <v>92.963999999999999</v>
      </c>
      <c r="M279" s="19">
        <f t="shared" si="40"/>
        <v>9.1980000000000004</v>
      </c>
      <c r="N279" s="20">
        <f t="shared" si="41"/>
        <v>5.0331837985526429E-2</v>
      </c>
      <c r="O279" s="20">
        <f t="shared" si="42"/>
        <v>3.568564554931819E-2</v>
      </c>
      <c r="P279" s="20">
        <f t="shared" si="43"/>
        <v>-1.3953192369496881E-2</v>
      </c>
      <c r="Q279" s="20">
        <f t="shared" si="44"/>
        <v>-0.90105847424809604</v>
      </c>
    </row>
    <row r="280" spans="2:17" x14ac:dyDescent="0.3">
      <c r="B280" s="50" t="s">
        <v>335</v>
      </c>
      <c r="C280" s="17">
        <v>0</v>
      </c>
      <c r="D280" s="18">
        <v>0</v>
      </c>
      <c r="E280" s="18">
        <v>1.19</v>
      </c>
      <c r="F280" s="18">
        <v>1.27</v>
      </c>
      <c r="G280" s="18">
        <v>1.25</v>
      </c>
      <c r="H280" s="18">
        <v>0.89</v>
      </c>
      <c r="I280" s="19">
        <f t="shared" si="36"/>
        <v>0</v>
      </c>
      <c r="J280" s="19">
        <f t="shared" si="37"/>
        <v>4.3434999999999997</v>
      </c>
      <c r="K280" s="19">
        <f t="shared" si="38"/>
        <v>4.6354999999999995</v>
      </c>
      <c r="L280" s="19">
        <f t="shared" si="39"/>
        <v>4.5750000000000002</v>
      </c>
      <c r="M280" s="19">
        <f t="shared" si="40"/>
        <v>3.2484999999999999</v>
      </c>
      <c r="N280" s="20">
        <f t="shared" si="41"/>
        <v>0</v>
      </c>
      <c r="O280" s="20">
        <f t="shared" si="42"/>
        <v>6.7226890756302504E-2</v>
      </c>
      <c r="P280" s="20">
        <f t="shared" si="43"/>
        <v>-1.3051450760435679E-2</v>
      </c>
      <c r="Q280" s="20">
        <f t="shared" si="44"/>
        <v>-0.28994535519125686</v>
      </c>
    </row>
    <row r="281" spans="2:17" x14ac:dyDescent="0.3">
      <c r="B281" s="50" t="s">
        <v>336</v>
      </c>
      <c r="C281" s="17" t="s">
        <v>357</v>
      </c>
      <c r="D281" s="18">
        <v>131.53</v>
      </c>
      <c r="E281" s="18">
        <v>134.24</v>
      </c>
      <c r="F281" s="18">
        <v>139.03</v>
      </c>
      <c r="G281" s="18">
        <v>136.69</v>
      </c>
      <c r="H281" s="18">
        <v>0</v>
      </c>
      <c r="I281" s="19">
        <f t="shared" si="36"/>
        <v>481.39979999999997</v>
      </c>
      <c r="J281" s="19">
        <f t="shared" si="37"/>
        <v>489.976</v>
      </c>
      <c r="K281" s="19">
        <f t="shared" si="38"/>
        <v>507.45950000000005</v>
      </c>
      <c r="L281" s="19">
        <f t="shared" si="39"/>
        <v>500.28539999999998</v>
      </c>
      <c r="M281" s="19">
        <f t="shared" si="40"/>
        <v>0</v>
      </c>
      <c r="N281" s="20">
        <f t="shared" si="41"/>
        <v>1.7815129960585763E-2</v>
      </c>
      <c r="O281" s="20">
        <f t="shared" si="42"/>
        <v>3.5682359952324383E-2</v>
      </c>
      <c r="P281" s="20">
        <f t="shared" si="43"/>
        <v>-1.4137285832662605E-2</v>
      </c>
      <c r="Q281" s="20">
        <f t="shared" si="44"/>
        <v>-1</v>
      </c>
    </row>
    <row r="282" spans="2:17" x14ac:dyDescent="0.3">
      <c r="B282" s="50" t="s">
        <v>337</v>
      </c>
      <c r="C282" s="17" t="s">
        <v>357</v>
      </c>
      <c r="D282" s="18">
        <v>105.58</v>
      </c>
      <c r="E282" s="18">
        <v>111.69</v>
      </c>
      <c r="F282" s="18">
        <v>115.67</v>
      </c>
      <c r="G282" s="18">
        <v>113.72</v>
      </c>
      <c r="H282" s="18">
        <v>0</v>
      </c>
      <c r="I282" s="19">
        <f t="shared" si="36"/>
        <v>386.42280000000005</v>
      </c>
      <c r="J282" s="19">
        <f t="shared" si="37"/>
        <v>407.66849999999999</v>
      </c>
      <c r="K282" s="19">
        <f t="shared" si="38"/>
        <v>422.19550000000004</v>
      </c>
      <c r="L282" s="19">
        <f t="shared" si="39"/>
        <v>416.21519999999998</v>
      </c>
      <c r="M282" s="19">
        <f t="shared" si="40"/>
        <v>0</v>
      </c>
      <c r="N282" s="20">
        <f t="shared" si="41"/>
        <v>5.4980451464043956E-2</v>
      </c>
      <c r="O282" s="20">
        <f t="shared" si="42"/>
        <v>3.5634345062225847E-2</v>
      </c>
      <c r="P282" s="20">
        <f t="shared" si="43"/>
        <v>-1.4164764901568261E-2</v>
      </c>
      <c r="Q282" s="20">
        <f t="shared" si="44"/>
        <v>-1</v>
      </c>
    </row>
    <row r="283" spans="2:17" x14ac:dyDescent="0.3">
      <c r="B283" s="50" t="s">
        <v>338</v>
      </c>
      <c r="C283" s="17" t="s">
        <v>357</v>
      </c>
      <c r="D283" s="18">
        <v>4.47</v>
      </c>
      <c r="E283" s="18">
        <v>4.72</v>
      </c>
      <c r="F283" s="18">
        <v>0</v>
      </c>
      <c r="G283" s="18">
        <v>0</v>
      </c>
      <c r="H283" s="18">
        <v>0</v>
      </c>
      <c r="I283" s="19">
        <f t="shared" si="36"/>
        <v>16.360199999999999</v>
      </c>
      <c r="J283" s="19">
        <f t="shared" si="37"/>
        <v>17.227999999999998</v>
      </c>
      <c r="K283" s="19">
        <f t="shared" si="38"/>
        <v>0</v>
      </c>
      <c r="L283" s="19">
        <f t="shared" si="39"/>
        <v>0</v>
      </c>
      <c r="M283" s="19">
        <f t="shared" si="40"/>
        <v>0</v>
      </c>
      <c r="N283" s="20">
        <f t="shared" si="41"/>
        <v>5.3043361328101168E-2</v>
      </c>
      <c r="O283" s="20">
        <f t="shared" si="42"/>
        <v>-1</v>
      </c>
      <c r="P283" s="20">
        <f t="shared" si="43"/>
        <v>0</v>
      </c>
      <c r="Q283" s="20">
        <f t="shared" si="44"/>
        <v>0</v>
      </c>
    </row>
    <row r="284" spans="2:17" x14ac:dyDescent="0.3">
      <c r="B284" s="50" t="s">
        <v>339</v>
      </c>
      <c r="C284" s="17" t="s">
        <v>357</v>
      </c>
      <c r="D284" s="18">
        <v>2.88</v>
      </c>
      <c r="E284" s="18">
        <v>3</v>
      </c>
      <c r="F284" s="18">
        <v>3.11</v>
      </c>
      <c r="G284" s="18">
        <v>0</v>
      </c>
      <c r="H284" s="18">
        <v>0</v>
      </c>
      <c r="I284" s="19">
        <f t="shared" si="36"/>
        <v>10.540799999999999</v>
      </c>
      <c r="J284" s="19">
        <f t="shared" si="37"/>
        <v>10.95</v>
      </c>
      <c r="K284" s="19">
        <f t="shared" si="38"/>
        <v>11.3515</v>
      </c>
      <c r="L284" s="19">
        <f t="shared" si="39"/>
        <v>0</v>
      </c>
      <c r="M284" s="19">
        <f t="shared" si="40"/>
        <v>0</v>
      </c>
      <c r="N284" s="20">
        <f t="shared" si="41"/>
        <v>3.8820582877959975E-2</v>
      </c>
      <c r="O284" s="20">
        <f t="shared" si="42"/>
        <v>3.6666666666666625E-2</v>
      </c>
      <c r="P284" s="20">
        <f t="shared" si="43"/>
        <v>-1</v>
      </c>
      <c r="Q284" s="20">
        <f t="shared" si="44"/>
        <v>0</v>
      </c>
    </row>
    <row r="285" spans="2:17" x14ac:dyDescent="0.3">
      <c r="B285" s="50" t="s">
        <v>340</v>
      </c>
      <c r="C285" s="17" t="s">
        <v>357</v>
      </c>
      <c r="D285" s="18">
        <v>8.67</v>
      </c>
      <c r="E285" s="18">
        <v>9.1300000000000008</v>
      </c>
      <c r="F285" s="18">
        <v>0</v>
      </c>
      <c r="G285" s="18">
        <v>0</v>
      </c>
      <c r="H285" s="18">
        <v>0</v>
      </c>
      <c r="I285" s="19">
        <f t="shared" si="36"/>
        <v>31.732199999999999</v>
      </c>
      <c r="J285" s="19">
        <f t="shared" si="37"/>
        <v>33.3245</v>
      </c>
      <c r="K285" s="19">
        <f t="shared" si="38"/>
        <v>0</v>
      </c>
      <c r="L285" s="19">
        <f t="shared" si="39"/>
        <v>0</v>
      </c>
      <c r="M285" s="19">
        <f t="shared" si="40"/>
        <v>0</v>
      </c>
      <c r="N285" s="20">
        <f t="shared" si="41"/>
        <v>5.0179313126729408E-2</v>
      </c>
      <c r="O285" s="20">
        <f t="shared" si="42"/>
        <v>-1</v>
      </c>
      <c r="P285" s="20">
        <f t="shared" si="43"/>
        <v>0</v>
      </c>
      <c r="Q285" s="20">
        <f t="shared" si="44"/>
        <v>0</v>
      </c>
    </row>
    <row r="286" spans="2:17" x14ac:dyDescent="0.3">
      <c r="B286" s="50" t="s">
        <v>341</v>
      </c>
      <c r="C286" s="17" t="s">
        <v>357</v>
      </c>
      <c r="D286" s="18">
        <v>3.87</v>
      </c>
      <c r="E286" s="18">
        <v>4.0599999999999996</v>
      </c>
      <c r="F286" s="18">
        <v>4.21</v>
      </c>
      <c r="G286" s="18">
        <v>4.13</v>
      </c>
      <c r="H286" s="18">
        <v>0</v>
      </c>
      <c r="I286" s="19">
        <f t="shared" si="36"/>
        <v>14.164199999999999</v>
      </c>
      <c r="J286" s="19">
        <f t="shared" si="37"/>
        <v>14.818999999999999</v>
      </c>
      <c r="K286" s="19">
        <f t="shared" si="38"/>
        <v>15.3665</v>
      </c>
      <c r="L286" s="19">
        <f t="shared" si="39"/>
        <v>15.115799999999998</v>
      </c>
      <c r="M286" s="19">
        <f t="shared" si="40"/>
        <v>0</v>
      </c>
      <c r="N286" s="20">
        <f t="shared" si="41"/>
        <v>4.6229225794608864E-2</v>
      </c>
      <c r="O286" s="20">
        <f t="shared" si="42"/>
        <v>3.6945812807881895E-2</v>
      </c>
      <c r="P286" s="20">
        <f t="shared" si="43"/>
        <v>-1.631471057169831E-2</v>
      </c>
      <c r="Q286" s="20">
        <f t="shared" si="44"/>
        <v>-1</v>
      </c>
    </row>
    <row r="287" spans="2:17" x14ac:dyDescent="0.3">
      <c r="B287" s="50" t="s">
        <v>342</v>
      </c>
      <c r="C287" s="17" t="s">
        <v>357</v>
      </c>
      <c r="D287" s="18">
        <v>18.2</v>
      </c>
      <c r="E287" s="18">
        <v>19.2</v>
      </c>
      <c r="F287" s="18">
        <v>19.89</v>
      </c>
      <c r="G287" s="18">
        <v>19.55</v>
      </c>
      <c r="H287" s="18">
        <v>0</v>
      </c>
      <c r="I287" s="19">
        <f t="shared" si="36"/>
        <v>66.611999999999995</v>
      </c>
      <c r="J287" s="19">
        <f t="shared" si="37"/>
        <v>70.08</v>
      </c>
      <c r="K287" s="19">
        <f t="shared" si="38"/>
        <v>72.598500000000001</v>
      </c>
      <c r="L287" s="19">
        <f t="shared" si="39"/>
        <v>71.552999999999997</v>
      </c>
      <c r="M287" s="19">
        <f t="shared" si="40"/>
        <v>0</v>
      </c>
      <c r="N287" s="20">
        <f t="shared" si="41"/>
        <v>5.2062691406953743E-2</v>
      </c>
      <c r="O287" s="20">
        <f t="shared" si="42"/>
        <v>3.5937499999999956E-2</v>
      </c>
      <c r="P287" s="20">
        <f t="shared" si="43"/>
        <v>-1.4401123990165132E-2</v>
      </c>
      <c r="Q287" s="20">
        <f t="shared" si="44"/>
        <v>-1</v>
      </c>
    </row>
    <row r="288" spans="2:17" x14ac:dyDescent="0.3">
      <c r="B288" s="50" t="s">
        <v>343</v>
      </c>
      <c r="C288" s="17" t="s">
        <v>357</v>
      </c>
      <c r="D288" s="18">
        <v>8.01</v>
      </c>
      <c r="E288" s="18">
        <v>8.3800000000000008</v>
      </c>
      <c r="F288" s="18">
        <v>0</v>
      </c>
      <c r="G288" s="18">
        <v>0</v>
      </c>
      <c r="H288" s="18">
        <v>0</v>
      </c>
      <c r="I288" s="19">
        <f t="shared" si="36"/>
        <v>29.316600000000001</v>
      </c>
      <c r="J288" s="19">
        <f t="shared" si="37"/>
        <v>30.587000000000003</v>
      </c>
      <c r="K288" s="19">
        <f t="shared" si="38"/>
        <v>0</v>
      </c>
      <c r="L288" s="19">
        <f t="shared" si="39"/>
        <v>0</v>
      </c>
      <c r="M288" s="19">
        <f t="shared" si="40"/>
        <v>0</v>
      </c>
      <c r="N288" s="20">
        <f t="shared" si="41"/>
        <v>4.3333810878478429E-2</v>
      </c>
      <c r="O288" s="20">
        <f t="shared" si="42"/>
        <v>-1</v>
      </c>
      <c r="P288" s="20">
        <f t="shared" si="43"/>
        <v>0</v>
      </c>
      <c r="Q288" s="20">
        <f t="shared" si="44"/>
        <v>0</v>
      </c>
    </row>
    <row r="289" spans="2:17" x14ac:dyDescent="0.3">
      <c r="B289" s="50" t="s">
        <v>344</v>
      </c>
      <c r="C289" s="17">
        <v>0</v>
      </c>
      <c r="D289" s="18">
        <v>64.17</v>
      </c>
      <c r="E289" s="18">
        <v>65.55</v>
      </c>
      <c r="F289" s="18">
        <v>67.89</v>
      </c>
      <c r="G289" s="18">
        <v>66.739999999999995</v>
      </c>
      <c r="H289" s="18">
        <v>5.67</v>
      </c>
      <c r="I289" s="19">
        <f t="shared" si="36"/>
        <v>234.86220000000003</v>
      </c>
      <c r="J289" s="19">
        <f t="shared" si="37"/>
        <v>239.25749999999999</v>
      </c>
      <c r="K289" s="19">
        <f t="shared" si="38"/>
        <v>247.79850000000002</v>
      </c>
      <c r="L289" s="19">
        <f t="shared" si="39"/>
        <v>244.26839999999999</v>
      </c>
      <c r="M289" s="19">
        <f t="shared" si="40"/>
        <v>20.695499999999999</v>
      </c>
      <c r="N289" s="20">
        <f t="shared" si="41"/>
        <v>1.8714378048063862E-2</v>
      </c>
      <c r="O289" s="20">
        <f t="shared" si="42"/>
        <v>3.5697940503432557E-2</v>
      </c>
      <c r="P289" s="20">
        <f t="shared" si="43"/>
        <v>-1.4245848945817041E-2</v>
      </c>
      <c r="Q289" s="20">
        <f t="shared" si="44"/>
        <v>-0.91527557391787062</v>
      </c>
    </row>
    <row r="290" spans="2:17" x14ac:dyDescent="0.3">
      <c r="B290" s="50" t="s">
        <v>345</v>
      </c>
      <c r="C290" s="17">
        <v>0</v>
      </c>
      <c r="D290" s="18">
        <v>0.96</v>
      </c>
      <c r="E290" s="18">
        <v>1</v>
      </c>
      <c r="F290" s="18">
        <v>1.03</v>
      </c>
      <c r="G290" s="18">
        <v>1.01</v>
      </c>
      <c r="H290" s="18">
        <v>36.51</v>
      </c>
      <c r="I290" s="19">
        <f t="shared" si="36"/>
        <v>3.5135999999999998</v>
      </c>
      <c r="J290" s="19">
        <f t="shared" si="37"/>
        <v>3.65</v>
      </c>
      <c r="K290" s="19">
        <f t="shared" si="38"/>
        <v>3.7595000000000001</v>
      </c>
      <c r="L290" s="19">
        <f t="shared" si="39"/>
        <v>3.6965999999999997</v>
      </c>
      <c r="M290" s="19">
        <f t="shared" si="40"/>
        <v>133.26149999999998</v>
      </c>
      <c r="N290" s="20">
        <f t="shared" si="41"/>
        <v>3.8820582877959975E-2</v>
      </c>
      <c r="O290" s="20">
        <f t="shared" si="42"/>
        <v>3.0000000000000027E-2</v>
      </c>
      <c r="P290" s="20">
        <f t="shared" si="43"/>
        <v>-1.6730948264396917E-2</v>
      </c>
      <c r="Q290" s="20">
        <f t="shared" si="44"/>
        <v>35.049748417464698</v>
      </c>
    </row>
    <row r="291" spans="2:17" x14ac:dyDescent="0.3">
      <c r="B291" s="50" t="s">
        <v>346</v>
      </c>
      <c r="C291" s="17">
        <v>0</v>
      </c>
      <c r="D291" s="18">
        <v>3.76</v>
      </c>
      <c r="E291" s="18">
        <v>3.96</v>
      </c>
      <c r="F291" s="18">
        <v>4.0999999999999996</v>
      </c>
      <c r="G291" s="18">
        <v>4.03</v>
      </c>
      <c r="H291" s="18">
        <v>2.2000000000000002</v>
      </c>
      <c r="I291" s="19">
        <f t="shared" si="36"/>
        <v>13.761599999999998</v>
      </c>
      <c r="J291" s="19">
        <f t="shared" si="37"/>
        <v>14.453999999999999</v>
      </c>
      <c r="K291" s="19">
        <f t="shared" si="38"/>
        <v>14.964999999999998</v>
      </c>
      <c r="L291" s="19">
        <f t="shared" si="39"/>
        <v>14.7498</v>
      </c>
      <c r="M291" s="19">
        <f t="shared" si="40"/>
        <v>8.0300000000000011</v>
      </c>
      <c r="N291" s="20">
        <f t="shared" si="41"/>
        <v>5.0313916986397089E-2</v>
      </c>
      <c r="O291" s="20">
        <f t="shared" si="42"/>
        <v>3.5353535353535248E-2</v>
      </c>
      <c r="P291" s="20">
        <f t="shared" si="43"/>
        <v>-1.4380220514533804E-2</v>
      </c>
      <c r="Q291" s="20">
        <f t="shared" si="44"/>
        <v>-0.4555858384520467</v>
      </c>
    </row>
    <row r="292" spans="2:17" x14ac:dyDescent="0.3">
      <c r="B292" s="50" t="s">
        <v>347</v>
      </c>
      <c r="C292" s="17" t="s">
        <v>357</v>
      </c>
      <c r="D292" s="18">
        <v>43.24</v>
      </c>
      <c r="E292" s="18">
        <v>45.47</v>
      </c>
      <c r="F292" s="18">
        <v>47.09</v>
      </c>
      <c r="G292" s="18">
        <v>46.3</v>
      </c>
      <c r="H292" s="18">
        <v>0</v>
      </c>
      <c r="I292" s="19">
        <f t="shared" si="36"/>
        <v>158.25839999999999</v>
      </c>
      <c r="J292" s="19">
        <f t="shared" si="37"/>
        <v>165.96549999999999</v>
      </c>
      <c r="K292" s="19">
        <f t="shared" si="38"/>
        <v>171.8785</v>
      </c>
      <c r="L292" s="19">
        <f t="shared" si="39"/>
        <v>169.458</v>
      </c>
      <c r="M292" s="19">
        <f t="shared" si="40"/>
        <v>0</v>
      </c>
      <c r="N292" s="20">
        <f t="shared" si="41"/>
        <v>4.8699468716984384E-2</v>
      </c>
      <c r="O292" s="20">
        <f t="shared" si="42"/>
        <v>3.5627886518583729E-2</v>
      </c>
      <c r="P292" s="20">
        <f t="shared" si="43"/>
        <v>-1.408262231750923E-2</v>
      </c>
      <c r="Q292" s="20">
        <f t="shared" si="44"/>
        <v>-1</v>
      </c>
    </row>
    <row r="293" spans="2:17" x14ac:dyDescent="0.3">
      <c r="B293" s="50" t="s">
        <v>348</v>
      </c>
      <c r="C293" s="17" t="s">
        <v>357</v>
      </c>
      <c r="D293" s="18">
        <v>41.35</v>
      </c>
      <c r="E293" s="18">
        <v>42.09</v>
      </c>
      <c r="F293" s="18">
        <v>0</v>
      </c>
      <c r="G293" s="18">
        <v>0</v>
      </c>
      <c r="H293" s="18">
        <v>0</v>
      </c>
      <c r="I293" s="19">
        <f t="shared" si="36"/>
        <v>151.34100000000001</v>
      </c>
      <c r="J293" s="19">
        <f t="shared" si="37"/>
        <v>153.62850000000003</v>
      </c>
      <c r="K293" s="19">
        <f t="shared" si="38"/>
        <v>0</v>
      </c>
      <c r="L293" s="19">
        <f t="shared" si="39"/>
        <v>0</v>
      </c>
      <c r="M293" s="19">
        <f t="shared" si="40"/>
        <v>0</v>
      </c>
      <c r="N293" s="20">
        <f t="shared" si="41"/>
        <v>1.5114873035066756E-2</v>
      </c>
      <c r="O293" s="20">
        <f t="shared" si="42"/>
        <v>-1</v>
      </c>
      <c r="P293" s="20">
        <f t="shared" si="43"/>
        <v>0</v>
      </c>
      <c r="Q293" s="20">
        <f t="shared" si="44"/>
        <v>0</v>
      </c>
    </row>
    <row r="294" spans="2:17" x14ac:dyDescent="0.3">
      <c r="B294" s="50" t="s">
        <v>349</v>
      </c>
      <c r="C294" s="17" t="s">
        <v>357</v>
      </c>
      <c r="D294" s="18">
        <v>1.01</v>
      </c>
      <c r="E294" s="18">
        <v>0</v>
      </c>
      <c r="F294" s="18">
        <v>1.0900000000000001</v>
      </c>
      <c r="G294" s="18">
        <v>1.07</v>
      </c>
      <c r="H294" s="18">
        <v>0</v>
      </c>
      <c r="I294" s="19">
        <f t="shared" si="36"/>
        <v>3.6965999999999997</v>
      </c>
      <c r="J294" s="19">
        <f t="shared" si="37"/>
        <v>0</v>
      </c>
      <c r="K294" s="19">
        <f t="shared" si="38"/>
        <v>3.9784999999999999</v>
      </c>
      <c r="L294" s="19">
        <f t="shared" si="39"/>
        <v>3.9162000000000003</v>
      </c>
      <c r="M294" s="19">
        <f t="shared" si="40"/>
        <v>0</v>
      </c>
      <c r="N294" s="20">
        <f t="shared" si="41"/>
        <v>-1</v>
      </c>
      <c r="O294" s="20">
        <f t="shared" si="42"/>
        <v>0</v>
      </c>
      <c r="P294" s="20">
        <f t="shared" si="43"/>
        <v>-1.565916802815126E-2</v>
      </c>
      <c r="Q294" s="20">
        <f t="shared" si="44"/>
        <v>-1</v>
      </c>
    </row>
    <row r="295" spans="2:17" x14ac:dyDescent="0.3">
      <c r="B295" s="50" t="s">
        <v>350</v>
      </c>
      <c r="C295" s="17">
        <v>0</v>
      </c>
      <c r="D295" s="18">
        <v>17.829999999999998</v>
      </c>
      <c r="E295" s="18">
        <v>18.7</v>
      </c>
      <c r="F295" s="18">
        <v>19.36</v>
      </c>
      <c r="G295" s="18">
        <v>19.04</v>
      </c>
      <c r="H295" s="18">
        <v>99.55</v>
      </c>
      <c r="I295" s="19">
        <f t="shared" si="36"/>
        <v>65.257799999999989</v>
      </c>
      <c r="J295" s="19">
        <f t="shared" si="37"/>
        <v>68.254999999999995</v>
      </c>
      <c r="K295" s="19">
        <f t="shared" si="38"/>
        <v>70.664000000000001</v>
      </c>
      <c r="L295" s="19">
        <f t="shared" si="39"/>
        <v>69.686399999999992</v>
      </c>
      <c r="M295" s="19">
        <f t="shared" si="40"/>
        <v>363.35749999999996</v>
      </c>
      <c r="N295" s="20">
        <f t="shared" si="41"/>
        <v>4.592860930034437E-2</v>
      </c>
      <c r="O295" s="20">
        <f t="shared" si="42"/>
        <v>3.529411764705892E-2</v>
      </c>
      <c r="P295" s="20">
        <f t="shared" si="43"/>
        <v>-1.383448432016321E-2</v>
      </c>
      <c r="Q295" s="20">
        <f t="shared" si="44"/>
        <v>4.2141809592689539</v>
      </c>
    </row>
    <row r="296" spans="2:17" x14ac:dyDescent="0.3">
      <c r="B296" s="50" t="s">
        <v>351</v>
      </c>
      <c r="C296" s="17" t="s">
        <v>357</v>
      </c>
      <c r="D296" s="18">
        <v>7.84</v>
      </c>
      <c r="E296" s="18">
        <v>8.15</v>
      </c>
      <c r="F296" s="18">
        <v>0</v>
      </c>
      <c r="G296" s="18">
        <v>0</v>
      </c>
      <c r="H296" s="18">
        <v>0</v>
      </c>
      <c r="I296" s="19">
        <f t="shared" si="36"/>
        <v>28.694399999999998</v>
      </c>
      <c r="J296" s="19">
        <f t="shared" si="37"/>
        <v>29.747500000000002</v>
      </c>
      <c r="K296" s="19">
        <f t="shared" si="38"/>
        <v>0</v>
      </c>
      <c r="L296" s="19">
        <f t="shared" si="39"/>
        <v>0</v>
      </c>
      <c r="M296" s="19">
        <f t="shared" si="40"/>
        <v>0</v>
      </c>
      <c r="N296" s="20">
        <f t="shared" si="41"/>
        <v>3.6700540872086629E-2</v>
      </c>
      <c r="O296" s="20">
        <f t="shared" si="42"/>
        <v>-1</v>
      </c>
      <c r="P296" s="20">
        <f t="shared" si="43"/>
        <v>0</v>
      </c>
      <c r="Q296" s="20">
        <f t="shared" si="44"/>
        <v>0</v>
      </c>
    </row>
    <row r="297" spans="2:17" x14ac:dyDescent="0.3">
      <c r="B297" s="50" t="s">
        <v>352</v>
      </c>
      <c r="C297" s="17" t="s">
        <v>357</v>
      </c>
      <c r="D297" s="18">
        <v>19.88</v>
      </c>
      <c r="E297" s="18">
        <v>20.96</v>
      </c>
      <c r="F297" s="18">
        <v>21.7</v>
      </c>
      <c r="G297" s="18">
        <v>21.34</v>
      </c>
      <c r="H297" s="18">
        <v>0</v>
      </c>
      <c r="I297" s="19">
        <f t="shared" si="36"/>
        <v>72.760799999999989</v>
      </c>
      <c r="J297" s="19">
        <f t="shared" si="37"/>
        <v>76.504000000000005</v>
      </c>
      <c r="K297" s="19">
        <f t="shared" si="38"/>
        <v>79.204999999999998</v>
      </c>
      <c r="L297" s="19">
        <f t="shared" si="39"/>
        <v>78.104399999999998</v>
      </c>
      <c r="M297" s="19">
        <f t="shared" si="40"/>
        <v>0</v>
      </c>
      <c r="N297" s="20">
        <f t="shared" si="41"/>
        <v>5.1445283724203428E-2</v>
      </c>
      <c r="O297" s="20">
        <f t="shared" si="42"/>
        <v>3.5305343511450316E-2</v>
      </c>
      <c r="P297" s="20">
        <f t="shared" si="43"/>
        <v>-1.3895587399785359E-2</v>
      </c>
      <c r="Q297" s="20">
        <f t="shared" si="44"/>
        <v>-1</v>
      </c>
    </row>
    <row r="298" spans="2:17" x14ac:dyDescent="0.3">
      <c r="B298" s="50" t="s">
        <v>353</v>
      </c>
      <c r="C298" s="17" t="s">
        <v>357</v>
      </c>
      <c r="D298" s="18">
        <v>4.6100000000000003</v>
      </c>
      <c r="E298" s="18">
        <v>4.8099999999999996</v>
      </c>
      <c r="F298" s="18">
        <v>4.99</v>
      </c>
      <c r="G298" s="18">
        <v>4.9000000000000004</v>
      </c>
      <c r="H298" s="18">
        <v>0</v>
      </c>
      <c r="I298" s="19">
        <f t="shared" si="36"/>
        <v>16.872600000000002</v>
      </c>
      <c r="J298" s="19">
        <f t="shared" si="37"/>
        <v>17.5565</v>
      </c>
      <c r="K298" s="19">
        <f t="shared" si="38"/>
        <v>18.2135</v>
      </c>
      <c r="L298" s="19">
        <f t="shared" si="39"/>
        <v>17.934000000000001</v>
      </c>
      <c r="M298" s="19">
        <f t="shared" si="40"/>
        <v>0</v>
      </c>
      <c r="N298" s="20">
        <f t="shared" si="41"/>
        <v>4.0533172125220673E-2</v>
      </c>
      <c r="O298" s="20">
        <f t="shared" si="42"/>
        <v>3.7422037422037313E-2</v>
      </c>
      <c r="P298" s="20">
        <f t="shared" si="43"/>
        <v>-1.5345760013177001E-2</v>
      </c>
      <c r="Q298" s="20">
        <f t="shared" si="44"/>
        <v>-1</v>
      </c>
    </row>
    <row r="299" spans="2:17" x14ac:dyDescent="0.3">
      <c r="B299" s="50" t="s">
        <v>354</v>
      </c>
      <c r="C299" s="17" t="s">
        <v>357</v>
      </c>
      <c r="D299" s="18">
        <v>29.12</v>
      </c>
      <c r="E299" s="18">
        <v>30.65</v>
      </c>
      <c r="F299" s="18">
        <v>0</v>
      </c>
      <c r="G299" s="18">
        <v>0</v>
      </c>
      <c r="H299" s="18">
        <v>0</v>
      </c>
      <c r="I299" s="19">
        <f t="shared" si="36"/>
        <v>106.5792</v>
      </c>
      <c r="J299" s="19">
        <f t="shared" si="37"/>
        <v>111.8725</v>
      </c>
      <c r="K299" s="19">
        <f t="shared" si="38"/>
        <v>0</v>
      </c>
      <c r="L299" s="19">
        <f t="shared" si="39"/>
        <v>0</v>
      </c>
      <c r="M299" s="19">
        <f t="shared" si="40"/>
        <v>0</v>
      </c>
      <c r="N299" s="20">
        <f t="shared" si="41"/>
        <v>4.9665413138773706E-2</v>
      </c>
      <c r="O299" s="20">
        <f t="shared" si="42"/>
        <v>-1</v>
      </c>
      <c r="P299" s="20">
        <f t="shared" si="43"/>
        <v>0</v>
      </c>
      <c r="Q299" s="20">
        <f t="shared" si="44"/>
        <v>0</v>
      </c>
    </row>
    <row r="300" spans="2:17" x14ac:dyDescent="0.3">
      <c r="B300" s="50" t="s">
        <v>355</v>
      </c>
      <c r="C300" s="17" t="s">
        <v>357</v>
      </c>
      <c r="D300" s="18">
        <v>3.83</v>
      </c>
      <c r="E300" s="18">
        <v>7.46</v>
      </c>
      <c r="F300" s="18">
        <v>7.73</v>
      </c>
      <c r="G300" s="18">
        <v>0</v>
      </c>
      <c r="H300" s="18">
        <v>0</v>
      </c>
      <c r="I300" s="19">
        <f t="shared" si="36"/>
        <v>14.017800000000001</v>
      </c>
      <c r="J300" s="19">
        <f t="shared" si="37"/>
        <v>27.228999999999999</v>
      </c>
      <c r="K300" s="19">
        <f t="shared" si="38"/>
        <v>28.214500000000001</v>
      </c>
      <c r="L300" s="19">
        <f t="shared" si="39"/>
        <v>0</v>
      </c>
      <c r="M300" s="19">
        <f t="shared" si="40"/>
        <v>0</v>
      </c>
      <c r="N300" s="20">
        <f t="shared" si="41"/>
        <v>0.94245887371770154</v>
      </c>
      <c r="O300" s="20">
        <f t="shared" si="42"/>
        <v>3.6193029490616757E-2</v>
      </c>
      <c r="P300" s="20">
        <f t="shared" si="43"/>
        <v>-1</v>
      </c>
      <c r="Q300" s="20">
        <f t="shared" si="44"/>
        <v>0</v>
      </c>
    </row>
    <row r="301" spans="2:17" x14ac:dyDescent="0.3">
      <c r="B301" s="68"/>
      <c r="C301" s="17"/>
      <c r="D301" s="18"/>
    </row>
    <row r="302" spans="2:17" x14ac:dyDescent="0.3">
      <c r="B302" s="68"/>
      <c r="C302" s="17"/>
      <c r="D302" s="18">
        <f>SUM(D15:D301)</f>
        <v>172978.61</v>
      </c>
      <c r="E302" s="18">
        <f t="shared" ref="E302:M302" si="45">SUM(E15:E301)</f>
        <v>176302.90999999995</v>
      </c>
      <c r="F302" s="18">
        <f t="shared" si="45"/>
        <v>1334921.55</v>
      </c>
      <c r="G302" s="18">
        <f t="shared" si="45"/>
        <v>848766.48000000021</v>
      </c>
      <c r="H302" s="18">
        <f t="shared" si="45"/>
        <v>1125916.76</v>
      </c>
      <c r="I302" s="18">
        <f t="shared" si="45"/>
        <v>633101.71259999962</v>
      </c>
      <c r="J302" s="18">
        <f t="shared" si="45"/>
        <v>643505.62149999978</v>
      </c>
      <c r="K302" s="18">
        <f t="shared" si="45"/>
        <v>4872463.657499996</v>
      </c>
      <c r="L302" s="18">
        <f t="shared" si="45"/>
        <v>3106485.3167999997</v>
      </c>
      <c r="M302" s="18">
        <f t="shared" si="45"/>
        <v>4109596.1739999996</v>
      </c>
    </row>
    <row r="303" spans="2:17" x14ac:dyDescent="0.3">
      <c r="B303" s="68"/>
      <c r="C303" s="17"/>
      <c r="D303" s="18"/>
    </row>
    <row r="304" spans="2:17" x14ac:dyDescent="0.3">
      <c r="B304" s="68"/>
      <c r="C304" s="17"/>
      <c r="D304" s="18"/>
    </row>
    <row r="305" spans="2:4" x14ac:dyDescent="0.3">
      <c r="B305" s="68"/>
      <c r="C305" s="17"/>
      <c r="D305" s="18"/>
    </row>
    <row r="306" spans="2:4" x14ac:dyDescent="0.3">
      <c r="B306" s="68"/>
      <c r="C306" s="17"/>
      <c r="D306" s="18"/>
    </row>
    <row r="307" spans="2:4" x14ac:dyDescent="0.3">
      <c r="B307" s="68"/>
      <c r="C307" s="17"/>
      <c r="D307" s="18"/>
    </row>
    <row r="308" spans="2:4" x14ac:dyDescent="0.3">
      <c r="B308" s="68"/>
      <c r="C308" s="17"/>
      <c r="D308" s="18"/>
    </row>
    <row r="309" spans="2:4" x14ac:dyDescent="0.3">
      <c r="B309" s="68"/>
      <c r="C309" s="17"/>
      <c r="D309" s="18"/>
    </row>
    <row r="310" spans="2:4" x14ac:dyDescent="0.3">
      <c r="B310" s="68"/>
      <c r="C310" s="17"/>
      <c r="D310" s="18"/>
    </row>
    <row r="311" spans="2:4" x14ac:dyDescent="0.3">
      <c r="B311" s="68"/>
      <c r="C311" s="17"/>
      <c r="D311" s="18"/>
    </row>
    <row r="312" spans="2:4" x14ac:dyDescent="0.3">
      <c r="B312" s="68"/>
      <c r="C312" s="17"/>
      <c r="D312" s="18"/>
    </row>
    <row r="313" spans="2:4" x14ac:dyDescent="0.3">
      <c r="B313" s="68"/>
      <c r="C313" s="17"/>
      <c r="D313" s="18"/>
    </row>
    <row r="314" spans="2:4" x14ac:dyDescent="0.3">
      <c r="B314" s="68"/>
      <c r="C314" s="17"/>
      <c r="D314" s="18"/>
    </row>
    <row r="315" spans="2:4" x14ac:dyDescent="0.3">
      <c r="B315" s="68"/>
      <c r="C315" s="17"/>
      <c r="D315" s="18"/>
    </row>
    <row r="316" spans="2:4" x14ac:dyDescent="0.3">
      <c r="B316" s="68"/>
      <c r="C316" s="17"/>
      <c r="D316" s="18"/>
    </row>
    <row r="317" spans="2:4" x14ac:dyDescent="0.3">
      <c r="B317" s="68"/>
      <c r="C317" s="17"/>
      <c r="D317" s="18"/>
    </row>
    <row r="318" spans="2:4" x14ac:dyDescent="0.3">
      <c r="B318" s="68"/>
      <c r="C318" s="17"/>
      <c r="D318" s="18"/>
    </row>
    <row r="319" spans="2:4" x14ac:dyDescent="0.3">
      <c r="B319" s="68"/>
      <c r="C319" s="17"/>
      <c r="D319" s="18"/>
    </row>
    <row r="320" spans="2:4" x14ac:dyDescent="0.3">
      <c r="B320" s="68"/>
      <c r="C320" s="17"/>
      <c r="D320" s="18"/>
    </row>
    <row r="321" spans="2:4" x14ac:dyDescent="0.3">
      <c r="B321" s="68"/>
      <c r="C321" s="17"/>
      <c r="D321" s="18"/>
    </row>
    <row r="322" spans="2:4" x14ac:dyDescent="0.3">
      <c r="B322" s="68"/>
      <c r="C322" s="17"/>
      <c r="D322" s="18"/>
    </row>
    <row r="323" spans="2:4" x14ac:dyDescent="0.3">
      <c r="B323" s="68"/>
      <c r="C323" s="17"/>
      <c r="D323" s="18"/>
    </row>
    <row r="324" spans="2:4" x14ac:dyDescent="0.3">
      <c r="B324" s="68"/>
      <c r="C324" s="17"/>
      <c r="D324" s="18"/>
    </row>
    <row r="325" spans="2:4" x14ac:dyDescent="0.3">
      <c r="B325" s="68"/>
      <c r="C325" s="17"/>
      <c r="D325" s="18"/>
    </row>
    <row r="326" spans="2:4" x14ac:dyDescent="0.3">
      <c r="B326" s="68"/>
      <c r="C326" s="17"/>
      <c r="D326" s="18"/>
    </row>
    <row r="327" spans="2:4" x14ac:dyDescent="0.3">
      <c r="B327" s="68"/>
      <c r="C327" s="17"/>
      <c r="D327" s="18"/>
    </row>
    <row r="328" spans="2:4" x14ac:dyDescent="0.3">
      <c r="B328" s="68"/>
      <c r="C328" s="17"/>
      <c r="D328" s="18"/>
    </row>
    <row r="329" spans="2:4" x14ac:dyDescent="0.3">
      <c r="B329" s="68"/>
      <c r="C329" s="17"/>
      <c r="D329" s="18"/>
    </row>
    <row r="330" spans="2:4" x14ac:dyDescent="0.3">
      <c r="B330" s="68"/>
      <c r="C330" s="17"/>
      <c r="D330" s="18"/>
    </row>
    <row r="331" spans="2:4" x14ac:dyDescent="0.3">
      <c r="B331" s="68"/>
      <c r="C331" s="17"/>
      <c r="D331" s="18"/>
    </row>
    <row r="332" spans="2:4" x14ac:dyDescent="0.3">
      <c r="B332" s="68"/>
      <c r="C332" s="17"/>
      <c r="D332" s="18"/>
    </row>
    <row r="333" spans="2:4" x14ac:dyDescent="0.3">
      <c r="B333" s="68"/>
      <c r="C333" s="17"/>
      <c r="D333" s="18"/>
    </row>
    <row r="334" spans="2:4" x14ac:dyDescent="0.3">
      <c r="B334" s="68"/>
      <c r="C334" s="17"/>
      <c r="D334" s="18"/>
    </row>
    <row r="335" spans="2:4" x14ac:dyDescent="0.3">
      <c r="B335" s="68"/>
      <c r="C335" s="17"/>
      <c r="D335" s="18"/>
    </row>
    <row r="336" spans="2:4" x14ac:dyDescent="0.3">
      <c r="B336" s="68"/>
      <c r="C336" s="17"/>
      <c r="D336" s="18"/>
    </row>
    <row r="337" spans="2:4" x14ac:dyDescent="0.3">
      <c r="B337" s="68"/>
      <c r="C337" s="17"/>
      <c r="D337" s="18"/>
    </row>
    <row r="338" spans="2:4" x14ac:dyDescent="0.3">
      <c r="B338" s="68"/>
      <c r="C338" s="17"/>
      <c r="D338" s="18"/>
    </row>
    <row r="339" spans="2:4" x14ac:dyDescent="0.3">
      <c r="B339" s="68"/>
      <c r="C339" s="17"/>
      <c r="D339" s="18"/>
    </row>
    <row r="340" spans="2:4" x14ac:dyDescent="0.3">
      <c r="B340" s="68"/>
      <c r="C340" s="17"/>
      <c r="D340" s="18"/>
    </row>
    <row r="341" spans="2:4" x14ac:dyDescent="0.3">
      <c r="B341" s="68"/>
      <c r="C341" s="17"/>
      <c r="D341" s="18"/>
    </row>
    <row r="342" spans="2:4" x14ac:dyDescent="0.3">
      <c r="B342" s="68"/>
      <c r="C342" s="17"/>
      <c r="D342" s="18"/>
    </row>
    <row r="343" spans="2:4" x14ac:dyDescent="0.3">
      <c r="B343" s="68"/>
      <c r="C343" s="17"/>
      <c r="D343" s="18"/>
    </row>
    <row r="344" spans="2:4" x14ac:dyDescent="0.3">
      <c r="B344" s="68"/>
      <c r="C344" s="17"/>
      <c r="D344" s="18"/>
    </row>
    <row r="345" spans="2:4" x14ac:dyDescent="0.3">
      <c r="B345" s="68"/>
      <c r="C345" s="17"/>
      <c r="D345" s="18"/>
    </row>
    <row r="346" spans="2:4" x14ac:dyDescent="0.3">
      <c r="B346" s="68"/>
      <c r="C346" s="17"/>
      <c r="D346" s="18"/>
    </row>
    <row r="347" spans="2:4" x14ac:dyDescent="0.3">
      <c r="B347" s="68"/>
      <c r="C347" s="17"/>
      <c r="D347" s="18"/>
    </row>
    <row r="348" spans="2:4" x14ac:dyDescent="0.3">
      <c r="B348" s="68"/>
      <c r="C348" s="17"/>
      <c r="D348" s="18"/>
    </row>
    <row r="349" spans="2:4" x14ac:dyDescent="0.3">
      <c r="B349" s="68"/>
      <c r="C349" s="17"/>
      <c r="D349" s="18"/>
    </row>
    <row r="350" spans="2:4" x14ac:dyDescent="0.3">
      <c r="B350" s="68"/>
      <c r="C350" s="17"/>
      <c r="D350" s="18"/>
    </row>
    <row r="351" spans="2:4" x14ac:dyDescent="0.3">
      <c r="B351" s="68"/>
      <c r="C351" s="17"/>
      <c r="D351" s="18"/>
    </row>
    <row r="352" spans="2:4" x14ac:dyDescent="0.3">
      <c r="B352" s="68"/>
      <c r="C352" s="17"/>
      <c r="D352" s="18"/>
    </row>
    <row r="353" spans="2:4" x14ac:dyDescent="0.3">
      <c r="B353" s="68"/>
      <c r="C353" s="17"/>
      <c r="D353" s="18"/>
    </row>
    <row r="354" spans="2:4" x14ac:dyDescent="0.3">
      <c r="B354" s="68"/>
      <c r="C354" s="17"/>
      <c r="D354" s="18"/>
    </row>
    <row r="355" spans="2:4" x14ac:dyDescent="0.3">
      <c r="B355" s="68"/>
      <c r="C355" s="17"/>
      <c r="D355" s="18"/>
    </row>
    <row r="356" spans="2:4" x14ac:dyDescent="0.3">
      <c r="B356" s="68"/>
      <c r="C356" s="17"/>
      <c r="D356" s="18"/>
    </row>
    <row r="357" spans="2:4" x14ac:dyDescent="0.3">
      <c r="B357" s="68"/>
      <c r="C357" s="17"/>
      <c r="D357" s="18"/>
    </row>
    <row r="358" spans="2:4" x14ac:dyDescent="0.3">
      <c r="B358" s="68"/>
      <c r="C358" s="17"/>
      <c r="D358" s="18"/>
    </row>
    <row r="359" spans="2:4" x14ac:dyDescent="0.3">
      <c r="B359" s="68"/>
      <c r="C359" s="17"/>
      <c r="D359" s="18"/>
    </row>
    <row r="360" spans="2:4" x14ac:dyDescent="0.3">
      <c r="B360" s="68"/>
      <c r="C360" s="17"/>
      <c r="D360" s="18"/>
    </row>
    <row r="361" spans="2:4" x14ac:dyDescent="0.3">
      <c r="B361" s="68"/>
      <c r="C361" s="17"/>
      <c r="D361" s="18"/>
    </row>
    <row r="362" spans="2:4" x14ac:dyDescent="0.3">
      <c r="B362" s="68"/>
      <c r="C362" s="17"/>
      <c r="D362" s="18"/>
    </row>
    <row r="363" spans="2:4" x14ac:dyDescent="0.3">
      <c r="B363" s="68"/>
      <c r="C363" s="17"/>
      <c r="D363" s="18"/>
    </row>
    <row r="364" spans="2:4" x14ac:dyDescent="0.3">
      <c r="B364" s="68"/>
      <c r="C364" s="17"/>
      <c r="D364" s="18"/>
    </row>
    <row r="365" spans="2:4" x14ac:dyDescent="0.3">
      <c r="B365" s="68"/>
      <c r="C365" s="17"/>
      <c r="D365" s="18"/>
    </row>
    <row r="366" spans="2:4" x14ac:dyDescent="0.3">
      <c r="B366" s="68"/>
      <c r="C366" s="17"/>
      <c r="D366" s="18"/>
    </row>
    <row r="367" spans="2:4" x14ac:dyDescent="0.3">
      <c r="B367" s="68"/>
      <c r="C367" s="17"/>
      <c r="D367" s="18"/>
    </row>
    <row r="368" spans="2:4" x14ac:dyDescent="0.3">
      <c r="B368" s="68"/>
      <c r="C368" s="17"/>
      <c r="D368" s="18"/>
    </row>
    <row r="369" spans="2:4" x14ac:dyDescent="0.3">
      <c r="B369" s="68"/>
      <c r="C369" s="17"/>
      <c r="D369" s="18"/>
    </row>
    <row r="370" spans="2:4" x14ac:dyDescent="0.3">
      <c r="B370" s="68"/>
      <c r="C370" s="17"/>
      <c r="D370" s="18"/>
    </row>
    <row r="371" spans="2:4" x14ac:dyDescent="0.3">
      <c r="B371" s="68"/>
      <c r="C371" s="17"/>
      <c r="D371" s="18"/>
    </row>
    <row r="372" spans="2:4" x14ac:dyDescent="0.3">
      <c r="B372" s="68"/>
      <c r="C372" s="17"/>
      <c r="D372" s="18"/>
    </row>
    <row r="373" spans="2:4" x14ac:dyDescent="0.3">
      <c r="B373" s="68"/>
      <c r="C373" s="17"/>
      <c r="D373" s="18"/>
    </row>
    <row r="374" spans="2:4" x14ac:dyDescent="0.3">
      <c r="B374" s="68"/>
      <c r="C374" s="17"/>
      <c r="D374" s="18"/>
    </row>
    <row r="375" spans="2:4" x14ac:dyDescent="0.3">
      <c r="B375" s="68"/>
      <c r="C375" s="17"/>
      <c r="D375" s="18"/>
    </row>
    <row r="376" spans="2:4" x14ac:dyDescent="0.3">
      <c r="B376" s="68"/>
      <c r="C376" s="17"/>
      <c r="D376" s="18"/>
    </row>
    <row r="377" spans="2:4" x14ac:dyDescent="0.3">
      <c r="B377" s="68"/>
      <c r="C377" s="17"/>
      <c r="D377" s="18"/>
    </row>
    <row r="378" spans="2:4" x14ac:dyDescent="0.3">
      <c r="B378" s="68"/>
      <c r="C378" s="17"/>
      <c r="D378" s="18"/>
    </row>
    <row r="379" spans="2:4" x14ac:dyDescent="0.3">
      <c r="B379" s="68"/>
      <c r="C379" s="17"/>
      <c r="D379" s="18"/>
    </row>
    <row r="380" spans="2:4" x14ac:dyDescent="0.3">
      <c r="B380" s="68"/>
      <c r="C380" s="17"/>
      <c r="D380" s="18"/>
    </row>
    <row r="381" spans="2:4" x14ac:dyDescent="0.3">
      <c r="B381" s="68"/>
      <c r="C381" s="17"/>
      <c r="D381" s="18"/>
    </row>
    <row r="382" spans="2:4" x14ac:dyDescent="0.3">
      <c r="B382" s="68"/>
      <c r="C382" s="17"/>
      <c r="D382" s="18"/>
    </row>
    <row r="383" spans="2:4" x14ac:dyDescent="0.3">
      <c r="B383" s="68"/>
      <c r="C383" s="17"/>
      <c r="D383" s="18"/>
    </row>
    <row r="384" spans="2:4" x14ac:dyDescent="0.3">
      <c r="B384" s="68"/>
      <c r="C384" s="17"/>
      <c r="D384" s="18"/>
    </row>
    <row r="385" spans="2:4" x14ac:dyDescent="0.3">
      <c r="B385" s="68"/>
      <c r="C385" s="17"/>
      <c r="D385" s="18"/>
    </row>
    <row r="386" spans="2:4" x14ac:dyDescent="0.3">
      <c r="B386" s="68"/>
      <c r="C386" s="17"/>
      <c r="D386" s="18"/>
    </row>
    <row r="387" spans="2:4" x14ac:dyDescent="0.3">
      <c r="B387" s="68"/>
      <c r="C387" s="17"/>
      <c r="D387" s="18"/>
    </row>
    <row r="388" spans="2:4" x14ac:dyDescent="0.3">
      <c r="B388" s="68"/>
      <c r="C388" s="17"/>
      <c r="D388" s="18"/>
    </row>
    <row r="389" spans="2:4" x14ac:dyDescent="0.3">
      <c r="B389" s="68"/>
      <c r="C389" s="17"/>
      <c r="D389" s="18"/>
    </row>
    <row r="390" spans="2:4" x14ac:dyDescent="0.3">
      <c r="B390" s="68"/>
      <c r="C390" s="17"/>
      <c r="D390" s="18"/>
    </row>
    <row r="391" spans="2:4" x14ac:dyDescent="0.3">
      <c r="B391" s="68"/>
      <c r="C391" s="17"/>
      <c r="D391" s="18"/>
    </row>
    <row r="392" spans="2:4" x14ac:dyDescent="0.3">
      <c r="B392" s="68"/>
      <c r="C392" s="17"/>
      <c r="D392" s="18"/>
    </row>
    <row r="393" spans="2:4" x14ac:dyDescent="0.3">
      <c r="B393" s="68"/>
      <c r="C393" s="17"/>
      <c r="D393" s="18"/>
    </row>
    <row r="394" spans="2:4" x14ac:dyDescent="0.3">
      <c r="B394" s="68"/>
      <c r="C394" s="17"/>
      <c r="D394" s="18"/>
    </row>
    <row r="395" spans="2:4" x14ac:dyDescent="0.3">
      <c r="B395" s="68"/>
      <c r="C395" s="17"/>
      <c r="D395" s="18"/>
    </row>
    <row r="396" spans="2:4" x14ac:dyDescent="0.3">
      <c r="B396" s="68"/>
      <c r="C396" s="17"/>
      <c r="D396" s="18"/>
    </row>
    <row r="397" spans="2:4" x14ac:dyDescent="0.3">
      <c r="B397" s="68"/>
      <c r="C397" s="17"/>
      <c r="D397" s="18"/>
    </row>
    <row r="398" spans="2:4" x14ac:dyDescent="0.3">
      <c r="B398" s="68"/>
      <c r="C398" s="17"/>
      <c r="D398" s="18"/>
    </row>
    <row r="399" spans="2:4" x14ac:dyDescent="0.3">
      <c r="B399" s="68"/>
      <c r="C399" s="17"/>
      <c r="D399" s="18"/>
    </row>
    <row r="400" spans="2:4" x14ac:dyDescent="0.3">
      <c r="B400" s="68"/>
      <c r="C400" s="17"/>
      <c r="D400" s="18"/>
    </row>
    <row r="401" spans="2:4" x14ac:dyDescent="0.3">
      <c r="B401" s="68"/>
      <c r="C401" s="17"/>
      <c r="D401" s="18"/>
    </row>
    <row r="402" spans="2:4" x14ac:dyDescent="0.3">
      <c r="B402" s="68"/>
      <c r="C402" s="17"/>
      <c r="D402" s="18"/>
    </row>
    <row r="403" spans="2:4" x14ac:dyDescent="0.3">
      <c r="B403" s="68"/>
      <c r="C403" s="17"/>
      <c r="D403" s="18"/>
    </row>
    <row r="404" spans="2:4" x14ac:dyDescent="0.3">
      <c r="B404" s="68"/>
      <c r="C404" s="17"/>
      <c r="D404" s="18"/>
    </row>
    <row r="405" spans="2:4" x14ac:dyDescent="0.3">
      <c r="B405" s="68"/>
      <c r="C405" s="17"/>
      <c r="D405" s="18"/>
    </row>
    <row r="406" spans="2:4" x14ac:dyDescent="0.3">
      <c r="B406" s="68"/>
      <c r="C406" s="17"/>
      <c r="D406" s="18"/>
    </row>
    <row r="407" spans="2:4" x14ac:dyDescent="0.3">
      <c r="B407" s="68"/>
      <c r="C407" s="17"/>
      <c r="D407" s="18"/>
    </row>
    <row r="408" spans="2:4" x14ac:dyDescent="0.3">
      <c r="B408" s="68"/>
      <c r="C408" s="17"/>
      <c r="D408" s="18"/>
    </row>
    <row r="409" spans="2:4" x14ac:dyDescent="0.3">
      <c r="B409" s="68"/>
      <c r="C409" s="17"/>
      <c r="D409" s="18"/>
    </row>
    <row r="410" spans="2:4" x14ac:dyDescent="0.3">
      <c r="B410" s="68"/>
      <c r="C410" s="17"/>
      <c r="D410" s="18"/>
    </row>
    <row r="411" spans="2:4" x14ac:dyDescent="0.3">
      <c r="B411" s="68"/>
      <c r="C411" s="17"/>
      <c r="D411" s="18"/>
    </row>
    <row r="412" spans="2:4" x14ac:dyDescent="0.3">
      <c r="B412" s="68"/>
      <c r="C412" s="17"/>
      <c r="D412" s="18"/>
    </row>
    <row r="413" spans="2:4" x14ac:dyDescent="0.3">
      <c r="B413" s="68"/>
      <c r="C413" s="17"/>
      <c r="D413" s="18"/>
    </row>
    <row r="414" spans="2:4" x14ac:dyDescent="0.3">
      <c r="B414" s="68"/>
      <c r="C414" s="17"/>
      <c r="D414" s="18"/>
    </row>
    <row r="415" spans="2:4" x14ac:dyDescent="0.3">
      <c r="B415" s="68"/>
      <c r="C415" s="17"/>
      <c r="D415" s="18"/>
    </row>
    <row r="416" spans="2:4" x14ac:dyDescent="0.3">
      <c r="B416" s="68"/>
      <c r="C416" s="17"/>
      <c r="D416" s="18"/>
    </row>
    <row r="417" spans="2:4" x14ac:dyDescent="0.3">
      <c r="B417" s="68"/>
      <c r="C417" s="17"/>
      <c r="D417" s="18"/>
    </row>
    <row r="418" spans="2:4" x14ac:dyDescent="0.3">
      <c r="B418" s="68"/>
      <c r="C418" s="17"/>
      <c r="D418" s="18"/>
    </row>
    <row r="419" spans="2:4" x14ac:dyDescent="0.3">
      <c r="B419" s="68"/>
      <c r="C419" s="17"/>
      <c r="D419" s="18"/>
    </row>
    <row r="420" spans="2:4" x14ac:dyDescent="0.3">
      <c r="B420" s="68"/>
      <c r="C420" s="17"/>
      <c r="D420" s="18"/>
    </row>
    <row r="421" spans="2:4" x14ac:dyDescent="0.3">
      <c r="B421" s="68"/>
      <c r="C421" s="17"/>
      <c r="D421" s="18"/>
    </row>
    <row r="422" spans="2:4" x14ac:dyDescent="0.3">
      <c r="B422" s="68"/>
      <c r="C422" s="17"/>
      <c r="D422" s="18"/>
    </row>
    <row r="423" spans="2:4" x14ac:dyDescent="0.3">
      <c r="B423" s="68"/>
      <c r="C423" s="17"/>
      <c r="D423" s="18"/>
    </row>
    <row r="424" spans="2:4" x14ac:dyDescent="0.3">
      <c r="B424" s="68"/>
      <c r="C424" s="17"/>
      <c r="D424" s="18"/>
    </row>
    <row r="425" spans="2:4" x14ac:dyDescent="0.3">
      <c r="B425" s="68"/>
      <c r="C425" s="17"/>
      <c r="D425" s="18"/>
    </row>
    <row r="426" spans="2:4" x14ac:dyDescent="0.3">
      <c r="B426" s="68"/>
      <c r="C426" s="17"/>
      <c r="D426" s="18"/>
    </row>
    <row r="427" spans="2:4" x14ac:dyDescent="0.3">
      <c r="B427" s="68"/>
      <c r="C427" s="17"/>
      <c r="D427" s="18"/>
    </row>
    <row r="428" spans="2:4" x14ac:dyDescent="0.3">
      <c r="B428" s="68"/>
      <c r="C428" s="17"/>
      <c r="D428" s="18"/>
    </row>
    <row r="429" spans="2:4" x14ac:dyDescent="0.3">
      <c r="B429" s="68"/>
      <c r="C429" s="17"/>
      <c r="D429" s="18"/>
    </row>
    <row r="430" spans="2:4" x14ac:dyDescent="0.3">
      <c r="B430" s="68"/>
      <c r="C430" s="17"/>
      <c r="D430" s="18"/>
    </row>
    <row r="431" spans="2:4" x14ac:dyDescent="0.3">
      <c r="B431" s="68"/>
      <c r="C431" s="17"/>
      <c r="D431" s="18"/>
    </row>
    <row r="432" spans="2:4" x14ac:dyDescent="0.3">
      <c r="B432" s="68"/>
      <c r="C432" s="17"/>
      <c r="D432" s="18"/>
    </row>
    <row r="433" spans="2:4" x14ac:dyDescent="0.3">
      <c r="B433" s="68"/>
      <c r="C433" s="17"/>
      <c r="D433" s="18"/>
    </row>
    <row r="434" spans="2:4" x14ac:dyDescent="0.3">
      <c r="B434" s="68"/>
      <c r="C434" s="17"/>
      <c r="D434" s="18"/>
    </row>
    <row r="435" spans="2:4" x14ac:dyDescent="0.3">
      <c r="B435" s="68"/>
      <c r="C435" s="17"/>
      <c r="D435" s="18"/>
    </row>
    <row r="436" spans="2:4" x14ac:dyDescent="0.3">
      <c r="B436" s="68"/>
      <c r="C436" s="17"/>
      <c r="D436" s="18"/>
    </row>
    <row r="437" spans="2:4" x14ac:dyDescent="0.3">
      <c r="B437" s="68"/>
      <c r="C437" s="17"/>
      <c r="D437" s="18"/>
    </row>
    <row r="438" spans="2:4" x14ac:dyDescent="0.3">
      <c r="B438" s="68"/>
      <c r="C438" s="17"/>
      <c r="D438" s="18"/>
    </row>
    <row r="439" spans="2:4" x14ac:dyDescent="0.3">
      <c r="B439" s="68"/>
      <c r="C439" s="17"/>
      <c r="D439" s="18"/>
    </row>
    <row r="440" spans="2:4" x14ac:dyDescent="0.3">
      <c r="B440" s="68"/>
      <c r="C440" s="17"/>
      <c r="D440" s="18"/>
    </row>
    <row r="441" spans="2:4" x14ac:dyDescent="0.3">
      <c r="B441" s="68"/>
      <c r="C441" s="17"/>
      <c r="D441" s="18"/>
    </row>
    <row r="442" spans="2:4" x14ac:dyDescent="0.3">
      <c r="B442" s="68"/>
      <c r="C442" s="17"/>
      <c r="D442" s="18"/>
    </row>
    <row r="443" spans="2:4" x14ac:dyDescent="0.3">
      <c r="B443" s="68"/>
      <c r="C443" s="17"/>
      <c r="D443" s="18"/>
    </row>
    <row r="444" spans="2:4" x14ac:dyDescent="0.3">
      <c r="B444" s="68"/>
      <c r="C444" s="17"/>
      <c r="D444" s="18"/>
    </row>
    <row r="445" spans="2:4" x14ac:dyDescent="0.3">
      <c r="B445" s="68"/>
      <c r="C445" s="17"/>
      <c r="D445" s="18"/>
    </row>
    <row r="446" spans="2:4" x14ac:dyDescent="0.3">
      <c r="B446" s="68"/>
      <c r="C446" s="17"/>
      <c r="D446" s="18"/>
    </row>
    <row r="447" spans="2:4" x14ac:dyDescent="0.3">
      <c r="B447" s="68"/>
      <c r="C447" s="17"/>
      <c r="D447" s="18"/>
    </row>
    <row r="448" spans="2:4" x14ac:dyDescent="0.3">
      <c r="B448" s="68"/>
      <c r="C448" s="17"/>
      <c r="D448" s="18"/>
    </row>
    <row r="449" spans="2:4" x14ac:dyDescent="0.3">
      <c r="B449" s="68"/>
      <c r="C449" s="17"/>
      <c r="D449" s="18"/>
    </row>
    <row r="450" spans="2:4" x14ac:dyDescent="0.3">
      <c r="B450" s="68"/>
      <c r="C450" s="17"/>
      <c r="D450" s="18"/>
    </row>
    <row r="451" spans="2:4" x14ac:dyDescent="0.3">
      <c r="B451" s="68"/>
      <c r="C451" s="17"/>
      <c r="D451" s="18"/>
    </row>
    <row r="452" spans="2:4" x14ac:dyDescent="0.3">
      <c r="B452" s="68"/>
      <c r="C452" s="17"/>
      <c r="D452" s="18"/>
    </row>
    <row r="453" spans="2:4" x14ac:dyDescent="0.3">
      <c r="B453" s="68"/>
      <c r="C453" s="17"/>
      <c r="D453" s="18"/>
    </row>
    <row r="454" spans="2:4" x14ac:dyDescent="0.3">
      <c r="B454" s="68"/>
      <c r="C454" s="17"/>
      <c r="D454" s="18"/>
    </row>
    <row r="455" spans="2:4" x14ac:dyDescent="0.3">
      <c r="B455" s="68"/>
      <c r="C455" s="17"/>
      <c r="D455" s="18"/>
    </row>
    <row r="456" spans="2:4" x14ac:dyDescent="0.3">
      <c r="B456" s="68"/>
      <c r="C456" s="17"/>
      <c r="D456" s="18"/>
    </row>
    <row r="457" spans="2:4" x14ac:dyDescent="0.3">
      <c r="B457" s="68"/>
      <c r="C457" s="17"/>
      <c r="D457" s="18"/>
    </row>
    <row r="458" spans="2:4" x14ac:dyDescent="0.3">
      <c r="B458" s="68"/>
      <c r="C458" s="17"/>
      <c r="D458" s="18"/>
    </row>
    <row r="459" spans="2:4" x14ac:dyDescent="0.3">
      <c r="B459" s="68"/>
      <c r="C459" s="17"/>
      <c r="D459" s="18"/>
    </row>
    <row r="460" spans="2:4" x14ac:dyDescent="0.3">
      <c r="B460" s="68"/>
      <c r="C460" s="17"/>
      <c r="D460" s="18"/>
    </row>
    <row r="461" spans="2:4" x14ac:dyDescent="0.3">
      <c r="B461" s="68"/>
      <c r="C461" s="17"/>
      <c r="D461" s="18"/>
    </row>
    <row r="462" spans="2:4" x14ac:dyDescent="0.3">
      <c r="B462" s="68"/>
      <c r="C462" s="17"/>
      <c r="D462" s="18"/>
    </row>
    <row r="463" spans="2:4" x14ac:dyDescent="0.3">
      <c r="B463" s="68"/>
      <c r="C463" s="17"/>
      <c r="D463" s="18"/>
    </row>
    <row r="464" spans="2:4" x14ac:dyDescent="0.3">
      <c r="B464" s="68"/>
      <c r="C464" s="17"/>
      <c r="D464" s="18"/>
    </row>
    <row r="465" spans="2:4" x14ac:dyDescent="0.3">
      <c r="B465" s="68"/>
      <c r="C465" s="17"/>
      <c r="D465" s="18"/>
    </row>
    <row r="466" spans="2:4" x14ac:dyDescent="0.3">
      <c r="B466" s="68"/>
      <c r="C466" s="17"/>
      <c r="D466" s="18"/>
    </row>
    <row r="467" spans="2:4" x14ac:dyDescent="0.3">
      <c r="B467" s="68"/>
      <c r="C467" s="17"/>
      <c r="D467" s="18"/>
    </row>
    <row r="468" spans="2:4" x14ac:dyDescent="0.3">
      <c r="B468" s="68"/>
      <c r="C468" s="17"/>
      <c r="D468" s="18"/>
    </row>
    <row r="469" spans="2:4" x14ac:dyDescent="0.3">
      <c r="B469" s="68"/>
      <c r="C469" s="17"/>
      <c r="D469" s="18"/>
    </row>
    <row r="470" spans="2:4" x14ac:dyDescent="0.3">
      <c r="B470" s="68"/>
      <c r="C470" s="17"/>
      <c r="D470" s="18"/>
    </row>
    <row r="471" spans="2:4" x14ac:dyDescent="0.3">
      <c r="B471" s="68"/>
      <c r="C471" s="17"/>
      <c r="D471" s="18"/>
    </row>
    <row r="472" spans="2:4" x14ac:dyDescent="0.3">
      <c r="B472" s="68"/>
      <c r="C472" s="17"/>
      <c r="D472" s="18"/>
    </row>
    <row r="473" spans="2:4" x14ac:dyDescent="0.3">
      <c r="B473" s="68"/>
      <c r="C473" s="17"/>
      <c r="D473" s="18"/>
    </row>
    <row r="474" spans="2:4" x14ac:dyDescent="0.3">
      <c r="B474" s="68"/>
      <c r="C474" s="17"/>
      <c r="D474" s="18"/>
    </row>
    <row r="475" spans="2:4" x14ac:dyDescent="0.3">
      <c r="B475" s="68"/>
      <c r="C475" s="17"/>
      <c r="D475" s="18"/>
    </row>
    <row r="476" spans="2:4" x14ac:dyDescent="0.3">
      <c r="B476" s="68"/>
      <c r="C476" s="17"/>
      <c r="D476" s="18"/>
    </row>
    <row r="477" spans="2:4" x14ac:dyDescent="0.3">
      <c r="B477" s="68"/>
      <c r="C477" s="17"/>
      <c r="D477" s="18"/>
    </row>
    <row r="478" spans="2:4" x14ac:dyDescent="0.3">
      <c r="B478" s="68"/>
      <c r="C478" s="17"/>
      <c r="D478" s="18"/>
    </row>
    <row r="479" spans="2:4" x14ac:dyDescent="0.3">
      <c r="B479" s="68"/>
      <c r="C479" s="17"/>
      <c r="D479" s="18"/>
    </row>
    <row r="480" spans="2:4" x14ac:dyDescent="0.3">
      <c r="B480" s="68"/>
      <c r="C480" s="17"/>
      <c r="D480" s="18"/>
    </row>
    <row r="481" spans="2:4" x14ac:dyDescent="0.3">
      <c r="B481" s="68"/>
      <c r="C481" s="17"/>
      <c r="D481" s="18"/>
    </row>
    <row r="482" spans="2:4" x14ac:dyDescent="0.3">
      <c r="B482" s="68"/>
      <c r="C482" s="17"/>
      <c r="D482" s="18"/>
    </row>
    <row r="483" spans="2:4" x14ac:dyDescent="0.3">
      <c r="B483" s="68"/>
      <c r="C483" s="17"/>
      <c r="D483" s="18"/>
    </row>
    <row r="484" spans="2:4" x14ac:dyDescent="0.3">
      <c r="B484" s="68"/>
      <c r="C484" s="17"/>
      <c r="D484" s="18"/>
    </row>
    <row r="485" spans="2:4" x14ac:dyDescent="0.3">
      <c r="B485" s="68"/>
      <c r="C485" s="17"/>
      <c r="D485" s="18"/>
    </row>
    <row r="486" spans="2:4" x14ac:dyDescent="0.3">
      <c r="B486" s="68"/>
      <c r="C486" s="17"/>
      <c r="D486" s="18"/>
    </row>
    <row r="487" spans="2:4" x14ac:dyDescent="0.3">
      <c r="B487" s="68"/>
      <c r="C487" s="17"/>
      <c r="D487" s="18"/>
    </row>
    <row r="488" spans="2:4" x14ac:dyDescent="0.3">
      <c r="B488" s="68"/>
      <c r="C488" s="17"/>
      <c r="D488" s="18"/>
    </row>
    <row r="489" spans="2:4" x14ac:dyDescent="0.3">
      <c r="B489" s="68"/>
      <c r="C489" s="17"/>
      <c r="D489" s="18"/>
    </row>
    <row r="490" spans="2:4" x14ac:dyDescent="0.3">
      <c r="B490" s="68"/>
      <c r="C490" s="17"/>
      <c r="D490" s="18"/>
    </row>
    <row r="491" spans="2:4" x14ac:dyDescent="0.3">
      <c r="B491" s="68"/>
      <c r="C491" s="17"/>
      <c r="D491" s="18"/>
    </row>
    <row r="492" spans="2:4" x14ac:dyDescent="0.3">
      <c r="B492" s="68"/>
      <c r="C492" s="17"/>
      <c r="D492" s="18"/>
    </row>
    <row r="493" spans="2:4" x14ac:dyDescent="0.3">
      <c r="B493" s="68"/>
      <c r="C493" s="17"/>
      <c r="D493" s="18"/>
    </row>
    <row r="494" spans="2:4" x14ac:dyDescent="0.3">
      <c r="B494" s="68"/>
      <c r="C494" s="17"/>
      <c r="D494" s="18"/>
    </row>
    <row r="495" spans="2:4" x14ac:dyDescent="0.3">
      <c r="B495" s="68"/>
      <c r="C495" s="17"/>
      <c r="D495" s="18"/>
    </row>
    <row r="496" spans="2:4" x14ac:dyDescent="0.3">
      <c r="B496" s="68"/>
      <c r="C496" s="17"/>
      <c r="D496" s="18"/>
    </row>
    <row r="497" spans="2:4" x14ac:dyDescent="0.3">
      <c r="B497" s="68"/>
      <c r="C497" s="17"/>
      <c r="D497" s="18"/>
    </row>
    <row r="498" spans="2:4" x14ac:dyDescent="0.3">
      <c r="B498" s="68"/>
      <c r="C498" s="17"/>
      <c r="D498" s="18"/>
    </row>
    <row r="499" spans="2:4" x14ac:dyDescent="0.3">
      <c r="B499" s="68"/>
      <c r="C499" s="17"/>
      <c r="D499" s="18"/>
    </row>
    <row r="500" spans="2:4" x14ac:dyDescent="0.3">
      <c r="B500" s="68"/>
      <c r="C500" s="17"/>
      <c r="D500" s="18"/>
    </row>
    <row r="501" spans="2:4" x14ac:dyDescent="0.3">
      <c r="B501" s="68"/>
      <c r="C501" s="17"/>
      <c r="D501" s="18"/>
    </row>
    <row r="502" spans="2:4" x14ac:dyDescent="0.3">
      <c r="B502" s="68"/>
      <c r="C502" s="17"/>
      <c r="D502" s="18"/>
    </row>
    <row r="503" spans="2:4" x14ac:dyDescent="0.3">
      <c r="B503" s="68"/>
      <c r="C503" s="17"/>
      <c r="D503" s="18"/>
    </row>
    <row r="504" spans="2:4" x14ac:dyDescent="0.3">
      <c r="B504" s="68"/>
      <c r="C504" s="17"/>
      <c r="D504" s="18"/>
    </row>
    <row r="505" spans="2:4" x14ac:dyDescent="0.3">
      <c r="B505" s="68"/>
      <c r="C505" s="17"/>
      <c r="D505" s="18"/>
    </row>
    <row r="506" spans="2:4" x14ac:dyDescent="0.3">
      <c r="B506" s="68"/>
      <c r="C506" s="17"/>
      <c r="D506" s="18"/>
    </row>
    <row r="507" spans="2:4" x14ac:dyDescent="0.3">
      <c r="B507" s="68"/>
      <c r="C507" s="17"/>
      <c r="D507" s="18"/>
    </row>
    <row r="508" spans="2:4" x14ac:dyDescent="0.3">
      <c r="B508" s="68"/>
      <c r="C508" s="17"/>
      <c r="D508" s="18"/>
    </row>
    <row r="509" spans="2:4" x14ac:dyDescent="0.3">
      <c r="B509" s="68"/>
      <c r="C509" s="17"/>
      <c r="D509" s="18"/>
    </row>
    <row r="510" spans="2:4" x14ac:dyDescent="0.3">
      <c r="B510" s="68"/>
      <c r="C510" s="17"/>
      <c r="D510" s="18"/>
    </row>
    <row r="511" spans="2:4" x14ac:dyDescent="0.3">
      <c r="B511" s="68"/>
      <c r="C511" s="17"/>
      <c r="D511" s="18"/>
    </row>
    <row r="512" spans="2:4" x14ac:dyDescent="0.3">
      <c r="B512" s="68"/>
      <c r="C512" s="17"/>
      <c r="D512" s="18"/>
    </row>
    <row r="513" spans="2:4" x14ac:dyDescent="0.3">
      <c r="B513" s="68"/>
      <c r="C513" s="17"/>
      <c r="D513" s="18"/>
    </row>
    <row r="514" spans="2:4" x14ac:dyDescent="0.3">
      <c r="B514" s="68"/>
      <c r="C514" s="17"/>
      <c r="D514" s="18"/>
    </row>
    <row r="515" spans="2:4" x14ac:dyDescent="0.3">
      <c r="B515" s="68"/>
      <c r="C515" s="17"/>
      <c r="D515" s="18"/>
    </row>
    <row r="516" spans="2:4" x14ac:dyDescent="0.3">
      <c r="B516" s="68"/>
      <c r="C516" s="17"/>
      <c r="D516" s="18"/>
    </row>
    <row r="517" spans="2:4" x14ac:dyDescent="0.3">
      <c r="B517" s="68"/>
      <c r="C517" s="17"/>
      <c r="D517" s="18"/>
    </row>
    <row r="518" spans="2:4" x14ac:dyDescent="0.3">
      <c r="B518" s="68"/>
      <c r="C518" s="17"/>
      <c r="D518" s="18"/>
    </row>
    <row r="519" spans="2:4" x14ac:dyDescent="0.3">
      <c r="B519" s="68"/>
      <c r="C519" s="17"/>
      <c r="D519" s="18"/>
    </row>
    <row r="520" spans="2:4" x14ac:dyDescent="0.3">
      <c r="B520" s="68"/>
      <c r="C520" s="17"/>
      <c r="D520" s="18"/>
    </row>
    <row r="521" spans="2:4" x14ac:dyDescent="0.3">
      <c r="B521" s="68"/>
      <c r="C521" s="17"/>
      <c r="D521" s="18"/>
    </row>
    <row r="522" spans="2:4" x14ac:dyDescent="0.3">
      <c r="B522" s="68"/>
      <c r="C522" s="17"/>
      <c r="D522" s="18"/>
    </row>
    <row r="523" spans="2:4" x14ac:dyDescent="0.3">
      <c r="B523" s="68"/>
      <c r="C523" s="17"/>
      <c r="D523" s="18"/>
    </row>
    <row r="524" spans="2:4" x14ac:dyDescent="0.3">
      <c r="B524" s="68"/>
      <c r="C524" s="17"/>
      <c r="D524" s="18"/>
    </row>
    <row r="525" spans="2:4" x14ac:dyDescent="0.3">
      <c r="B525" s="68"/>
      <c r="C525" s="17"/>
      <c r="D525" s="18"/>
    </row>
    <row r="526" spans="2:4" x14ac:dyDescent="0.3">
      <c r="B526" s="68"/>
      <c r="C526" s="17"/>
      <c r="D526" s="18"/>
    </row>
    <row r="527" spans="2:4" x14ac:dyDescent="0.3">
      <c r="B527" s="68"/>
      <c r="C527" s="17"/>
      <c r="D527" s="18"/>
    </row>
    <row r="528" spans="2:4" x14ac:dyDescent="0.3">
      <c r="B528" s="68"/>
      <c r="C528" s="17"/>
      <c r="D528" s="18"/>
    </row>
    <row r="529" spans="2:4" x14ac:dyDescent="0.3">
      <c r="B529" s="68"/>
      <c r="C529" s="17"/>
      <c r="D529" s="18"/>
    </row>
    <row r="530" spans="2:4" x14ac:dyDescent="0.3">
      <c r="B530" s="68"/>
      <c r="C530" s="17"/>
      <c r="D530" s="18"/>
    </row>
    <row r="531" spans="2:4" x14ac:dyDescent="0.3">
      <c r="B531" s="68"/>
      <c r="C531" s="17"/>
      <c r="D531" s="18"/>
    </row>
    <row r="532" spans="2:4" x14ac:dyDescent="0.3">
      <c r="B532" s="68"/>
      <c r="C532" s="17"/>
      <c r="D532" s="18"/>
    </row>
    <row r="533" spans="2:4" x14ac:dyDescent="0.3">
      <c r="B533" s="68"/>
      <c r="C533" s="17"/>
      <c r="D533" s="18"/>
    </row>
    <row r="534" spans="2:4" x14ac:dyDescent="0.3">
      <c r="B534" s="68"/>
      <c r="C534" s="17"/>
      <c r="D534" s="18"/>
    </row>
    <row r="535" spans="2:4" x14ac:dyDescent="0.3">
      <c r="B535" s="68"/>
      <c r="C535" s="17"/>
      <c r="D535" s="18"/>
    </row>
    <row r="536" spans="2:4" x14ac:dyDescent="0.3">
      <c r="B536" s="68"/>
      <c r="C536" s="17"/>
      <c r="D536" s="18"/>
    </row>
    <row r="537" spans="2:4" x14ac:dyDescent="0.3">
      <c r="B537" s="68"/>
      <c r="C537" s="17"/>
      <c r="D537" s="18"/>
    </row>
    <row r="538" spans="2:4" x14ac:dyDescent="0.3">
      <c r="B538" s="68"/>
      <c r="C538" s="17"/>
      <c r="D538" s="18"/>
    </row>
    <row r="539" spans="2:4" x14ac:dyDescent="0.3">
      <c r="B539" s="68"/>
      <c r="C539" s="17"/>
      <c r="D539" s="18"/>
    </row>
    <row r="540" spans="2:4" x14ac:dyDescent="0.3">
      <c r="B540" s="68"/>
      <c r="C540" s="17"/>
      <c r="D540" s="18"/>
    </row>
    <row r="541" spans="2:4" x14ac:dyDescent="0.3">
      <c r="B541" s="68"/>
      <c r="C541" s="17"/>
      <c r="D541" s="18"/>
    </row>
    <row r="542" spans="2:4" x14ac:dyDescent="0.3">
      <c r="B542" s="68"/>
      <c r="C542" s="17"/>
      <c r="D542" s="18"/>
    </row>
    <row r="543" spans="2:4" x14ac:dyDescent="0.3">
      <c r="B543" s="68"/>
      <c r="C543" s="17"/>
      <c r="D543" s="18"/>
    </row>
    <row r="544" spans="2:4" x14ac:dyDescent="0.3">
      <c r="B544" s="68"/>
      <c r="C544" s="17"/>
      <c r="D544" s="18"/>
    </row>
    <row r="545" spans="2:4" x14ac:dyDescent="0.3">
      <c r="B545" s="68"/>
      <c r="C545" s="17"/>
      <c r="D545" s="18"/>
    </row>
    <row r="546" spans="2:4" x14ac:dyDescent="0.3">
      <c r="B546" s="68"/>
      <c r="C546" s="17"/>
      <c r="D546" s="18"/>
    </row>
    <row r="547" spans="2:4" x14ac:dyDescent="0.3">
      <c r="B547" s="68"/>
      <c r="C547" s="17"/>
      <c r="D547" s="18"/>
    </row>
    <row r="548" spans="2:4" x14ac:dyDescent="0.3">
      <c r="B548" s="68"/>
      <c r="C548" s="17"/>
      <c r="D548" s="18"/>
    </row>
    <row r="549" spans="2:4" x14ac:dyDescent="0.3">
      <c r="B549" s="68"/>
      <c r="C549" s="17"/>
    </row>
    <row r="550" spans="2:4" x14ac:dyDescent="0.3">
      <c r="B550" s="68"/>
      <c r="C550" s="17"/>
    </row>
    <row r="551" spans="2:4" x14ac:dyDescent="0.3">
      <c r="B551" s="68"/>
      <c r="C551" s="17"/>
    </row>
    <row r="552" spans="2:4" x14ac:dyDescent="0.3">
      <c r="B552" s="68"/>
      <c r="C552" s="17"/>
    </row>
    <row r="553" spans="2:4" x14ac:dyDescent="0.3">
      <c r="B553" s="68"/>
      <c r="C553" s="17"/>
    </row>
    <row r="554" spans="2:4" x14ac:dyDescent="0.3">
      <c r="B554" s="68"/>
      <c r="C554" s="17"/>
    </row>
    <row r="555" spans="2:4" x14ac:dyDescent="0.3">
      <c r="B555" s="68"/>
      <c r="C555" s="17"/>
    </row>
    <row r="556" spans="2:4" x14ac:dyDescent="0.3">
      <c r="B556" s="68"/>
      <c r="C556" s="17"/>
    </row>
    <row r="557" spans="2:4" x14ac:dyDescent="0.3">
      <c r="B557" s="68"/>
      <c r="C557" s="17"/>
    </row>
    <row r="558" spans="2:4" x14ac:dyDescent="0.3">
      <c r="B558" s="68"/>
      <c r="C558" s="17"/>
    </row>
    <row r="559" spans="2:4" x14ac:dyDescent="0.3">
      <c r="B559" s="68"/>
      <c r="C559" s="17"/>
    </row>
    <row r="560" spans="2:4" x14ac:dyDescent="0.3">
      <c r="B560" s="68"/>
      <c r="C560" s="17"/>
    </row>
    <row r="561" spans="2:3" x14ac:dyDescent="0.3">
      <c r="B561" s="68"/>
      <c r="C561" s="17"/>
    </row>
    <row r="562" spans="2:3" x14ac:dyDescent="0.3">
      <c r="B562" s="68"/>
      <c r="C562" s="17"/>
    </row>
    <row r="563" spans="2:3" x14ac:dyDescent="0.3">
      <c r="B563" s="68"/>
      <c r="C563" s="17"/>
    </row>
    <row r="564" spans="2:3" x14ac:dyDescent="0.3">
      <c r="B564" s="68"/>
      <c r="C564" s="17"/>
    </row>
    <row r="565" spans="2:3" x14ac:dyDescent="0.3">
      <c r="B565" s="68"/>
      <c r="C565" s="17"/>
    </row>
    <row r="566" spans="2:3" x14ac:dyDescent="0.3">
      <c r="B566" s="68"/>
      <c r="C566" s="17"/>
    </row>
    <row r="567" spans="2:3" x14ac:dyDescent="0.3">
      <c r="B567" s="68"/>
      <c r="C567" s="17"/>
    </row>
    <row r="568" spans="2:3" x14ac:dyDescent="0.3">
      <c r="B568" s="68"/>
      <c r="C568" s="17"/>
    </row>
    <row r="569" spans="2:3" x14ac:dyDescent="0.3">
      <c r="B569" s="68"/>
      <c r="C569" s="17"/>
    </row>
    <row r="570" spans="2:3" x14ac:dyDescent="0.3">
      <c r="B570" s="68"/>
      <c r="C570" s="17"/>
    </row>
    <row r="571" spans="2:3" x14ac:dyDescent="0.3">
      <c r="B571" s="68"/>
      <c r="C571" s="17"/>
    </row>
    <row r="572" spans="2:3" x14ac:dyDescent="0.3">
      <c r="B572" s="68"/>
      <c r="C572" s="17"/>
    </row>
    <row r="573" spans="2:3" x14ac:dyDescent="0.3">
      <c r="B573" s="68"/>
      <c r="C573" s="17"/>
    </row>
    <row r="574" spans="2:3" x14ac:dyDescent="0.3">
      <c r="B574" s="68"/>
      <c r="C574" s="17"/>
    </row>
    <row r="575" spans="2:3" x14ac:dyDescent="0.3">
      <c r="B575" s="68"/>
      <c r="C575" s="17"/>
    </row>
    <row r="576" spans="2:3" x14ac:dyDescent="0.3">
      <c r="B576" s="68"/>
      <c r="C576" s="17"/>
    </row>
    <row r="577" spans="2:3" x14ac:dyDescent="0.3">
      <c r="B577" s="68"/>
      <c r="C577" s="17"/>
    </row>
    <row r="578" spans="2:3" x14ac:dyDescent="0.3">
      <c r="B578" s="68"/>
      <c r="C578" s="17"/>
    </row>
    <row r="579" spans="2:3" x14ac:dyDescent="0.3">
      <c r="B579" s="68"/>
      <c r="C579" s="17"/>
    </row>
    <row r="580" spans="2:3" x14ac:dyDescent="0.3">
      <c r="B580" s="68"/>
      <c r="C580" s="17"/>
    </row>
    <row r="581" spans="2:3" x14ac:dyDescent="0.3">
      <c r="B581" s="68"/>
      <c r="C581" s="17"/>
    </row>
    <row r="582" spans="2:3" x14ac:dyDescent="0.3">
      <c r="B582" s="68"/>
      <c r="C582" s="17"/>
    </row>
    <row r="583" spans="2:3" x14ac:dyDescent="0.3">
      <c r="B583" s="68"/>
      <c r="C583" s="17"/>
    </row>
    <row r="584" spans="2:3" x14ac:dyDescent="0.3">
      <c r="B584" s="68"/>
      <c r="C584" s="17"/>
    </row>
    <row r="585" spans="2:3" x14ac:dyDescent="0.3">
      <c r="B585" s="68"/>
      <c r="C585" s="17"/>
    </row>
  </sheetData>
  <mergeCells count="12">
    <mergeCell ref="C1:Q1"/>
    <mergeCell ref="C2:Q2"/>
    <mergeCell ref="C3:Q3"/>
    <mergeCell ref="C4:Q4"/>
    <mergeCell ref="C5:Q5"/>
    <mergeCell ref="V11:AF11"/>
    <mergeCell ref="C6:Q6"/>
    <mergeCell ref="C8:Q8"/>
    <mergeCell ref="S13:AA13"/>
    <mergeCell ref="AC13:AG13"/>
    <mergeCell ref="D10:I10"/>
    <mergeCell ref="C7:Q7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89C4-C0EA-419D-88BA-CEE9DB13101B}">
  <dimension ref="A1:AH585"/>
  <sheetViews>
    <sheetView topLeftCell="G10" zoomScale="90" zoomScaleNormal="90" workbookViewId="0">
      <selection activeCell="M14" sqref="M14"/>
    </sheetView>
  </sheetViews>
  <sheetFormatPr defaultRowHeight="14.4" x14ac:dyDescent="0.3"/>
  <cols>
    <col min="1" max="1" width="39.21875" style="46" customWidth="1"/>
    <col min="2" max="2" width="15.5546875" customWidth="1"/>
    <col min="3" max="4" width="20.109375" customWidth="1"/>
    <col min="5" max="5" width="19.109375" customWidth="1"/>
    <col min="6" max="6" width="20.33203125" customWidth="1"/>
    <col min="7" max="7" width="19.33203125" customWidth="1"/>
    <col min="8" max="8" width="21.44140625" bestFit="1" customWidth="1"/>
    <col min="9" max="10" width="21.44140625" customWidth="1"/>
    <col min="11" max="12" width="21.44140625" bestFit="1" customWidth="1"/>
    <col min="13" max="14" width="24.44140625" bestFit="1" customWidth="1"/>
    <col min="15" max="15" width="24.44140625" customWidth="1"/>
    <col min="16" max="16" width="24.44140625" bestFit="1" customWidth="1"/>
    <col min="18" max="18" width="13.44140625" bestFit="1" customWidth="1"/>
    <col min="19" max="23" width="16.5546875" bestFit="1" customWidth="1"/>
    <col min="24" max="25" width="16.109375" customWidth="1"/>
    <col min="26" max="27" width="12.6640625" customWidth="1"/>
    <col min="28" max="28" width="11.33203125" customWidth="1"/>
    <col min="29" max="30" width="24.44140625" bestFit="1" customWidth="1"/>
    <col min="31" max="31" width="28.44140625" customWidth="1"/>
    <col min="32" max="32" width="22.88671875" customWidth="1"/>
    <col min="33" max="33" width="11.5546875" customWidth="1"/>
  </cols>
  <sheetData>
    <row r="1" spans="1:34" ht="21" x14ac:dyDescent="0.4">
      <c r="A1" s="66">
        <v>1</v>
      </c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34" ht="21" x14ac:dyDescent="0.4">
      <c r="A2" s="66">
        <v>2</v>
      </c>
      <c r="B2" s="70" t="s">
        <v>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34" ht="21" x14ac:dyDescent="0.4">
      <c r="A3" s="66">
        <v>3</v>
      </c>
      <c r="B3" s="70" t="s">
        <v>2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34" ht="21" x14ac:dyDescent="0.4">
      <c r="A4" s="66">
        <v>4</v>
      </c>
      <c r="B4" s="70" t="s">
        <v>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</row>
    <row r="5" spans="1:34" ht="21" x14ac:dyDescent="0.4">
      <c r="A5" s="66">
        <v>5</v>
      </c>
      <c r="B5" s="70" t="s">
        <v>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</row>
    <row r="6" spans="1:34" ht="21" x14ac:dyDescent="0.4">
      <c r="A6" s="66">
        <v>6</v>
      </c>
      <c r="B6" s="70" t="s">
        <v>5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</row>
    <row r="7" spans="1:34" ht="21" x14ac:dyDescent="0.4">
      <c r="A7" s="66">
        <v>7</v>
      </c>
      <c r="B7" s="70" t="s">
        <v>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</row>
    <row r="8" spans="1:34" ht="21" x14ac:dyDescent="0.4">
      <c r="A8" s="66">
        <v>8</v>
      </c>
      <c r="B8" s="70" t="s">
        <v>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</row>
    <row r="9" spans="1:34" ht="15" thickBot="1" x14ac:dyDescent="0.35"/>
    <row r="10" spans="1:34" ht="21" x14ac:dyDescent="0.4">
      <c r="B10" s="3" t="s">
        <v>8</v>
      </c>
      <c r="C10" s="74" t="s">
        <v>358</v>
      </c>
      <c r="D10" s="75"/>
      <c r="E10" s="75"/>
      <c r="F10" s="75"/>
      <c r="G10" s="75"/>
      <c r="H10" s="7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1:34" ht="21" x14ac:dyDescent="0.4">
      <c r="R11" s="7" t="s">
        <v>9</v>
      </c>
      <c r="S11" s="8"/>
      <c r="U11" s="69" t="s">
        <v>10</v>
      </c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9"/>
    </row>
    <row r="12" spans="1:34" ht="26.4" x14ac:dyDescent="0.3">
      <c r="A12" s="67" t="s">
        <v>11</v>
      </c>
      <c r="B12" s="10" t="s">
        <v>12</v>
      </c>
      <c r="C12" s="10" t="s">
        <v>45</v>
      </c>
      <c r="D12" s="10" t="s">
        <v>13</v>
      </c>
      <c r="E12" s="10" t="s">
        <v>13</v>
      </c>
      <c r="F12" s="10" t="s">
        <v>14</v>
      </c>
      <c r="G12" s="10" t="s">
        <v>15</v>
      </c>
      <c r="H12" s="11" t="s">
        <v>46</v>
      </c>
      <c r="I12" s="11" t="s">
        <v>16</v>
      </c>
      <c r="J12" s="11" t="s">
        <v>17</v>
      </c>
      <c r="K12" s="11" t="s">
        <v>18</v>
      </c>
      <c r="L12" s="11" t="s">
        <v>19</v>
      </c>
      <c r="M12" s="12" t="s">
        <v>47</v>
      </c>
      <c r="N12" s="12" t="s">
        <v>20</v>
      </c>
      <c r="O12" s="12" t="s">
        <v>21</v>
      </c>
      <c r="P12" s="13" t="s">
        <v>22</v>
      </c>
      <c r="R12" s="14"/>
      <c r="AF12" s="9"/>
    </row>
    <row r="13" spans="1:34" ht="15" customHeight="1" x14ac:dyDescent="0.3">
      <c r="R13" s="71" t="s">
        <v>23</v>
      </c>
      <c r="S13" s="72"/>
      <c r="T13" s="72"/>
      <c r="U13" s="72"/>
      <c r="V13" s="72"/>
      <c r="W13" s="72"/>
      <c r="X13" s="72"/>
      <c r="Y13" s="72"/>
      <c r="Z13" s="72"/>
      <c r="AA13" s="48"/>
      <c r="AB13" s="72" t="s">
        <v>24</v>
      </c>
      <c r="AC13" s="72"/>
      <c r="AD13" s="72"/>
      <c r="AE13" s="72"/>
      <c r="AF13" s="73"/>
      <c r="AG13" s="15"/>
      <c r="AH13" s="15"/>
    </row>
    <row r="14" spans="1:34" ht="31.5" customHeight="1" x14ac:dyDescent="0.3">
      <c r="A14" s="51" t="s">
        <v>11</v>
      </c>
      <c r="B14" s="52" t="s">
        <v>25</v>
      </c>
      <c r="C14" s="52" t="s">
        <v>48</v>
      </c>
      <c r="D14" s="52" t="s">
        <v>26</v>
      </c>
      <c r="E14" s="52" t="s">
        <v>27</v>
      </c>
      <c r="F14" s="52" t="s">
        <v>28</v>
      </c>
      <c r="G14" s="52" t="s">
        <v>29</v>
      </c>
      <c r="H14" s="53" t="s">
        <v>49</v>
      </c>
      <c r="I14" s="53" t="s">
        <v>30</v>
      </c>
      <c r="J14" s="53" t="s">
        <v>31</v>
      </c>
      <c r="K14" s="53" t="s">
        <v>32</v>
      </c>
      <c r="L14" s="53" t="s">
        <v>33</v>
      </c>
      <c r="M14" s="54" t="s">
        <v>47</v>
      </c>
      <c r="N14" s="54" t="s">
        <v>20</v>
      </c>
      <c r="O14" s="54" t="s">
        <v>21</v>
      </c>
      <c r="P14" s="55" t="s">
        <v>22</v>
      </c>
      <c r="R14" s="16" t="s">
        <v>34</v>
      </c>
      <c r="S14" s="10" t="s">
        <v>50</v>
      </c>
      <c r="T14" s="10" t="s">
        <v>35</v>
      </c>
      <c r="U14" s="10" t="s">
        <v>36</v>
      </c>
      <c r="V14" s="10" t="s">
        <v>37</v>
      </c>
      <c r="W14" s="10" t="s">
        <v>38</v>
      </c>
      <c r="AB14" s="2" t="s">
        <v>34</v>
      </c>
      <c r="AC14" s="10" t="s">
        <v>47</v>
      </c>
      <c r="AD14" s="10" t="s">
        <v>20</v>
      </c>
      <c r="AE14" s="10" t="s">
        <v>21</v>
      </c>
      <c r="AF14" s="10" t="s">
        <v>22</v>
      </c>
    </row>
    <row r="15" spans="1:34" x14ac:dyDescent="0.3">
      <c r="A15" s="50" t="s">
        <v>359</v>
      </c>
      <c r="B15" s="17">
        <v>0</v>
      </c>
      <c r="C15" s="18">
        <v>2.9</v>
      </c>
      <c r="D15" s="18">
        <v>2.99</v>
      </c>
      <c r="E15" s="18">
        <v>3.13</v>
      </c>
      <c r="F15" s="18">
        <v>2.93</v>
      </c>
      <c r="G15" s="18">
        <v>4.7</v>
      </c>
      <c r="H15" s="19">
        <f t="shared" ref="H15:H46" si="0">($C15/100)*366</f>
        <v>10.613999999999999</v>
      </c>
      <c r="I15" s="19">
        <f t="shared" ref="I15:I46" si="1">($D15/100)*365</f>
        <v>10.913500000000001</v>
      </c>
      <c r="J15" s="19">
        <f t="shared" ref="J15:J46" si="2">IFERROR((($E15/100)*365),0)</f>
        <v>11.4245</v>
      </c>
      <c r="K15" s="19">
        <f t="shared" ref="K15:K46" si="3">($F15/100)*366</f>
        <v>10.723800000000001</v>
      </c>
      <c r="L15" s="19">
        <f t="shared" ref="L15:L46" si="4">($G15/100)*365</f>
        <v>17.155000000000001</v>
      </c>
      <c r="M15" s="20">
        <f t="shared" ref="M15:M46" si="5">IFERROR((($I15/$H15)-1),0)</f>
        <v>2.821744865272291E-2</v>
      </c>
      <c r="N15" s="20">
        <f t="shared" ref="N15:N46" si="6">IFERROR((($J15/$I15)-1),0)</f>
        <v>4.6822742474916357E-2</v>
      </c>
      <c r="O15" s="20">
        <f t="shared" ref="O15:O46" si="7">IFERROR((($K15/$J15)-1),0)</f>
        <v>-6.1333099916845324E-2</v>
      </c>
      <c r="P15" s="20">
        <f t="shared" ref="P15:P46" si="8">IFERROR((($L15/$K15)-1),0)</f>
        <v>0.59971278837725439</v>
      </c>
      <c r="R15" s="21">
        <v>1</v>
      </c>
      <c r="S15" s="22">
        <f>SUMIF($B$15:$B$300,$R15,$H$15:$H$300)</f>
        <v>29169.321599999999</v>
      </c>
      <c r="T15" s="22">
        <f>SUMIF($B$15:$B$300,$R15,$I$15:$I$300)</f>
        <v>30630.909499999998</v>
      </c>
      <c r="U15" s="22">
        <f>SUMIF($B$14:$B$300,$R15,$J$14:$J$300)</f>
        <v>75381.406000000003</v>
      </c>
      <c r="V15" s="22">
        <f>SUMIF($B$14:$B$300,$R15,$K$14:$K$300)</f>
        <v>55740.958200000008</v>
      </c>
      <c r="W15" s="22">
        <f>SUMIF($B$14:$B$300,$R15,$L$14:$L$300)</f>
        <v>114352.60200000001</v>
      </c>
      <c r="AB15" s="23">
        <v>1</v>
      </c>
      <c r="AC15" s="24">
        <f>(($T15/$S15)-1)</f>
        <v>5.0107024086566199E-2</v>
      </c>
      <c r="AD15" s="24">
        <f>(($U15/$T15)-1)</f>
        <v>1.4609587906620929</v>
      </c>
      <c r="AE15" s="24">
        <f>(($V15/$U15)-1)</f>
        <v>-0.26054764486616222</v>
      </c>
      <c r="AF15" s="24">
        <f>(($W15/$V15)-1)</f>
        <v>1.0515004709768334</v>
      </c>
    </row>
    <row r="16" spans="1:34" x14ac:dyDescent="0.3">
      <c r="A16" s="50" t="s">
        <v>360</v>
      </c>
      <c r="B16" s="17">
        <v>0</v>
      </c>
      <c r="C16" s="18">
        <v>30.27</v>
      </c>
      <c r="D16" s="18">
        <v>31.13</v>
      </c>
      <c r="E16" s="18">
        <v>71.400000000000006</v>
      </c>
      <c r="F16" s="18">
        <v>66.739999999999995</v>
      </c>
      <c r="G16" s="18">
        <v>60.34</v>
      </c>
      <c r="H16" s="19">
        <f t="shared" si="0"/>
        <v>110.78819999999999</v>
      </c>
      <c r="I16" s="19">
        <f t="shared" si="1"/>
        <v>113.62449999999998</v>
      </c>
      <c r="J16" s="19">
        <f t="shared" si="2"/>
        <v>260.61</v>
      </c>
      <c r="K16" s="19">
        <f t="shared" si="3"/>
        <v>244.26839999999999</v>
      </c>
      <c r="L16" s="19">
        <f t="shared" si="4"/>
        <v>220.24100000000001</v>
      </c>
      <c r="M16" s="20">
        <f t="shared" si="5"/>
        <v>2.5601101922406944E-2</v>
      </c>
      <c r="N16" s="20">
        <f t="shared" si="6"/>
        <v>1.2936074526180539</v>
      </c>
      <c r="O16" s="20">
        <f t="shared" si="7"/>
        <v>-6.2705191665707538E-2</v>
      </c>
      <c r="P16" s="20">
        <f t="shared" si="8"/>
        <v>-9.8364749595117429E-2</v>
      </c>
      <c r="R16" s="21">
        <v>2</v>
      </c>
      <c r="S16" s="22">
        <f>SUMIF($B$15:$B$300,$R16,$H$15:$H$300)</f>
        <v>69392.90459999998</v>
      </c>
      <c r="T16" s="22">
        <f>SUMIF($B$15:$B$300,$R16,$I$15:$I$300)</f>
        <v>72345.299500000008</v>
      </c>
      <c r="U16" s="22">
        <f>SUMIF($B$14:$B$300,$R16,$J$14:$J$300)</f>
        <v>393278.99549999996</v>
      </c>
      <c r="V16" s="22">
        <f>SUMIF($B$14:$B$300,$R16,$K$14:$K$300)</f>
        <v>175170.4914</v>
      </c>
      <c r="W16" s="22">
        <f>SUMIF($B$14:$B$300,$R16,$L$14:$L$300)</f>
        <v>498241.16949999996</v>
      </c>
      <c r="AB16" s="23">
        <v>2</v>
      </c>
      <c r="AC16" s="24">
        <f>(($T16/$S16)-1)</f>
        <v>4.2546063131648104E-2</v>
      </c>
      <c r="AD16" s="24">
        <f>(($U16/$T16)-1)</f>
        <v>4.4361374991612266</v>
      </c>
      <c r="AE16" s="24">
        <f>(($V16/$U16)-1)</f>
        <v>-0.55458976094745438</v>
      </c>
      <c r="AF16" s="24">
        <f>(($W16/$V16)-1)</f>
        <v>1.8443213552576698</v>
      </c>
    </row>
    <row r="17" spans="1:33" x14ac:dyDescent="0.3">
      <c r="A17" s="50" t="s">
        <v>361</v>
      </c>
      <c r="B17" s="17">
        <v>1</v>
      </c>
      <c r="C17" s="18">
        <v>494.9</v>
      </c>
      <c r="D17" s="18">
        <v>520.79</v>
      </c>
      <c r="E17" s="18">
        <v>2942.82</v>
      </c>
      <c r="F17" s="18">
        <v>978.22</v>
      </c>
      <c r="G17" s="18">
        <v>2304.14</v>
      </c>
      <c r="H17" s="19">
        <f t="shared" si="0"/>
        <v>1811.3339999999998</v>
      </c>
      <c r="I17" s="19">
        <f t="shared" si="1"/>
        <v>1900.8834999999999</v>
      </c>
      <c r="J17" s="19">
        <f t="shared" si="2"/>
        <v>10741.293</v>
      </c>
      <c r="K17" s="19">
        <f t="shared" si="3"/>
        <v>3580.2851999999998</v>
      </c>
      <c r="L17" s="19">
        <f t="shared" si="4"/>
        <v>8410.110999999999</v>
      </c>
      <c r="M17" s="20">
        <f t="shared" si="5"/>
        <v>4.9438424939850956E-2</v>
      </c>
      <c r="N17" s="20">
        <f t="shared" si="6"/>
        <v>4.6506845369534746</v>
      </c>
      <c r="O17" s="20">
        <f t="shared" si="7"/>
        <v>-0.66668024045149865</v>
      </c>
      <c r="P17" s="20">
        <f t="shared" si="8"/>
        <v>1.3490058836653569</v>
      </c>
      <c r="R17" s="21">
        <v>3</v>
      </c>
      <c r="S17" s="22">
        <f>SUMIF($B$15:$B$300,$R17,$H$15:$H$300)</f>
        <v>64831.6296</v>
      </c>
      <c r="T17" s="22">
        <f>SUMIF($B$15:$B$300,$R17,$I$15:$I$300)</f>
        <v>67319.140000000014</v>
      </c>
      <c r="U17" s="22">
        <f>SUMIF($B$14:$B$300,$R17,$J$14:$J$300)</f>
        <v>587338.91049999988</v>
      </c>
      <c r="V17" s="22">
        <f>SUMIF($B$14:$B$300,$R17,$K$14:$K$300)</f>
        <v>313773.81299999997</v>
      </c>
      <c r="W17" s="22">
        <f>SUMIF($B$14:$B$300,$R17,$L$14:$L$300)</f>
        <v>864753.10900000005</v>
      </c>
      <c r="AB17" s="23">
        <v>3</v>
      </c>
      <c r="AC17" s="24">
        <f>(($T17/$S17)-1)</f>
        <v>3.8368777946004462E-2</v>
      </c>
      <c r="AD17" s="24">
        <f>(($U17/$T17)-1)</f>
        <v>7.7246942028671164</v>
      </c>
      <c r="AE17" s="24">
        <f>(($V17/$U17)-1)</f>
        <v>-0.46577043102272031</v>
      </c>
      <c r="AF17" s="24">
        <f>(($W17/$V17)-1)</f>
        <v>1.7559760348770728</v>
      </c>
    </row>
    <row r="18" spans="1:33" ht="26.4" x14ac:dyDescent="0.3">
      <c r="A18" s="50" t="s">
        <v>362</v>
      </c>
      <c r="B18" s="17">
        <v>0</v>
      </c>
      <c r="C18" s="18">
        <v>195.18</v>
      </c>
      <c r="D18" s="18">
        <v>206.82</v>
      </c>
      <c r="E18" s="18">
        <v>212.19</v>
      </c>
      <c r="F18" s="18">
        <v>198.32</v>
      </c>
      <c r="G18" s="18">
        <v>75.709999999999994</v>
      </c>
      <c r="H18" s="19">
        <f t="shared" si="0"/>
        <v>714.35879999999997</v>
      </c>
      <c r="I18" s="19">
        <f t="shared" si="1"/>
        <v>754.89300000000003</v>
      </c>
      <c r="J18" s="19">
        <f t="shared" si="2"/>
        <v>774.49350000000004</v>
      </c>
      <c r="K18" s="19">
        <f t="shared" si="3"/>
        <v>725.85119999999995</v>
      </c>
      <c r="L18" s="19">
        <f t="shared" si="4"/>
        <v>276.34149999999994</v>
      </c>
      <c r="M18" s="20">
        <f t="shared" si="5"/>
        <v>5.6742074150972988E-2</v>
      </c>
      <c r="N18" s="20">
        <f t="shared" si="6"/>
        <v>2.596460690455471E-2</v>
      </c>
      <c r="O18" s="20">
        <f t="shared" si="7"/>
        <v>-6.2805304369888293E-2</v>
      </c>
      <c r="P18" s="20">
        <f t="shared" si="8"/>
        <v>-0.61928629449121253</v>
      </c>
      <c r="R18" s="21">
        <v>4</v>
      </c>
      <c r="S18" s="22">
        <f>SUMIF($B$15:$B$300,$R18,$H$15:$H$300)</f>
        <v>0</v>
      </c>
      <c r="T18" s="22">
        <f>SUMIF($B$15:$B$300,$R18,$I$15:$I$300)</f>
        <v>0</v>
      </c>
      <c r="U18" s="22">
        <f>SUMIF($B$14:$B$300,$R18,$J$14:$J$300)</f>
        <v>805614.78700000013</v>
      </c>
      <c r="V18" s="22">
        <f>SUMIF($B$14:$B$300,$R18,$K$14:$K$300)</f>
        <v>318634.0368</v>
      </c>
      <c r="W18" s="22">
        <f>SUMIF($B$14:$B$300,$R18,$L$14:$L$300)</f>
        <v>898850.31400000001</v>
      </c>
      <c r="AB18" s="23">
        <v>4</v>
      </c>
      <c r="AC18" s="24">
        <f>IFERROR((($T18/$S18)-1),0)</f>
        <v>0</v>
      </c>
      <c r="AD18" s="24">
        <f>IFERROR((($U18/$T18)-1),0)</f>
        <v>0</v>
      </c>
      <c r="AE18" s="24">
        <f>(($V18/$U18)-1)</f>
        <v>-0.60448338096356224</v>
      </c>
      <c r="AF18" s="24">
        <f>(($W18/$V18)-1)</f>
        <v>1.8209488321682024</v>
      </c>
    </row>
    <row r="19" spans="1:33" x14ac:dyDescent="0.3">
      <c r="A19" s="50" t="s">
        <v>363</v>
      </c>
      <c r="B19" s="17">
        <v>0</v>
      </c>
      <c r="C19" s="18">
        <v>23.43</v>
      </c>
      <c r="D19" s="18">
        <v>24.61</v>
      </c>
      <c r="E19" s="18">
        <v>25.25</v>
      </c>
      <c r="F19" s="18">
        <v>23.6</v>
      </c>
      <c r="G19" s="18">
        <v>40.75</v>
      </c>
      <c r="H19" s="19">
        <f t="shared" si="0"/>
        <v>85.753799999999998</v>
      </c>
      <c r="I19" s="19">
        <f t="shared" si="1"/>
        <v>89.826499999999996</v>
      </c>
      <c r="J19" s="19">
        <f t="shared" si="2"/>
        <v>92.162499999999994</v>
      </c>
      <c r="K19" s="19">
        <f t="shared" si="3"/>
        <v>86.376000000000005</v>
      </c>
      <c r="L19" s="19">
        <f t="shared" si="4"/>
        <v>148.73749999999998</v>
      </c>
      <c r="M19" s="20">
        <f t="shared" si="5"/>
        <v>4.7492939088413566E-2</v>
      </c>
      <c r="N19" s="20">
        <f t="shared" si="6"/>
        <v>2.6005688744412891E-2</v>
      </c>
      <c r="O19" s="20">
        <f t="shared" si="7"/>
        <v>-6.2785840227858269E-2</v>
      </c>
      <c r="P19" s="20">
        <f t="shared" si="8"/>
        <v>0.72197716958414349</v>
      </c>
      <c r="R19" s="14"/>
      <c r="AF19" s="9"/>
    </row>
    <row r="20" spans="1:33" ht="15" thickBot="1" x14ac:dyDescent="0.35">
      <c r="A20" s="50" t="s">
        <v>364</v>
      </c>
      <c r="B20" s="17">
        <v>3</v>
      </c>
      <c r="C20" s="18">
        <v>2100.46</v>
      </c>
      <c r="D20" s="18">
        <v>2186.77</v>
      </c>
      <c r="E20" s="18">
        <v>19963.62</v>
      </c>
      <c r="F20" s="18">
        <v>10600.12</v>
      </c>
      <c r="G20" s="18">
        <v>29922.93</v>
      </c>
      <c r="H20" s="19">
        <f t="shared" si="0"/>
        <v>7687.6836000000003</v>
      </c>
      <c r="I20" s="19">
        <f t="shared" si="1"/>
        <v>7981.7105000000001</v>
      </c>
      <c r="J20" s="19">
        <f t="shared" si="2"/>
        <v>72867.213000000003</v>
      </c>
      <c r="K20" s="19">
        <f t="shared" si="3"/>
        <v>38796.439200000001</v>
      </c>
      <c r="L20" s="19">
        <f t="shared" si="4"/>
        <v>109218.69450000001</v>
      </c>
      <c r="M20" s="20">
        <f t="shared" si="5"/>
        <v>3.8246488187937411E-2</v>
      </c>
      <c r="N20" s="20">
        <f t="shared" si="6"/>
        <v>8.1292728544840109</v>
      </c>
      <c r="O20" s="20">
        <f t="shared" si="7"/>
        <v>-0.46757344486332975</v>
      </c>
      <c r="P20" s="20">
        <f t="shared" si="8"/>
        <v>1.8151731641392495</v>
      </c>
      <c r="R20" s="25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7"/>
    </row>
    <row r="21" spans="1:33" ht="26.4" x14ac:dyDescent="0.3">
      <c r="A21" s="50" t="s">
        <v>365</v>
      </c>
      <c r="B21" s="17">
        <v>1</v>
      </c>
      <c r="C21" s="18">
        <v>5518.99</v>
      </c>
      <c r="D21" s="18">
        <v>5813.73</v>
      </c>
      <c r="E21" s="18">
        <v>8373.18</v>
      </c>
      <c r="F21" s="18">
        <v>6053.76</v>
      </c>
      <c r="G21" s="18">
        <v>2907.68</v>
      </c>
      <c r="H21" s="19">
        <f t="shared" si="0"/>
        <v>20199.503399999998</v>
      </c>
      <c r="I21" s="19">
        <f t="shared" si="1"/>
        <v>21220.1145</v>
      </c>
      <c r="J21" s="19">
        <f t="shared" si="2"/>
        <v>30562.107000000004</v>
      </c>
      <c r="K21" s="19">
        <f t="shared" si="3"/>
        <v>22156.761600000002</v>
      </c>
      <c r="L21" s="19">
        <f t="shared" si="4"/>
        <v>10613.031999999999</v>
      </c>
      <c r="M21" s="20">
        <f t="shared" si="5"/>
        <v>5.0526544132763362E-2</v>
      </c>
      <c r="N21" s="20">
        <f t="shared" si="6"/>
        <v>0.44024232291489307</v>
      </c>
      <c r="O21" s="20">
        <f t="shared" si="7"/>
        <v>-0.27502506289896833</v>
      </c>
      <c r="P21" s="20">
        <f t="shared" si="8"/>
        <v>-0.52100256384037646</v>
      </c>
    </row>
    <row r="22" spans="1:33" ht="27" thickBot="1" x14ac:dyDescent="0.35">
      <c r="A22" s="50" t="s">
        <v>366</v>
      </c>
      <c r="B22" s="17">
        <v>0</v>
      </c>
      <c r="C22" s="18">
        <v>182.44</v>
      </c>
      <c r="D22" s="18">
        <v>194.61</v>
      </c>
      <c r="E22" s="18">
        <v>191.88</v>
      </c>
      <c r="F22" s="18">
        <v>188.61</v>
      </c>
      <c r="G22" s="18">
        <v>15.33</v>
      </c>
      <c r="H22" s="19">
        <f t="shared" si="0"/>
        <v>667.73040000000003</v>
      </c>
      <c r="I22" s="19">
        <f t="shared" si="1"/>
        <v>710.32650000000001</v>
      </c>
      <c r="J22" s="19">
        <f t="shared" si="2"/>
        <v>700.36199999999997</v>
      </c>
      <c r="K22" s="19">
        <f t="shared" si="3"/>
        <v>690.31260000000009</v>
      </c>
      <c r="L22" s="19">
        <f t="shared" si="4"/>
        <v>55.954499999999996</v>
      </c>
      <c r="M22" s="20">
        <f t="shared" si="5"/>
        <v>6.3792362905747524E-2</v>
      </c>
      <c r="N22" s="20">
        <f t="shared" si="6"/>
        <v>-1.4028056112224463E-2</v>
      </c>
      <c r="O22" s="20">
        <f t="shared" si="7"/>
        <v>-1.4348865301087033E-2</v>
      </c>
      <c r="P22" s="20">
        <f t="shared" si="8"/>
        <v>-0.9189432439738171</v>
      </c>
    </row>
    <row r="23" spans="1:33" ht="18" x14ac:dyDescent="0.35">
      <c r="A23" s="50" t="s">
        <v>367</v>
      </c>
      <c r="B23" s="17">
        <v>2</v>
      </c>
      <c r="C23" s="18">
        <v>142.05000000000001</v>
      </c>
      <c r="D23" s="18">
        <v>151.26</v>
      </c>
      <c r="E23" s="18">
        <v>149.13999999999999</v>
      </c>
      <c r="F23" s="18">
        <v>3003.37</v>
      </c>
      <c r="G23" s="18">
        <v>10630.78</v>
      </c>
      <c r="H23" s="19">
        <f t="shared" si="0"/>
        <v>519.90300000000002</v>
      </c>
      <c r="I23" s="19">
        <f t="shared" si="1"/>
        <v>552.09899999999993</v>
      </c>
      <c r="J23" s="19">
        <f t="shared" si="2"/>
        <v>544.36099999999999</v>
      </c>
      <c r="K23" s="19">
        <f t="shared" si="3"/>
        <v>10992.334199999999</v>
      </c>
      <c r="L23" s="19">
        <f t="shared" si="4"/>
        <v>38802.347000000002</v>
      </c>
      <c r="M23" s="20">
        <f t="shared" si="5"/>
        <v>6.1926936370822805E-2</v>
      </c>
      <c r="N23" s="20">
        <f t="shared" si="6"/>
        <v>-1.401560227422971E-2</v>
      </c>
      <c r="O23" s="20">
        <f t="shared" si="7"/>
        <v>19.193096492952286</v>
      </c>
      <c r="P23" s="20">
        <f t="shared" si="8"/>
        <v>2.5299460782405983</v>
      </c>
      <c r="R23" s="28"/>
      <c r="S23" s="29"/>
      <c r="T23" s="30" t="s">
        <v>39</v>
      </c>
      <c r="U23" s="30"/>
      <c r="V23" s="30"/>
      <c r="W23" s="29"/>
      <c r="X23" s="29"/>
      <c r="Y23" s="29"/>
      <c r="Z23" s="31"/>
      <c r="AA23" s="29"/>
      <c r="AB23" s="30" t="s">
        <v>39</v>
      </c>
      <c r="AC23" s="30"/>
      <c r="AD23" s="30"/>
      <c r="AE23" s="30"/>
      <c r="AF23" s="30"/>
      <c r="AG23" s="6"/>
    </row>
    <row r="24" spans="1:33" x14ac:dyDescent="0.3">
      <c r="A24" s="50" t="s">
        <v>368</v>
      </c>
      <c r="B24" s="17">
        <v>1</v>
      </c>
      <c r="C24" s="18">
        <v>752.79</v>
      </c>
      <c r="D24" s="18">
        <v>791.58</v>
      </c>
      <c r="E24" s="18">
        <v>3220.65</v>
      </c>
      <c r="F24" s="18">
        <v>1237.9000000000001</v>
      </c>
      <c r="G24" s="18">
        <v>2124.16</v>
      </c>
      <c r="H24" s="19">
        <f t="shared" si="0"/>
        <v>2755.2114000000001</v>
      </c>
      <c r="I24" s="19">
        <f t="shared" si="1"/>
        <v>2889.2670000000003</v>
      </c>
      <c r="J24" s="19">
        <f t="shared" si="2"/>
        <v>11755.372499999999</v>
      </c>
      <c r="K24" s="19">
        <f t="shared" si="3"/>
        <v>4530.7140000000009</v>
      </c>
      <c r="L24" s="19">
        <f t="shared" si="4"/>
        <v>7753.1839999999993</v>
      </c>
      <c r="M24" s="20">
        <f t="shared" si="5"/>
        <v>4.8655286487272909E-2</v>
      </c>
      <c r="N24" s="20">
        <f t="shared" si="6"/>
        <v>3.0686348821344644</v>
      </c>
      <c r="O24" s="20">
        <f t="shared" si="7"/>
        <v>-0.6145835446728718</v>
      </c>
      <c r="P24" s="20">
        <f t="shared" si="8"/>
        <v>0.71124992661200803</v>
      </c>
      <c r="R24" s="14"/>
      <c r="Z24" s="32"/>
      <c r="AG24" s="9"/>
    </row>
    <row r="25" spans="1:33" x14ac:dyDescent="0.3">
      <c r="A25" s="50" t="s">
        <v>369</v>
      </c>
      <c r="B25" s="17">
        <v>3</v>
      </c>
      <c r="C25" s="18">
        <v>535.76</v>
      </c>
      <c r="D25" s="18">
        <v>562.88</v>
      </c>
      <c r="E25" s="18">
        <v>18370.14</v>
      </c>
      <c r="F25" s="18">
        <v>9005.9</v>
      </c>
      <c r="G25" s="18">
        <v>27676.12</v>
      </c>
      <c r="H25" s="19">
        <f t="shared" si="0"/>
        <v>1960.8815999999999</v>
      </c>
      <c r="I25" s="19">
        <f t="shared" si="1"/>
        <v>2054.5120000000002</v>
      </c>
      <c r="J25" s="19">
        <f t="shared" si="2"/>
        <v>67051.010999999999</v>
      </c>
      <c r="K25" s="19">
        <f t="shared" si="3"/>
        <v>32961.593999999997</v>
      </c>
      <c r="L25" s="19">
        <f t="shared" si="4"/>
        <v>101017.83799999999</v>
      </c>
      <c r="M25" s="20">
        <f t="shared" si="5"/>
        <v>4.7749134878924071E-2</v>
      </c>
      <c r="N25" s="20">
        <f t="shared" si="6"/>
        <v>31.635979249573616</v>
      </c>
      <c r="O25" s="20">
        <f t="shared" si="7"/>
        <v>-0.50841018638779367</v>
      </c>
      <c r="P25" s="20">
        <f t="shared" si="8"/>
        <v>2.0647133752087354</v>
      </c>
      <c r="R25" s="14"/>
      <c r="Z25" s="32"/>
      <c r="AG25" s="9"/>
    </row>
    <row r="26" spans="1:33" ht="26.4" x14ac:dyDescent="0.3">
      <c r="A26" s="50" t="s">
        <v>370</v>
      </c>
      <c r="B26" s="17">
        <v>2</v>
      </c>
      <c r="C26" s="18">
        <v>148.59</v>
      </c>
      <c r="D26" s="18">
        <v>154.44999999999999</v>
      </c>
      <c r="E26" s="18">
        <v>11124.32</v>
      </c>
      <c r="F26" s="18">
        <v>3004.88</v>
      </c>
      <c r="G26" s="18">
        <v>10734.18</v>
      </c>
      <c r="H26" s="19">
        <f t="shared" si="0"/>
        <v>543.83939999999996</v>
      </c>
      <c r="I26" s="19">
        <f t="shared" si="1"/>
        <v>563.74249999999995</v>
      </c>
      <c r="J26" s="19">
        <f t="shared" si="2"/>
        <v>40603.768000000004</v>
      </c>
      <c r="K26" s="19">
        <f t="shared" si="3"/>
        <v>10997.8608</v>
      </c>
      <c r="L26" s="19">
        <f t="shared" si="4"/>
        <v>39179.757000000005</v>
      </c>
      <c r="M26" s="20">
        <f t="shared" si="5"/>
        <v>3.6597385183934739E-2</v>
      </c>
      <c r="N26" s="20">
        <f t="shared" si="6"/>
        <v>71.025380382000662</v>
      </c>
      <c r="O26" s="20">
        <f t="shared" si="7"/>
        <v>-0.72914186683363968</v>
      </c>
      <c r="P26" s="20">
        <f t="shared" si="8"/>
        <v>2.5624888978409333</v>
      </c>
      <c r="R26" s="14"/>
      <c r="Z26" s="32"/>
      <c r="AG26" s="9"/>
    </row>
    <row r="27" spans="1:33" x14ac:dyDescent="0.3">
      <c r="A27" s="50" t="s">
        <v>371</v>
      </c>
      <c r="B27" s="17">
        <v>2</v>
      </c>
      <c r="C27" s="18">
        <v>3617.06</v>
      </c>
      <c r="D27" s="18">
        <v>3844.91</v>
      </c>
      <c r="E27" s="18">
        <v>14910.6</v>
      </c>
      <c r="F27" s="18">
        <v>6543.75</v>
      </c>
      <c r="G27" s="18">
        <v>21340.959999999999</v>
      </c>
      <c r="H27" s="19">
        <f t="shared" si="0"/>
        <v>13238.4396</v>
      </c>
      <c r="I27" s="19">
        <f t="shared" si="1"/>
        <v>14033.9215</v>
      </c>
      <c r="J27" s="19">
        <f t="shared" si="2"/>
        <v>54423.689999999995</v>
      </c>
      <c r="K27" s="19">
        <f t="shared" si="3"/>
        <v>23950.125</v>
      </c>
      <c r="L27" s="19">
        <f t="shared" si="4"/>
        <v>77894.504000000001</v>
      </c>
      <c r="M27" s="20">
        <f t="shared" si="5"/>
        <v>6.0088796265686861E-2</v>
      </c>
      <c r="N27" s="20">
        <f t="shared" si="6"/>
        <v>2.8780101484820184</v>
      </c>
      <c r="O27" s="20">
        <f t="shared" si="7"/>
        <v>-0.55993198917603704</v>
      </c>
      <c r="P27" s="20">
        <f t="shared" si="8"/>
        <v>2.2523631505054778</v>
      </c>
      <c r="R27" s="14"/>
      <c r="Z27" s="32"/>
      <c r="AG27" s="9"/>
    </row>
    <row r="28" spans="1:33" ht="26.4" x14ac:dyDescent="0.3">
      <c r="A28" s="50" t="s">
        <v>372</v>
      </c>
      <c r="B28" s="17">
        <v>0</v>
      </c>
      <c r="C28" s="18">
        <v>23.81</v>
      </c>
      <c r="D28" s="18">
        <v>25.02</v>
      </c>
      <c r="E28" s="18">
        <v>24.67</v>
      </c>
      <c r="F28" s="18">
        <v>24.25</v>
      </c>
      <c r="G28" s="18">
        <v>107.44</v>
      </c>
      <c r="H28" s="19">
        <f t="shared" si="0"/>
        <v>87.144599999999997</v>
      </c>
      <c r="I28" s="19">
        <f t="shared" si="1"/>
        <v>91.322999999999993</v>
      </c>
      <c r="J28" s="19">
        <f t="shared" si="2"/>
        <v>90.045500000000004</v>
      </c>
      <c r="K28" s="19">
        <f t="shared" si="3"/>
        <v>88.754999999999995</v>
      </c>
      <c r="L28" s="19">
        <f t="shared" si="4"/>
        <v>392.15600000000001</v>
      </c>
      <c r="M28" s="20">
        <f t="shared" si="5"/>
        <v>4.7947893501146366E-2</v>
      </c>
      <c r="N28" s="20">
        <f t="shared" si="6"/>
        <v>-1.3988808952837606E-2</v>
      </c>
      <c r="O28" s="20">
        <f t="shared" si="7"/>
        <v>-1.4331643446924169E-2</v>
      </c>
      <c r="P28" s="20">
        <f t="shared" si="8"/>
        <v>3.4184102304095543</v>
      </c>
      <c r="R28" s="14"/>
      <c r="Z28" s="32"/>
      <c r="AG28" s="9"/>
    </row>
    <row r="29" spans="1:33" x14ac:dyDescent="0.3">
      <c r="A29" s="50" t="s">
        <v>373</v>
      </c>
      <c r="B29" s="17">
        <v>2</v>
      </c>
      <c r="C29" s="18">
        <v>8730.16</v>
      </c>
      <c r="D29" s="18">
        <v>9113.59</v>
      </c>
      <c r="E29" s="18">
        <v>20024.66</v>
      </c>
      <c r="F29" s="18">
        <v>11761.21</v>
      </c>
      <c r="G29" s="18">
        <v>22210.71</v>
      </c>
      <c r="H29" s="19">
        <f t="shared" si="0"/>
        <v>31952.385599999998</v>
      </c>
      <c r="I29" s="19">
        <f t="shared" si="1"/>
        <v>33264.603500000005</v>
      </c>
      <c r="J29" s="19">
        <f t="shared" si="2"/>
        <v>73090.009000000005</v>
      </c>
      <c r="K29" s="19">
        <f t="shared" si="3"/>
        <v>43046.028599999998</v>
      </c>
      <c r="L29" s="19">
        <f t="shared" si="4"/>
        <v>81069.091499999995</v>
      </c>
      <c r="M29" s="20">
        <f t="shared" si="5"/>
        <v>4.106791638117957E-2</v>
      </c>
      <c r="N29" s="20">
        <f t="shared" si="6"/>
        <v>1.1972307290540827</v>
      </c>
      <c r="O29" s="20">
        <f t="shared" si="7"/>
        <v>-0.41105454508837191</v>
      </c>
      <c r="P29" s="20">
        <f t="shared" si="8"/>
        <v>0.88331175108683535</v>
      </c>
      <c r="R29" s="14"/>
      <c r="Z29" s="32"/>
      <c r="AG29" s="9"/>
    </row>
    <row r="30" spans="1:33" x14ac:dyDescent="0.3">
      <c r="A30" s="50" t="s">
        <v>374</v>
      </c>
      <c r="B30" s="17">
        <v>3</v>
      </c>
      <c r="C30" s="18">
        <v>2638.29</v>
      </c>
      <c r="D30" s="18">
        <v>2714.71</v>
      </c>
      <c r="E30" s="18">
        <v>20545.490000000002</v>
      </c>
      <c r="F30" s="18">
        <v>11172.08</v>
      </c>
      <c r="G30" s="18">
        <v>28676.16</v>
      </c>
      <c r="H30" s="19">
        <f t="shared" si="0"/>
        <v>9656.1414000000004</v>
      </c>
      <c r="I30" s="19">
        <f t="shared" si="1"/>
        <v>9908.6915000000008</v>
      </c>
      <c r="J30" s="19">
        <f t="shared" si="2"/>
        <v>74991.03850000001</v>
      </c>
      <c r="K30" s="19">
        <f t="shared" si="3"/>
        <v>40889.8128</v>
      </c>
      <c r="L30" s="19">
        <f t="shared" si="4"/>
        <v>104667.984</v>
      </c>
      <c r="M30" s="20">
        <f t="shared" si="5"/>
        <v>2.6154349810991739E-2</v>
      </c>
      <c r="N30" s="20">
        <f t="shared" si="6"/>
        <v>6.568208022219685</v>
      </c>
      <c r="O30" s="20">
        <f t="shared" si="7"/>
        <v>-0.45473734438282254</v>
      </c>
      <c r="P30" s="20">
        <f t="shared" si="8"/>
        <v>1.5597569867084351</v>
      </c>
      <c r="R30" s="14"/>
      <c r="Z30" s="32"/>
      <c r="AG30" s="9"/>
    </row>
    <row r="31" spans="1:33" x14ac:dyDescent="0.3">
      <c r="A31" s="50" t="s">
        <v>375</v>
      </c>
      <c r="B31" s="17">
        <v>2</v>
      </c>
      <c r="C31" s="18">
        <v>1542.41</v>
      </c>
      <c r="D31" s="18">
        <v>1591.62</v>
      </c>
      <c r="E31" s="18">
        <v>12575.38</v>
      </c>
      <c r="F31" s="18">
        <v>4438.87</v>
      </c>
      <c r="G31" s="18">
        <v>13796.3</v>
      </c>
      <c r="H31" s="19">
        <f t="shared" si="0"/>
        <v>5645.2206000000006</v>
      </c>
      <c r="I31" s="19">
        <f t="shared" si="1"/>
        <v>5809.4129999999996</v>
      </c>
      <c r="J31" s="19">
        <f t="shared" si="2"/>
        <v>45900.137000000002</v>
      </c>
      <c r="K31" s="19">
        <f t="shared" si="3"/>
        <v>16246.2642</v>
      </c>
      <c r="L31" s="19">
        <f t="shared" si="4"/>
        <v>50356.494999999995</v>
      </c>
      <c r="M31" s="20">
        <f t="shared" si="5"/>
        <v>2.908520527966596E-2</v>
      </c>
      <c r="N31" s="20">
        <f t="shared" si="6"/>
        <v>6.9009939558437328</v>
      </c>
      <c r="O31" s="20">
        <f t="shared" si="7"/>
        <v>-0.64605194533515231</v>
      </c>
      <c r="P31" s="20">
        <f t="shared" si="8"/>
        <v>2.0995738084820754</v>
      </c>
      <c r="R31" s="14"/>
      <c r="Z31" s="32"/>
      <c r="AG31" s="9"/>
    </row>
    <row r="32" spans="1:33" x14ac:dyDescent="0.3">
      <c r="A32" s="50" t="s">
        <v>376</v>
      </c>
      <c r="B32" s="17">
        <v>3</v>
      </c>
      <c r="C32" s="18">
        <v>1330.89</v>
      </c>
      <c r="D32" s="18">
        <v>1369.42</v>
      </c>
      <c r="E32" s="18">
        <v>19180.21</v>
      </c>
      <c r="F32" s="18">
        <v>9830.06</v>
      </c>
      <c r="G32" s="18">
        <v>28778.38</v>
      </c>
      <c r="H32" s="19">
        <f t="shared" si="0"/>
        <v>4871.0574000000006</v>
      </c>
      <c r="I32" s="19">
        <f t="shared" si="1"/>
        <v>4998.3829999999998</v>
      </c>
      <c r="J32" s="19">
        <f t="shared" si="2"/>
        <v>70007.766499999998</v>
      </c>
      <c r="K32" s="19">
        <f t="shared" si="3"/>
        <v>35978.019599999992</v>
      </c>
      <c r="L32" s="19">
        <f t="shared" si="4"/>
        <v>105041.087</v>
      </c>
      <c r="M32" s="20">
        <f t="shared" si="5"/>
        <v>2.613921158063115E-2</v>
      </c>
      <c r="N32" s="20">
        <f t="shared" si="6"/>
        <v>13.006082867199252</v>
      </c>
      <c r="O32" s="20">
        <f t="shared" si="7"/>
        <v>-0.48608531026339785</v>
      </c>
      <c r="P32" s="20">
        <f t="shared" si="8"/>
        <v>1.9195905769087975</v>
      </c>
      <c r="R32" s="14"/>
      <c r="Z32" s="32"/>
      <c r="AG32" s="9"/>
    </row>
    <row r="33" spans="1:33" x14ac:dyDescent="0.3">
      <c r="A33" s="50" t="s">
        <v>377</v>
      </c>
      <c r="B33" s="17">
        <v>3</v>
      </c>
      <c r="C33" s="18">
        <v>6738.08</v>
      </c>
      <c r="D33" s="18">
        <v>7013.2</v>
      </c>
      <c r="E33" s="18">
        <v>24761.42</v>
      </c>
      <c r="F33" s="18">
        <v>15316.16</v>
      </c>
      <c r="G33" s="18">
        <v>36341.82</v>
      </c>
      <c r="H33" s="19">
        <f t="shared" si="0"/>
        <v>24661.372799999997</v>
      </c>
      <c r="I33" s="19">
        <f t="shared" si="1"/>
        <v>25598.18</v>
      </c>
      <c r="J33" s="19">
        <f t="shared" si="2"/>
        <v>90379.18299999999</v>
      </c>
      <c r="K33" s="19">
        <f t="shared" si="3"/>
        <v>56057.145599999996</v>
      </c>
      <c r="L33" s="19">
        <f t="shared" si="4"/>
        <v>132647.64300000001</v>
      </c>
      <c r="M33" s="20">
        <f t="shared" si="5"/>
        <v>3.7986822858458336E-2</v>
      </c>
      <c r="N33" s="20">
        <f t="shared" si="6"/>
        <v>2.5306878457765354</v>
      </c>
      <c r="O33" s="20">
        <f t="shared" si="7"/>
        <v>-0.37975600421172206</v>
      </c>
      <c r="P33" s="20">
        <f t="shared" si="8"/>
        <v>1.3662932099061429</v>
      </c>
      <c r="R33" s="14"/>
      <c r="Z33" s="32"/>
      <c r="AG33" s="9"/>
    </row>
    <row r="34" spans="1:33" x14ac:dyDescent="0.3">
      <c r="A34" s="50" t="s">
        <v>378</v>
      </c>
      <c r="B34" s="17">
        <v>2</v>
      </c>
      <c r="C34" s="18">
        <v>1064.28</v>
      </c>
      <c r="D34" s="18">
        <v>1100.06</v>
      </c>
      <c r="E34" s="18">
        <v>12076.07</v>
      </c>
      <c r="F34" s="18">
        <v>3948.06</v>
      </c>
      <c r="G34" s="18">
        <v>12178.91</v>
      </c>
      <c r="H34" s="19">
        <f t="shared" si="0"/>
        <v>3895.2647999999999</v>
      </c>
      <c r="I34" s="19">
        <f t="shared" si="1"/>
        <v>4015.2189999999996</v>
      </c>
      <c r="J34" s="19">
        <f t="shared" si="2"/>
        <v>44077.655500000001</v>
      </c>
      <c r="K34" s="19">
        <f t="shared" si="3"/>
        <v>14449.899600000001</v>
      </c>
      <c r="L34" s="19">
        <f t="shared" si="4"/>
        <v>44453.021500000003</v>
      </c>
      <c r="M34" s="20">
        <f t="shared" si="5"/>
        <v>3.0794876897714207E-2</v>
      </c>
      <c r="N34" s="20">
        <f t="shared" si="6"/>
        <v>9.9776466738177927</v>
      </c>
      <c r="O34" s="20">
        <f t="shared" si="7"/>
        <v>-0.67217177419974161</v>
      </c>
      <c r="P34" s="20">
        <f t="shared" si="8"/>
        <v>2.0763550426329607</v>
      </c>
      <c r="R34" s="14"/>
      <c r="Z34" s="32"/>
      <c r="AG34" s="9"/>
    </row>
    <row r="35" spans="1:33" x14ac:dyDescent="0.3">
      <c r="A35" s="50" t="s">
        <v>379</v>
      </c>
      <c r="B35" s="17">
        <v>0</v>
      </c>
      <c r="C35" s="18">
        <v>45.55</v>
      </c>
      <c r="D35" s="18">
        <v>48.52</v>
      </c>
      <c r="E35" s="18">
        <v>49.78</v>
      </c>
      <c r="F35" s="18">
        <v>46.53</v>
      </c>
      <c r="G35" s="18">
        <v>2.4700000000000002</v>
      </c>
      <c r="H35" s="19">
        <f t="shared" si="0"/>
        <v>166.71299999999999</v>
      </c>
      <c r="I35" s="19">
        <f t="shared" si="1"/>
        <v>177.09800000000001</v>
      </c>
      <c r="J35" s="19">
        <f t="shared" si="2"/>
        <v>181.697</v>
      </c>
      <c r="K35" s="19">
        <f t="shared" si="3"/>
        <v>170.2998</v>
      </c>
      <c r="L35" s="19">
        <f t="shared" si="4"/>
        <v>9.0155000000000012</v>
      </c>
      <c r="M35" s="20">
        <f t="shared" si="5"/>
        <v>6.2292682634227825E-2</v>
      </c>
      <c r="N35" s="20">
        <f t="shared" si="6"/>
        <v>2.5968672712283425E-2</v>
      </c>
      <c r="O35" s="20">
        <f t="shared" si="7"/>
        <v>-6.2726407150365704E-2</v>
      </c>
      <c r="P35" s="20">
        <f t="shared" si="8"/>
        <v>-0.94706100653083558</v>
      </c>
      <c r="R35" s="14"/>
      <c r="Z35" s="32"/>
      <c r="AG35" s="9"/>
    </row>
    <row r="36" spans="1:33" x14ac:dyDescent="0.3">
      <c r="A36" s="50" t="s">
        <v>380</v>
      </c>
      <c r="B36" s="17">
        <v>3</v>
      </c>
      <c r="C36" s="18">
        <v>788.36</v>
      </c>
      <c r="D36" s="18">
        <v>826.55</v>
      </c>
      <c r="E36" s="18">
        <v>18640.650000000001</v>
      </c>
      <c r="F36" s="18">
        <v>9258.74</v>
      </c>
      <c r="G36" s="18">
        <v>27072.33</v>
      </c>
      <c r="H36" s="19">
        <f t="shared" si="0"/>
        <v>2885.3976000000002</v>
      </c>
      <c r="I36" s="19">
        <f t="shared" si="1"/>
        <v>3016.9074999999998</v>
      </c>
      <c r="J36" s="19">
        <f t="shared" si="2"/>
        <v>68038.372500000012</v>
      </c>
      <c r="K36" s="19">
        <f t="shared" si="3"/>
        <v>33886.988400000002</v>
      </c>
      <c r="L36" s="19">
        <f t="shared" si="4"/>
        <v>98814.004499999995</v>
      </c>
      <c r="M36" s="20">
        <f t="shared" si="5"/>
        <v>4.5577739442217435E-2</v>
      </c>
      <c r="N36" s="20">
        <f t="shared" si="6"/>
        <v>21.552356179299505</v>
      </c>
      <c r="O36" s="20">
        <f t="shared" si="7"/>
        <v>-0.50194298959752459</v>
      </c>
      <c r="P36" s="20">
        <f t="shared" si="8"/>
        <v>1.9159866121357658</v>
      </c>
      <c r="R36" s="14"/>
      <c r="Z36" s="32"/>
      <c r="AG36" s="9"/>
    </row>
    <row r="37" spans="1:33" x14ac:dyDescent="0.3">
      <c r="A37" s="50" t="s">
        <v>381</v>
      </c>
      <c r="B37" s="17">
        <v>0</v>
      </c>
      <c r="C37" s="18">
        <v>34.840000000000003</v>
      </c>
      <c r="D37" s="18">
        <v>36.83</v>
      </c>
      <c r="E37" s="18">
        <v>37.78</v>
      </c>
      <c r="F37" s="18">
        <v>514.14</v>
      </c>
      <c r="G37" s="18">
        <v>29.58</v>
      </c>
      <c r="H37" s="19">
        <f t="shared" si="0"/>
        <v>127.51440000000001</v>
      </c>
      <c r="I37" s="19">
        <f t="shared" si="1"/>
        <v>134.42949999999999</v>
      </c>
      <c r="J37" s="19">
        <f t="shared" si="2"/>
        <v>137.89700000000002</v>
      </c>
      <c r="K37" s="19">
        <f t="shared" si="3"/>
        <v>1881.7524000000001</v>
      </c>
      <c r="L37" s="19">
        <f t="shared" si="4"/>
        <v>107.967</v>
      </c>
      <c r="M37" s="20">
        <f t="shared" si="5"/>
        <v>5.4229953636608652E-2</v>
      </c>
      <c r="N37" s="20">
        <f t="shared" si="6"/>
        <v>2.5794189519413813E-2</v>
      </c>
      <c r="O37" s="20">
        <f t="shared" si="7"/>
        <v>12.646072068282848</v>
      </c>
      <c r="P37" s="20">
        <f t="shared" si="8"/>
        <v>-0.94262422622657471</v>
      </c>
      <c r="R37" s="14"/>
      <c r="Z37" s="32"/>
      <c r="AG37" s="9"/>
    </row>
    <row r="38" spans="1:33" x14ac:dyDescent="0.3">
      <c r="A38" s="50" t="s">
        <v>382</v>
      </c>
      <c r="B38" s="17">
        <v>0</v>
      </c>
      <c r="C38" s="18">
        <v>1.77</v>
      </c>
      <c r="D38" s="18">
        <v>1.82</v>
      </c>
      <c r="E38" s="18">
        <v>1.86</v>
      </c>
      <c r="F38" s="18">
        <v>1.74</v>
      </c>
      <c r="G38" s="18">
        <v>0.82</v>
      </c>
      <c r="H38" s="19">
        <f t="shared" si="0"/>
        <v>6.4782000000000002</v>
      </c>
      <c r="I38" s="19">
        <f t="shared" si="1"/>
        <v>6.6430000000000007</v>
      </c>
      <c r="J38" s="19">
        <f t="shared" si="2"/>
        <v>6.7890000000000006</v>
      </c>
      <c r="K38" s="19">
        <f t="shared" si="3"/>
        <v>6.3683999999999994</v>
      </c>
      <c r="L38" s="19">
        <f t="shared" si="4"/>
        <v>2.9929999999999994</v>
      </c>
      <c r="M38" s="20">
        <f t="shared" si="5"/>
        <v>2.5439165200209946E-2</v>
      </c>
      <c r="N38" s="20">
        <f t="shared" si="6"/>
        <v>2.19780219780219E-2</v>
      </c>
      <c r="O38" s="20">
        <f t="shared" si="7"/>
        <v>-6.1953159522757595E-2</v>
      </c>
      <c r="P38" s="20">
        <f t="shared" si="8"/>
        <v>-0.53002323974624721</v>
      </c>
      <c r="R38" s="14"/>
      <c r="Z38" s="32"/>
      <c r="AG38" s="9"/>
    </row>
    <row r="39" spans="1:33" x14ac:dyDescent="0.3">
      <c r="A39" s="50" t="s">
        <v>383</v>
      </c>
      <c r="B39" s="17">
        <v>3</v>
      </c>
      <c r="C39" s="18">
        <v>3430.21</v>
      </c>
      <c r="D39" s="18">
        <v>3614.82</v>
      </c>
      <c r="E39" s="18">
        <v>21501.31</v>
      </c>
      <c r="F39" s="18">
        <v>11932.48</v>
      </c>
      <c r="G39" s="18">
        <v>31399.42</v>
      </c>
      <c r="H39" s="19">
        <f t="shared" si="0"/>
        <v>12554.568600000001</v>
      </c>
      <c r="I39" s="19">
        <f t="shared" si="1"/>
        <v>13194.093000000001</v>
      </c>
      <c r="J39" s="19">
        <f t="shared" si="2"/>
        <v>78479.781499999997</v>
      </c>
      <c r="K39" s="19">
        <f t="shared" si="3"/>
        <v>43672.876799999998</v>
      </c>
      <c r="L39" s="19">
        <f t="shared" si="4"/>
        <v>114607.88299999999</v>
      </c>
      <c r="M39" s="20">
        <f t="shared" si="5"/>
        <v>5.0939575892715361E-2</v>
      </c>
      <c r="N39" s="20">
        <f t="shared" si="6"/>
        <v>4.9480997670700058</v>
      </c>
      <c r="O39" s="20">
        <f t="shared" si="7"/>
        <v>-0.44351429163956069</v>
      </c>
      <c r="P39" s="20">
        <f t="shared" si="8"/>
        <v>1.6242347973742821</v>
      </c>
      <c r="R39" s="14"/>
      <c r="Z39" s="32"/>
      <c r="AG39" s="9"/>
    </row>
    <row r="40" spans="1:33" x14ac:dyDescent="0.3">
      <c r="A40" s="50" t="s">
        <v>384</v>
      </c>
      <c r="B40" s="17">
        <v>1</v>
      </c>
      <c r="C40" s="18">
        <v>2.64</v>
      </c>
      <c r="D40" s="18">
        <v>2.71</v>
      </c>
      <c r="E40" s="18">
        <v>2.78</v>
      </c>
      <c r="F40" s="18">
        <v>481.42</v>
      </c>
      <c r="G40" s="18">
        <v>1956.81</v>
      </c>
      <c r="H40" s="19">
        <f t="shared" si="0"/>
        <v>9.6623999999999999</v>
      </c>
      <c r="I40" s="19">
        <f t="shared" si="1"/>
        <v>9.8914999999999988</v>
      </c>
      <c r="J40" s="19">
        <f t="shared" si="2"/>
        <v>10.147</v>
      </c>
      <c r="K40" s="19">
        <f t="shared" si="3"/>
        <v>1761.9972000000002</v>
      </c>
      <c r="L40" s="19">
        <f t="shared" si="4"/>
        <v>7142.3565000000008</v>
      </c>
      <c r="M40" s="20">
        <f t="shared" si="5"/>
        <v>2.3710465308825812E-2</v>
      </c>
      <c r="N40" s="20">
        <f t="shared" si="6"/>
        <v>2.583025830258312E-2</v>
      </c>
      <c r="O40" s="20">
        <f t="shared" si="7"/>
        <v>172.6471075194639</v>
      </c>
      <c r="P40" s="20">
        <f t="shared" si="8"/>
        <v>3.0535572360727929</v>
      </c>
      <c r="R40" s="14"/>
      <c r="Z40" s="32"/>
      <c r="AG40" s="9"/>
    </row>
    <row r="41" spans="1:33" x14ac:dyDescent="0.3">
      <c r="A41" s="50" t="s">
        <v>385</v>
      </c>
      <c r="B41" s="17">
        <v>2</v>
      </c>
      <c r="C41" s="18">
        <v>595.54</v>
      </c>
      <c r="D41" s="18">
        <v>632.80999999999995</v>
      </c>
      <c r="E41" s="18">
        <v>649.24</v>
      </c>
      <c r="F41" s="18">
        <v>3463.59</v>
      </c>
      <c r="G41" s="18">
        <v>11099.51</v>
      </c>
      <c r="H41" s="19">
        <f t="shared" si="0"/>
        <v>2179.6763999999998</v>
      </c>
      <c r="I41" s="19">
        <f t="shared" si="1"/>
        <v>2309.7564999999995</v>
      </c>
      <c r="J41" s="19">
        <f t="shared" si="2"/>
        <v>2369.7260000000001</v>
      </c>
      <c r="K41" s="19">
        <f t="shared" si="3"/>
        <v>12676.7394</v>
      </c>
      <c r="L41" s="19">
        <f t="shared" si="4"/>
        <v>40513.211500000005</v>
      </c>
      <c r="M41" s="20">
        <f t="shared" si="5"/>
        <v>5.967862935984436E-2</v>
      </c>
      <c r="N41" s="20">
        <f t="shared" si="6"/>
        <v>2.5963559362210065E-2</v>
      </c>
      <c r="O41" s="20">
        <f t="shared" si="7"/>
        <v>4.3494536499156444</v>
      </c>
      <c r="P41" s="20">
        <f t="shared" si="8"/>
        <v>2.1958700279032324</v>
      </c>
      <c r="R41" s="14"/>
      <c r="Z41" s="32"/>
      <c r="AG41" s="9"/>
    </row>
    <row r="42" spans="1:33" x14ac:dyDescent="0.3">
      <c r="A42" s="50" t="s">
        <v>386</v>
      </c>
      <c r="B42" s="17">
        <v>2</v>
      </c>
      <c r="C42" s="18">
        <v>87.51</v>
      </c>
      <c r="D42" s="18">
        <v>91.23</v>
      </c>
      <c r="E42" s="18">
        <v>11055.82</v>
      </c>
      <c r="F42" s="18">
        <v>2945.2</v>
      </c>
      <c r="G42" s="18">
        <v>10530.78</v>
      </c>
      <c r="H42" s="19">
        <f t="shared" si="0"/>
        <v>320.28660000000002</v>
      </c>
      <c r="I42" s="19">
        <f t="shared" si="1"/>
        <v>332.98950000000002</v>
      </c>
      <c r="J42" s="19">
        <f t="shared" si="2"/>
        <v>40353.743000000002</v>
      </c>
      <c r="K42" s="19">
        <f t="shared" si="3"/>
        <v>10779.431999999999</v>
      </c>
      <c r="L42" s="19">
        <f t="shared" si="4"/>
        <v>38437.347000000002</v>
      </c>
      <c r="M42" s="20">
        <f t="shared" si="5"/>
        <v>3.9661041080082615E-2</v>
      </c>
      <c r="N42" s="20">
        <f t="shared" si="6"/>
        <v>120.18623259892578</v>
      </c>
      <c r="O42" s="20">
        <f t="shared" si="7"/>
        <v>-0.73287652647240187</v>
      </c>
      <c r="P42" s="20">
        <f t="shared" si="8"/>
        <v>2.5658044876576063</v>
      </c>
      <c r="R42" s="14"/>
      <c r="Z42" s="32"/>
      <c r="AG42" s="9"/>
    </row>
    <row r="43" spans="1:33" x14ac:dyDescent="0.3">
      <c r="A43" s="50" t="s">
        <v>387</v>
      </c>
      <c r="B43" s="17">
        <v>1</v>
      </c>
      <c r="C43" s="18">
        <v>0.57999999999999996</v>
      </c>
      <c r="D43" s="18">
        <v>0.6</v>
      </c>
      <c r="E43" s="18">
        <v>0.59</v>
      </c>
      <c r="F43" s="18">
        <v>479.41</v>
      </c>
      <c r="G43" s="18">
        <v>1952.21</v>
      </c>
      <c r="H43" s="19">
        <f t="shared" si="0"/>
        <v>2.1227999999999998</v>
      </c>
      <c r="I43" s="19">
        <f t="shared" si="1"/>
        <v>2.19</v>
      </c>
      <c r="J43" s="19">
        <f t="shared" si="2"/>
        <v>2.1534999999999997</v>
      </c>
      <c r="K43" s="19">
        <f t="shared" si="3"/>
        <v>1754.6406000000002</v>
      </c>
      <c r="L43" s="19">
        <f t="shared" si="4"/>
        <v>7125.5665000000008</v>
      </c>
      <c r="M43" s="20">
        <f t="shared" si="5"/>
        <v>3.1656302996043051E-2</v>
      </c>
      <c r="N43" s="20">
        <f t="shared" si="6"/>
        <v>-1.6666666666666718E-2</v>
      </c>
      <c r="O43" s="20">
        <f t="shared" si="7"/>
        <v>813.78551195727903</v>
      </c>
      <c r="P43" s="20">
        <f t="shared" si="8"/>
        <v>3.0609834857349139</v>
      </c>
      <c r="R43" s="14"/>
      <c r="Z43" s="32"/>
      <c r="AG43" s="9"/>
    </row>
    <row r="44" spans="1:33" x14ac:dyDescent="0.3">
      <c r="A44" s="50" t="s">
        <v>388</v>
      </c>
      <c r="B44" s="17">
        <v>1</v>
      </c>
      <c r="C44" s="18">
        <v>331.38</v>
      </c>
      <c r="D44" s="18">
        <v>344.24</v>
      </c>
      <c r="E44" s="18">
        <v>2761.69</v>
      </c>
      <c r="F44" s="18">
        <v>808.93</v>
      </c>
      <c r="G44" s="18">
        <v>2087.3000000000002</v>
      </c>
      <c r="H44" s="19">
        <f t="shared" si="0"/>
        <v>1212.8507999999999</v>
      </c>
      <c r="I44" s="19">
        <f t="shared" si="1"/>
        <v>1256.4760000000001</v>
      </c>
      <c r="J44" s="19">
        <f t="shared" si="2"/>
        <v>10080.1685</v>
      </c>
      <c r="K44" s="19">
        <f t="shared" si="3"/>
        <v>2960.6837999999998</v>
      </c>
      <c r="L44" s="19">
        <f t="shared" si="4"/>
        <v>7618.6450000000004</v>
      </c>
      <c r="M44" s="20">
        <f t="shared" si="5"/>
        <v>3.5969139815054119E-2</v>
      </c>
      <c r="N44" s="20">
        <f t="shared" si="6"/>
        <v>7.0225714617708572</v>
      </c>
      <c r="O44" s="20">
        <f t="shared" si="7"/>
        <v>-0.70628627884543804</v>
      </c>
      <c r="P44" s="20">
        <f t="shared" si="8"/>
        <v>1.5732720934265259</v>
      </c>
      <c r="R44" s="14"/>
      <c r="Z44" s="32"/>
      <c r="AG44" s="9"/>
    </row>
    <row r="45" spans="1:33" x14ac:dyDescent="0.3">
      <c r="A45" s="50" t="s">
        <v>389</v>
      </c>
      <c r="B45" s="17">
        <v>1</v>
      </c>
      <c r="C45" s="18">
        <v>179.05</v>
      </c>
      <c r="D45" s="18">
        <v>183.47</v>
      </c>
      <c r="E45" s="18">
        <v>188.24</v>
      </c>
      <c r="F45" s="18">
        <v>654.77</v>
      </c>
      <c r="G45" s="18">
        <v>1953.84</v>
      </c>
      <c r="H45" s="19">
        <f t="shared" si="0"/>
        <v>655.32300000000009</v>
      </c>
      <c r="I45" s="19">
        <f t="shared" si="1"/>
        <v>669.66549999999995</v>
      </c>
      <c r="J45" s="19">
        <f t="shared" si="2"/>
        <v>687.07600000000002</v>
      </c>
      <c r="K45" s="19">
        <f t="shared" si="3"/>
        <v>2396.4582</v>
      </c>
      <c r="L45" s="19">
        <f t="shared" si="4"/>
        <v>7131.5159999999996</v>
      </c>
      <c r="M45" s="20">
        <f t="shared" si="5"/>
        <v>2.18861538508488E-2</v>
      </c>
      <c r="N45" s="20">
        <f t="shared" si="6"/>
        <v>2.5998800893879181E-2</v>
      </c>
      <c r="O45" s="20">
        <f t="shared" si="7"/>
        <v>2.4879084700964667</v>
      </c>
      <c r="P45" s="20">
        <f t="shared" si="8"/>
        <v>1.9758566204075665</v>
      </c>
      <c r="R45" s="14"/>
      <c r="Z45" s="32"/>
      <c r="AG45" s="9"/>
    </row>
    <row r="46" spans="1:33" x14ac:dyDescent="0.3">
      <c r="A46" s="50" t="s">
        <v>390</v>
      </c>
      <c r="B46" s="17">
        <v>3</v>
      </c>
      <c r="C46" s="18">
        <v>151.51</v>
      </c>
      <c r="D46" s="18">
        <v>155.25</v>
      </c>
      <c r="E46" s="18">
        <v>17951.93</v>
      </c>
      <c r="F46" s="18">
        <v>8615.01</v>
      </c>
      <c r="G46" s="18">
        <v>27051.5</v>
      </c>
      <c r="H46" s="19">
        <f t="shared" si="0"/>
        <v>554.52659999999992</v>
      </c>
      <c r="I46" s="19">
        <f t="shared" si="1"/>
        <v>566.66250000000002</v>
      </c>
      <c r="J46" s="19">
        <f t="shared" si="2"/>
        <v>65524.544500000004</v>
      </c>
      <c r="K46" s="19">
        <f t="shared" si="3"/>
        <v>31530.936600000005</v>
      </c>
      <c r="L46" s="19">
        <f t="shared" si="4"/>
        <v>98737.974999999991</v>
      </c>
      <c r="M46" s="20">
        <f t="shared" si="5"/>
        <v>2.1885153931299417E-2</v>
      </c>
      <c r="N46" s="20">
        <f t="shared" si="6"/>
        <v>114.63239935587762</v>
      </c>
      <c r="O46" s="20">
        <f t="shared" si="7"/>
        <v>-0.51879197573055991</v>
      </c>
      <c r="P46" s="20">
        <f t="shared" si="8"/>
        <v>2.1314634339152483</v>
      </c>
      <c r="R46" s="14"/>
      <c r="Z46" s="32"/>
      <c r="AG46" s="9"/>
    </row>
    <row r="47" spans="1:33" x14ac:dyDescent="0.3">
      <c r="A47" s="50" t="s">
        <v>391</v>
      </c>
      <c r="B47" s="17">
        <v>0</v>
      </c>
      <c r="C47" s="18">
        <v>123.32</v>
      </c>
      <c r="D47" s="18">
        <v>129.79</v>
      </c>
      <c r="E47" s="18">
        <v>133.16</v>
      </c>
      <c r="F47" s="18">
        <v>124.46</v>
      </c>
      <c r="G47" s="18">
        <v>21.73</v>
      </c>
      <c r="H47" s="19">
        <f t="shared" ref="H47:H78" si="9">($C47/100)*366</f>
        <v>451.35119999999995</v>
      </c>
      <c r="I47" s="19">
        <f t="shared" ref="I47:I78" si="10">($D47/100)*365</f>
        <v>473.73349999999994</v>
      </c>
      <c r="J47" s="19">
        <f t="shared" ref="J47:J78" si="11">IFERROR((($E47/100)*365),0)</f>
        <v>486.03399999999993</v>
      </c>
      <c r="K47" s="19">
        <f t="shared" ref="K47:K78" si="12">($F47/100)*366</f>
        <v>455.52359999999999</v>
      </c>
      <c r="L47" s="19">
        <f t="shared" ref="L47:L78" si="13">($G47/100)*365</f>
        <v>79.314499999999995</v>
      </c>
      <c r="M47" s="20">
        <f t="shared" ref="M47:M78" si="14">IFERROR((($I47/$H47)-1),0)</f>
        <v>4.9589543574936723E-2</v>
      </c>
      <c r="N47" s="20">
        <f t="shared" ref="N47:N78" si="15">IFERROR((($J47/$I47)-1),0)</f>
        <v>2.5965020417597628E-2</v>
      </c>
      <c r="O47" s="20">
        <f t="shared" ref="O47:O78" si="16">IFERROR((($K47/$J47)-1),0)</f>
        <v>-6.2774209211701182E-2</v>
      </c>
      <c r="P47" s="20">
        <f t="shared" ref="P47:P78" si="17">IFERROR((($L47/$K47)-1),0)</f>
        <v>-0.8258827863144742</v>
      </c>
      <c r="R47" s="14"/>
      <c r="Z47" s="32"/>
      <c r="AG47" s="9"/>
    </row>
    <row r="48" spans="1:33" ht="15" thickBot="1" x14ac:dyDescent="0.35">
      <c r="A48" s="50" t="s">
        <v>392</v>
      </c>
      <c r="B48" s="17">
        <v>0</v>
      </c>
      <c r="C48" s="18">
        <v>1.1399999999999999</v>
      </c>
      <c r="D48" s="18">
        <v>1.2</v>
      </c>
      <c r="E48" s="18">
        <v>1.24</v>
      </c>
      <c r="F48" s="18">
        <v>1.1499999999999999</v>
      </c>
      <c r="G48" s="18">
        <v>0.23</v>
      </c>
      <c r="H48" s="19">
        <f t="shared" si="9"/>
        <v>4.1723999999999997</v>
      </c>
      <c r="I48" s="19">
        <f t="shared" si="10"/>
        <v>4.38</v>
      </c>
      <c r="J48" s="19">
        <f t="shared" si="11"/>
        <v>4.5259999999999998</v>
      </c>
      <c r="K48" s="19">
        <f t="shared" si="12"/>
        <v>4.2089999999999996</v>
      </c>
      <c r="L48" s="19">
        <f t="shared" si="13"/>
        <v>0.83950000000000002</v>
      </c>
      <c r="M48" s="20">
        <f t="shared" si="14"/>
        <v>4.9755536381938414E-2</v>
      </c>
      <c r="N48" s="20">
        <f t="shared" si="15"/>
        <v>3.3333333333333215E-2</v>
      </c>
      <c r="O48" s="20">
        <f t="shared" si="16"/>
        <v>-7.0039770216526742E-2</v>
      </c>
      <c r="P48" s="20">
        <f t="shared" si="17"/>
        <v>-0.80054644808743169</v>
      </c>
      <c r="R48" s="25"/>
      <c r="S48" s="26"/>
      <c r="T48" s="26"/>
      <c r="U48" s="26"/>
      <c r="V48" s="26"/>
      <c r="W48" s="26"/>
      <c r="X48" s="26"/>
      <c r="Y48" s="26"/>
      <c r="Z48" s="33"/>
      <c r="AA48" s="26"/>
      <c r="AB48" s="26"/>
      <c r="AC48" s="26"/>
      <c r="AD48" s="26"/>
      <c r="AE48" s="26"/>
      <c r="AF48" s="26"/>
      <c r="AG48" s="27"/>
    </row>
    <row r="49" spans="1:33" x14ac:dyDescent="0.3">
      <c r="A49" s="50" t="s">
        <v>393</v>
      </c>
      <c r="B49" s="17">
        <v>0</v>
      </c>
      <c r="C49" s="18">
        <v>2.91</v>
      </c>
      <c r="D49" s="18">
        <v>3.08</v>
      </c>
      <c r="E49" s="18">
        <v>3.16</v>
      </c>
      <c r="F49" s="18">
        <v>2.95</v>
      </c>
      <c r="G49" s="18">
        <v>1.1399999999999999</v>
      </c>
      <c r="H49" s="19">
        <f t="shared" si="9"/>
        <v>10.650600000000001</v>
      </c>
      <c r="I49" s="19">
        <f t="shared" si="10"/>
        <v>11.242000000000001</v>
      </c>
      <c r="J49" s="19">
        <f t="shared" si="11"/>
        <v>11.534000000000001</v>
      </c>
      <c r="K49" s="19">
        <f t="shared" si="12"/>
        <v>10.797000000000001</v>
      </c>
      <c r="L49" s="19">
        <f t="shared" si="13"/>
        <v>4.1609999999999996</v>
      </c>
      <c r="M49" s="20">
        <f t="shared" si="14"/>
        <v>5.5527388128368438E-2</v>
      </c>
      <c r="N49" s="20">
        <f t="shared" si="15"/>
        <v>2.5974025974025983E-2</v>
      </c>
      <c r="O49" s="20">
        <f t="shared" si="16"/>
        <v>-6.3898040575689263E-2</v>
      </c>
      <c r="P49" s="20">
        <f t="shared" si="17"/>
        <v>-0.61461517088080031</v>
      </c>
    </row>
    <row r="50" spans="1:33" ht="26.25" customHeight="1" thickBot="1" x14ac:dyDescent="0.35">
      <c r="A50" s="50" t="s">
        <v>394</v>
      </c>
      <c r="B50" s="17">
        <v>1</v>
      </c>
      <c r="C50" s="18">
        <v>1.19</v>
      </c>
      <c r="D50" s="18">
        <v>1.22</v>
      </c>
      <c r="E50" s="18">
        <v>1.25</v>
      </c>
      <c r="F50" s="18">
        <v>480</v>
      </c>
      <c r="G50" s="18">
        <v>1955.74</v>
      </c>
      <c r="H50" s="19">
        <f t="shared" si="9"/>
        <v>4.3553999999999995</v>
      </c>
      <c r="I50" s="19">
        <f t="shared" si="10"/>
        <v>4.4529999999999994</v>
      </c>
      <c r="J50" s="19">
        <f t="shared" si="11"/>
        <v>4.5625</v>
      </c>
      <c r="K50" s="19">
        <f t="shared" si="12"/>
        <v>1756.8</v>
      </c>
      <c r="L50" s="19">
        <f t="shared" si="13"/>
        <v>7138.451</v>
      </c>
      <c r="M50" s="20">
        <f t="shared" si="14"/>
        <v>2.2408963585434094E-2</v>
      </c>
      <c r="N50" s="20">
        <f t="shared" si="15"/>
        <v>2.4590163934426368E-2</v>
      </c>
      <c r="O50" s="20">
        <f t="shared" si="16"/>
        <v>384.05205479452053</v>
      </c>
      <c r="P50" s="20">
        <f t="shared" si="17"/>
        <v>3.0633259335154825</v>
      </c>
    </row>
    <row r="51" spans="1:33" ht="15" customHeight="1" thickBot="1" x14ac:dyDescent="0.45">
      <c r="A51" s="50" t="s">
        <v>395</v>
      </c>
      <c r="B51" s="17">
        <v>0</v>
      </c>
      <c r="C51" s="18">
        <v>6.44</v>
      </c>
      <c r="D51" s="18">
        <v>6.82</v>
      </c>
      <c r="E51" s="18">
        <v>7</v>
      </c>
      <c r="F51" s="18">
        <v>6.54</v>
      </c>
      <c r="G51" s="18">
        <v>6.29</v>
      </c>
      <c r="H51" s="19">
        <f t="shared" si="9"/>
        <v>23.570399999999999</v>
      </c>
      <c r="I51" s="19">
        <f t="shared" si="10"/>
        <v>24.892999999999997</v>
      </c>
      <c r="J51" s="19">
        <f t="shared" si="11"/>
        <v>25.55</v>
      </c>
      <c r="K51" s="19">
        <f t="shared" si="12"/>
        <v>23.936399999999999</v>
      </c>
      <c r="L51" s="19">
        <f t="shared" si="13"/>
        <v>22.958500000000001</v>
      </c>
      <c r="M51" s="20">
        <f t="shared" si="14"/>
        <v>5.6112751586735898E-2</v>
      </c>
      <c r="N51" s="20">
        <f t="shared" si="15"/>
        <v>2.6392961876833043E-2</v>
      </c>
      <c r="O51" s="20">
        <f t="shared" si="16"/>
        <v>-6.3154598825831743E-2</v>
      </c>
      <c r="P51" s="20">
        <f t="shared" si="17"/>
        <v>-4.0854096689560637E-2</v>
      </c>
      <c r="R51" s="34" t="s">
        <v>40</v>
      </c>
      <c r="S51" s="35"/>
      <c r="T51" s="5"/>
      <c r="U51" s="36"/>
      <c r="V51" s="37"/>
      <c r="W51" s="37" t="s">
        <v>41</v>
      </c>
      <c r="X51" s="38"/>
      <c r="Y51" s="38"/>
      <c r="Z51" s="38"/>
      <c r="AA51" s="38"/>
      <c r="AB51" s="38"/>
      <c r="AC51" s="38"/>
      <c r="AD51" s="38"/>
      <c r="AE51" s="39"/>
      <c r="AF51" s="5"/>
      <c r="AG51" s="6"/>
    </row>
    <row r="52" spans="1:33" ht="26.4" x14ac:dyDescent="0.3">
      <c r="A52" s="50" t="s">
        <v>396</v>
      </c>
      <c r="B52" s="17">
        <v>0</v>
      </c>
      <c r="C52" s="18">
        <v>1.5</v>
      </c>
      <c r="D52" s="18">
        <v>1.54</v>
      </c>
      <c r="E52" s="18">
        <v>1.58</v>
      </c>
      <c r="F52" s="18">
        <v>1.47</v>
      </c>
      <c r="G52" s="18">
        <v>8.9</v>
      </c>
      <c r="H52" s="19">
        <f t="shared" si="9"/>
        <v>5.49</v>
      </c>
      <c r="I52" s="19">
        <f t="shared" si="10"/>
        <v>5.6210000000000004</v>
      </c>
      <c r="J52" s="19">
        <f t="shared" si="11"/>
        <v>5.7670000000000003</v>
      </c>
      <c r="K52" s="19">
        <f t="shared" si="12"/>
        <v>5.3801999999999994</v>
      </c>
      <c r="L52" s="19">
        <f t="shared" si="13"/>
        <v>32.485000000000007</v>
      </c>
      <c r="M52" s="20">
        <f t="shared" si="14"/>
        <v>2.3861566484517427E-2</v>
      </c>
      <c r="N52" s="20">
        <f t="shared" si="15"/>
        <v>2.5974025974025983E-2</v>
      </c>
      <c r="O52" s="20">
        <f t="shared" si="16"/>
        <v>-6.7071267556788827E-2</v>
      </c>
      <c r="P52" s="20">
        <f t="shared" si="17"/>
        <v>5.0378796327274094</v>
      </c>
      <c r="R52" s="40" t="s">
        <v>34</v>
      </c>
      <c r="S52" s="10" t="s">
        <v>50</v>
      </c>
      <c r="T52" s="10" t="s">
        <v>35</v>
      </c>
      <c r="U52" s="10" t="s">
        <v>36</v>
      </c>
      <c r="V52" s="10" t="s">
        <v>37</v>
      </c>
      <c r="W52" s="10" t="s">
        <v>38</v>
      </c>
      <c r="Z52" s="15"/>
      <c r="AA52" s="15"/>
      <c r="AG52" s="9"/>
    </row>
    <row r="53" spans="1:33" x14ac:dyDescent="0.3">
      <c r="A53" s="50" t="s">
        <v>397</v>
      </c>
      <c r="B53" s="17">
        <v>1</v>
      </c>
      <c r="C53" s="18">
        <v>27.74</v>
      </c>
      <c r="D53" s="18">
        <v>29.51</v>
      </c>
      <c r="E53" s="18">
        <v>30.27</v>
      </c>
      <c r="F53" s="18">
        <v>507.13</v>
      </c>
      <c r="G53" s="18">
        <v>1984.28</v>
      </c>
      <c r="H53" s="19">
        <f t="shared" si="9"/>
        <v>101.52839999999999</v>
      </c>
      <c r="I53" s="19">
        <f t="shared" si="10"/>
        <v>107.71150000000002</v>
      </c>
      <c r="J53" s="19">
        <f t="shared" si="11"/>
        <v>110.48549999999999</v>
      </c>
      <c r="K53" s="19">
        <f t="shared" si="12"/>
        <v>1856.0958000000001</v>
      </c>
      <c r="L53" s="19">
        <f t="shared" si="13"/>
        <v>7242.6220000000003</v>
      </c>
      <c r="M53" s="20">
        <f t="shared" si="14"/>
        <v>6.0900201322979797E-2</v>
      </c>
      <c r="N53" s="20">
        <f t="shared" si="15"/>
        <v>2.5753981701118089E-2</v>
      </c>
      <c r="O53" s="20">
        <f t="shared" si="16"/>
        <v>15.799451511736837</v>
      </c>
      <c r="P53" s="20">
        <f t="shared" si="17"/>
        <v>2.902073373583411</v>
      </c>
      <c r="R53" s="47" t="s">
        <v>43</v>
      </c>
      <c r="S53" t="s">
        <v>51</v>
      </c>
      <c r="T53" t="s">
        <v>52</v>
      </c>
      <c r="U53" t="s">
        <v>53</v>
      </c>
      <c r="V53" t="s">
        <v>54</v>
      </c>
      <c r="W53" t="s">
        <v>55</v>
      </c>
      <c r="Z53" s="15"/>
      <c r="AA53" s="15"/>
      <c r="AD53" s="15"/>
      <c r="AE53" s="15"/>
      <c r="AF53" s="15"/>
      <c r="AG53" s="9"/>
    </row>
    <row r="54" spans="1:33" ht="39.6" x14ac:dyDescent="0.3">
      <c r="A54" s="50" t="s">
        <v>398</v>
      </c>
      <c r="B54" s="17">
        <v>1</v>
      </c>
      <c r="C54" s="18">
        <v>2.48</v>
      </c>
      <c r="D54" s="18">
        <v>12.99</v>
      </c>
      <c r="E54" s="18">
        <v>13.33</v>
      </c>
      <c r="F54" s="18">
        <v>491.29</v>
      </c>
      <c r="G54" s="18">
        <v>1965.01</v>
      </c>
      <c r="H54" s="19">
        <f t="shared" si="9"/>
        <v>9.0768000000000004</v>
      </c>
      <c r="I54" s="19">
        <f t="shared" si="10"/>
        <v>47.413500000000006</v>
      </c>
      <c r="J54" s="19">
        <f t="shared" si="11"/>
        <v>48.654499999999999</v>
      </c>
      <c r="K54" s="19">
        <f t="shared" si="12"/>
        <v>1798.1214000000002</v>
      </c>
      <c r="L54" s="19">
        <f t="shared" si="13"/>
        <v>7172.2864999999993</v>
      </c>
      <c r="M54" s="20">
        <f t="shared" si="14"/>
        <v>4.2235920148069805</v>
      </c>
      <c r="N54" s="20">
        <f t="shared" si="15"/>
        <v>2.6173979984603468E-2</v>
      </c>
      <c r="O54" s="20">
        <f t="shared" si="16"/>
        <v>35.956939234808708</v>
      </c>
      <c r="P54" s="20">
        <f t="shared" si="17"/>
        <v>2.9887665538044308</v>
      </c>
      <c r="R54" s="1">
        <v>1</v>
      </c>
      <c r="S54">
        <v>29169.321599999999</v>
      </c>
      <c r="T54">
        <v>30630.909499999998</v>
      </c>
      <c r="U54">
        <v>75381.406000000003</v>
      </c>
      <c r="V54">
        <v>55740.958200000008</v>
      </c>
      <c r="W54">
        <v>114352.60200000001</v>
      </c>
      <c r="Z54" s="15"/>
      <c r="AA54" s="15"/>
      <c r="AB54" s="2" t="s">
        <v>34</v>
      </c>
      <c r="AC54" s="10" t="s">
        <v>47</v>
      </c>
      <c r="AD54" s="10" t="s">
        <v>20</v>
      </c>
      <c r="AE54" s="10" t="s">
        <v>21</v>
      </c>
      <c r="AF54" s="10" t="s">
        <v>22</v>
      </c>
      <c r="AG54" s="9"/>
    </row>
    <row r="55" spans="1:33" x14ac:dyDescent="0.3">
      <c r="A55" s="50" t="s">
        <v>399</v>
      </c>
      <c r="B55" s="17">
        <v>0</v>
      </c>
      <c r="C55" s="18">
        <v>3.79</v>
      </c>
      <c r="D55" s="18">
        <v>4.03</v>
      </c>
      <c r="E55" s="18">
        <v>4.13</v>
      </c>
      <c r="F55" s="18">
        <v>3.86</v>
      </c>
      <c r="G55" s="18">
        <v>4.6399999999999997</v>
      </c>
      <c r="H55" s="19">
        <f t="shared" si="9"/>
        <v>13.871400000000001</v>
      </c>
      <c r="I55" s="19">
        <f t="shared" si="10"/>
        <v>14.7095</v>
      </c>
      <c r="J55" s="19">
        <f t="shared" si="11"/>
        <v>15.074499999999999</v>
      </c>
      <c r="K55" s="19">
        <f t="shared" si="12"/>
        <v>14.127599999999997</v>
      </c>
      <c r="L55" s="19">
        <f t="shared" si="13"/>
        <v>16.936</v>
      </c>
      <c r="M55" s="20">
        <f t="shared" si="14"/>
        <v>6.0419279957322214E-2</v>
      </c>
      <c r="N55" s="20">
        <f t="shared" si="15"/>
        <v>2.4813895781637507E-2</v>
      </c>
      <c r="O55" s="20">
        <f t="shared" si="16"/>
        <v>-6.2814687054297047E-2</v>
      </c>
      <c r="P55" s="20">
        <f t="shared" si="17"/>
        <v>0.19878818766103246</v>
      </c>
      <c r="R55" s="1">
        <v>2</v>
      </c>
      <c r="S55">
        <v>69392.904600000009</v>
      </c>
      <c r="T55">
        <v>72345.299500000008</v>
      </c>
      <c r="U55">
        <v>393278.99550000002</v>
      </c>
      <c r="V55">
        <v>175170.4914</v>
      </c>
      <c r="W55">
        <v>498241.16950000002</v>
      </c>
      <c r="Z55" s="15"/>
      <c r="AA55" s="15"/>
      <c r="AB55" s="23">
        <v>1</v>
      </c>
      <c r="AC55" s="24">
        <f>IFERROR((($T54/$S54)-1),0)</f>
        <v>5.0107024086566199E-2</v>
      </c>
      <c r="AD55" s="24">
        <f>IFERROR((($U54/$T54)-1),0)</f>
        <v>1.4609587906620929</v>
      </c>
      <c r="AE55" s="24">
        <f>($V54/$U54)-1</f>
        <v>-0.26054764486616222</v>
      </c>
      <c r="AF55" s="24">
        <f>($W54/$V54)-1</f>
        <v>1.0515004709768334</v>
      </c>
      <c r="AG55" s="9"/>
    </row>
    <row r="56" spans="1:33" x14ac:dyDescent="0.3">
      <c r="A56" s="50" t="s">
        <v>400</v>
      </c>
      <c r="B56" s="17">
        <v>0</v>
      </c>
      <c r="C56" s="18">
        <v>21.13</v>
      </c>
      <c r="D56" s="18">
        <v>22.47</v>
      </c>
      <c r="E56" s="18">
        <v>23.05</v>
      </c>
      <c r="F56" s="18">
        <v>21.55</v>
      </c>
      <c r="G56" s="18">
        <v>25.59</v>
      </c>
      <c r="H56" s="19">
        <f t="shared" si="9"/>
        <v>77.335799999999992</v>
      </c>
      <c r="I56" s="19">
        <f t="shared" si="10"/>
        <v>82.015499999999989</v>
      </c>
      <c r="J56" s="19">
        <f t="shared" si="11"/>
        <v>84.132500000000007</v>
      </c>
      <c r="K56" s="19">
        <f t="shared" si="12"/>
        <v>78.873000000000005</v>
      </c>
      <c r="L56" s="19">
        <f t="shared" si="13"/>
        <v>93.403500000000008</v>
      </c>
      <c r="M56" s="20">
        <f t="shared" si="14"/>
        <v>6.0511431962946061E-2</v>
      </c>
      <c r="N56" s="20">
        <f t="shared" si="15"/>
        <v>2.5812194036493263E-2</v>
      </c>
      <c r="O56" s="20">
        <f t="shared" si="16"/>
        <v>-6.2514486078507181E-2</v>
      </c>
      <c r="P56" s="20">
        <f t="shared" si="17"/>
        <v>0.18422654140200079</v>
      </c>
      <c r="R56" s="1">
        <v>3</v>
      </c>
      <c r="S56">
        <v>64831.6296</v>
      </c>
      <c r="T56">
        <v>67319.140000000014</v>
      </c>
      <c r="U56">
        <v>587338.91049999988</v>
      </c>
      <c r="V56">
        <v>313773.81299999997</v>
      </c>
      <c r="W56">
        <v>864753.10900000005</v>
      </c>
      <c r="Z56" s="15"/>
      <c r="AA56" s="15"/>
      <c r="AB56" s="23">
        <v>2</v>
      </c>
      <c r="AC56" s="24">
        <f>IFERROR((($T55/$S55)-1),0)</f>
        <v>4.254606313164766E-2</v>
      </c>
      <c r="AD56" s="24">
        <f>IFERROR((($U55/$T55)-1),0)</f>
        <v>4.4361374991612275</v>
      </c>
      <c r="AE56" s="24">
        <f>($V55/$U55)-1</f>
        <v>-0.55458976094745438</v>
      </c>
      <c r="AF56" s="24">
        <f>($W55/$V55)-1</f>
        <v>1.8443213552576698</v>
      </c>
      <c r="AG56" s="9"/>
    </row>
    <row r="57" spans="1:33" x14ac:dyDescent="0.3">
      <c r="A57" s="50" t="s">
        <v>401</v>
      </c>
      <c r="B57" s="17">
        <v>0</v>
      </c>
      <c r="C57" s="18">
        <v>15.12</v>
      </c>
      <c r="D57" s="18">
        <v>15.87</v>
      </c>
      <c r="E57" s="18">
        <v>16.28</v>
      </c>
      <c r="F57" s="18">
        <v>15.22</v>
      </c>
      <c r="G57" s="18">
        <v>6.13</v>
      </c>
      <c r="H57" s="19">
        <f t="shared" si="9"/>
        <v>55.339199999999998</v>
      </c>
      <c r="I57" s="19">
        <f t="shared" si="10"/>
        <v>57.925499999999992</v>
      </c>
      <c r="J57" s="19">
        <f t="shared" si="11"/>
        <v>59.421999999999997</v>
      </c>
      <c r="K57" s="19">
        <f t="shared" si="12"/>
        <v>55.705199999999998</v>
      </c>
      <c r="L57" s="19">
        <f t="shared" si="13"/>
        <v>22.374500000000001</v>
      </c>
      <c r="M57" s="20">
        <f t="shared" si="14"/>
        <v>4.6735406366553711E-2</v>
      </c>
      <c r="N57" s="20">
        <f t="shared" si="15"/>
        <v>2.5834908632640374E-2</v>
      </c>
      <c r="O57" s="20">
        <f t="shared" si="16"/>
        <v>-6.2549224193059749E-2</v>
      </c>
      <c r="P57" s="20">
        <f t="shared" si="17"/>
        <v>-0.5983409089277123</v>
      </c>
      <c r="R57" s="1">
        <v>4</v>
      </c>
      <c r="S57">
        <v>0</v>
      </c>
      <c r="T57">
        <v>0</v>
      </c>
      <c r="U57">
        <v>805614.78700000013</v>
      </c>
      <c r="V57">
        <v>318634.0368</v>
      </c>
      <c r="W57">
        <v>898850.31400000001</v>
      </c>
      <c r="Z57" s="15"/>
      <c r="AA57" s="15"/>
      <c r="AB57" s="23">
        <v>3</v>
      </c>
      <c r="AC57" s="24">
        <f>IFERROR((($T56/$S56)-1),0)</f>
        <v>3.8368777946004462E-2</v>
      </c>
      <c r="AD57" s="24">
        <f>IFERROR((($U56/$T56)-1),0)</f>
        <v>7.7246942028671164</v>
      </c>
      <c r="AE57" s="24">
        <f>($V56/$U56)-1</f>
        <v>-0.46577043102272031</v>
      </c>
      <c r="AF57" s="24">
        <f>($W56/$V56)-1</f>
        <v>1.7559760348770728</v>
      </c>
      <c r="AG57" s="9"/>
    </row>
    <row r="58" spans="1:33" x14ac:dyDescent="0.3">
      <c r="A58" s="50" t="s">
        <v>402</v>
      </c>
      <c r="B58" s="17">
        <v>0</v>
      </c>
      <c r="C58" s="18">
        <v>483.9</v>
      </c>
      <c r="D58" s="18">
        <v>571.82000000000005</v>
      </c>
      <c r="E58" s="18">
        <v>586.66999999999996</v>
      </c>
      <c r="F58" s="18">
        <v>548.33000000000004</v>
      </c>
      <c r="G58" s="18">
        <v>1354.77</v>
      </c>
      <c r="H58" s="19">
        <f t="shared" si="9"/>
        <v>1771.0739999999998</v>
      </c>
      <c r="I58" s="19">
        <f t="shared" si="10"/>
        <v>2087.143</v>
      </c>
      <c r="J58" s="19">
        <f t="shared" si="11"/>
        <v>2141.3454999999999</v>
      </c>
      <c r="K58" s="19">
        <f t="shared" si="12"/>
        <v>2006.8878000000002</v>
      </c>
      <c r="L58" s="19">
        <f t="shared" si="13"/>
        <v>4944.9105</v>
      </c>
      <c r="M58" s="20">
        <f t="shared" si="14"/>
        <v>0.17846176952515824</v>
      </c>
      <c r="N58" s="20">
        <f t="shared" si="15"/>
        <v>2.5969710748137365E-2</v>
      </c>
      <c r="O58" s="20">
        <f t="shared" si="16"/>
        <v>-6.2791221687485632E-2</v>
      </c>
      <c r="P58" s="20">
        <f t="shared" si="17"/>
        <v>1.4639695851457164</v>
      </c>
      <c r="R58" s="1" t="s">
        <v>44</v>
      </c>
      <c r="S58">
        <v>163393.85580000002</v>
      </c>
      <c r="T58">
        <v>170295.34900000002</v>
      </c>
      <c r="U58">
        <v>1861614.0989999999</v>
      </c>
      <c r="V58">
        <v>863319.29940000002</v>
      </c>
      <c r="W58">
        <v>2376197.1945000002</v>
      </c>
      <c r="Z58" s="15"/>
      <c r="AA58" s="15"/>
      <c r="AB58" s="23">
        <v>4</v>
      </c>
      <c r="AC58" s="24">
        <f>IFERROR((($T57/$S57)-1),0)</f>
        <v>0</v>
      </c>
      <c r="AD58" s="24">
        <f>IFERROR((($U57/$T57)-1),0)</f>
        <v>0</v>
      </c>
      <c r="AE58" s="24">
        <f>($V57/$U57)-1</f>
        <v>-0.60448338096356224</v>
      </c>
      <c r="AF58" s="24">
        <f>($W57/$V57)-1</f>
        <v>1.8209488321682024</v>
      </c>
      <c r="AG58" s="9"/>
    </row>
    <row r="59" spans="1:33" x14ac:dyDescent="0.3">
      <c r="A59" s="50" t="s">
        <v>403</v>
      </c>
      <c r="B59" s="17">
        <v>0</v>
      </c>
      <c r="C59" s="18">
        <v>2.78</v>
      </c>
      <c r="D59" s="18">
        <v>2.92</v>
      </c>
      <c r="E59" s="18">
        <v>2.99</v>
      </c>
      <c r="F59" s="18">
        <v>2.8</v>
      </c>
      <c r="G59" s="18">
        <v>1.25</v>
      </c>
      <c r="H59" s="19">
        <f t="shared" si="9"/>
        <v>10.174799999999999</v>
      </c>
      <c r="I59" s="19">
        <f t="shared" si="10"/>
        <v>10.657999999999999</v>
      </c>
      <c r="J59" s="19">
        <f t="shared" si="11"/>
        <v>10.913500000000001</v>
      </c>
      <c r="K59" s="19">
        <f t="shared" si="12"/>
        <v>10.247999999999999</v>
      </c>
      <c r="L59" s="19">
        <f t="shared" si="13"/>
        <v>4.5625</v>
      </c>
      <c r="M59" s="20">
        <f t="shared" si="14"/>
        <v>4.7489876950898235E-2</v>
      </c>
      <c r="N59" s="20">
        <f t="shared" si="15"/>
        <v>2.3972602739726234E-2</v>
      </c>
      <c r="O59" s="20">
        <f t="shared" si="16"/>
        <v>-6.0979520777019403E-2</v>
      </c>
      <c r="P59" s="20">
        <f t="shared" si="17"/>
        <v>-0.55479117876658857</v>
      </c>
      <c r="Z59" s="15"/>
      <c r="AA59" s="15"/>
      <c r="AB59" s="15"/>
      <c r="AC59" s="15"/>
      <c r="AD59" s="15"/>
      <c r="AE59" s="15"/>
      <c r="AF59" s="15"/>
      <c r="AG59" s="9"/>
    </row>
    <row r="60" spans="1:33" x14ac:dyDescent="0.3">
      <c r="A60" s="50" t="s">
        <v>404</v>
      </c>
      <c r="B60" s="17">
        <v>1</v>
      </c>
      <c r="C60" s="18">
        <v>8.18</v>
      </c>
      <c r="D60" s="18">
        <v>8.65</v>
      </c>
      <c r="E60" s="18">
        <v>8.8699999999999992</v>
      </c>
      <c r="F60" s="18">
        <v>487.12</v>
      </c>
      <c r="G60" s="18">
        <v>1958.66</v>
      </c>
      <c r="H60" s="19">
        <f t="shared" si="9"/>
        <v>29.938800000000001</v>
      </c>
      <c r="I60" s="19">
        <f t="shared" si="10"/>
        <v>31.572500000000002</v>
      </c>
      <c r="J60" s="19">
        <f t="shared" si="11"/>
        <v>32.375499999999995</v>
      </c>
      <c r="K60" s="19">
        <f t="shared" si="12"/>
        <v>1782.8592000000001</v>
      </c>
      <c r="L60" s="19">
        <f t="shared" si="13"/>
        <v>7149.1090000000004</v>
      </c>
      <c r="M60" s="20">
        <f t="shared" si="14"/>
        <v>5.4567985356794635E-2</v>
      </c>
      <c r="N60" s="20">
        <f t="shared" si="15"/>
        <v>2.543352601156057E-2</v>
      </c>
      <c r="O60" s="20">
        <f t="shared" si="16"/>
        <v>54.068159565103251</v>
      </c>
      <c r="P60" s="20">
        <f t="shared" si="17"/>
        <v>3.00991228022942</v>
      </c>
      <c r="Z60" s="15"/>
      <c r="AA60" s="15"/>
      <c r="AB60" s="15"/>
      <c r="AC60" s="15"/>
      <c r="AD60" s="15"/>
      <c r="AE60" s="15"/>
      <c r="AF60" s="15"/>
      <c r="AG60" s="9"/>
    </row>
    <row r="61" spans="1:33" x14ac:dyDescent="0.3">
      <c r="A61" s="50" t="s">
        <v>405</v>
      </c>
      <c r="B61" s="17">
        <v>0</v>
      </c>
      <c r="C61" s="18">
        <v>3.44</v>
      </c>
      <c r="D61" s="18">
        <v>3.55</v>
      </c>
      <c r="E61" s="18">
        <v>3.72</v>
      </c>
      <c r="F61" s="18">
        <v>3.48</v>
      </c>
      <c r="G61" s="18">
        <v>1.04</v>
      </c>
      <c r="H61" s="19">
        <f t="shared" si="9"/>
        <v>12.590400000000001</v>
      </c>
      <c r="I61" s="19">
        <f t="shared" si="10"/>
        <v>12.9575</v>
      </c>
      <c r="J61" s="19">
        <f t="shared" si="11"/>
        <v>13.578000000000001</v>
      </c>
      <c r="K61" s="19">
        <f t="shared" si="12"/>
        <v>12.736799999999999</v>
      </c>
      <c r="L61" s="19">
        <f t="shared" si="13"/>
        <v>3.7959999999999998</v>
      </c>
      <c r="M61" s="20">
        <f t="shared" si="14"/>
        <v>2.915713559537414E-2</v>
      </c>
      <c r="N61" s="20">
        <f t="shared" si="15"/>
        <v>4.788732394366213E-2</v>
      </c>
      <c r="O61" s="20">
        <f t="shared" si="16"/>
        <v>-6.1953159522757595E-2</v>
      </c>
      <c r="P61" s="20">
        <f t="shared" si="17"/>
        <v>-0.70196595691225427</v>
      </c>
      <c r="X61" s="15"/>
      <c r="Y61" s="15"/>
      <c r="Z61" s="15"/>
      <c r="AA61" s="15"/>
      <c r="AB61" s="15"/>
      <c r="AC61" s="15"/>
      <c r="AD61" s="15"/>
      <c r="AE61" s="15"/>
      <c r="AF61" s="15"/>
      <c r="AG61" s="9"/>
    </row>
    <row r="62" spans="1:33" ht="15" thickBot="1" x14ac:dyDescent="0.35">
      <c r="A62" s="50" t="s">
        <v>406</v>
      </c>
      <c r="B62" s="17">
        <v>0</v>
      </c>
      <c r="C62" s="18">
        <v>2.65</v>
      </c>
      <c r="D62" s="18">
        <v>2.71</v>
      </c>
      <c r="E62" s="18">
        <v>2.78</v>
      </c>
      <c r="F62" s="18">
        <v>2.6</v>
      </c>
      <c r="G62" s="18">
        <v>0.82</v>
      </c>
      <c r="H62" s="19">
        <f t="shared" si="9"/>
        <v>9.6989999999999998</v>
      </c>
      <c r="I62" s="19">
        <f t="shared" si="10"/>
        <v>9.8914999999999988</v>
      </c>
      <c r="J62" s="19">
        <f t="shared" si="11"/>
        <v>10.147</v>
      </c>
      <c r="K62" s="19">
        <f t="shared" si="12"/>
        <v>9.516</v>
      </c>
      <c r="L62" s="19">
        <f t="shared" si="13"/>
        <v>2.9929999999999994</v>
      </c>
      <c r="M62" s="20">
        <f t="shared" si="14"/>
        <v>1.9847406949169866E-2</v>
      </c>
      <c r="N62" s="20">
        <f t="shared" si="15"/>
        <v>2.583025830258312E-2</v>
      </c>
      <c r="O62" s="20">
        <f t="shared" si="16"/>
        <v>-6.2185867744160905E-2</v>
      </c>
      <c r="P62" s="20">
        <f t="shared" si="17"/>
        <v>-0.68547709121479627</v>
      </c>
      <c r="U62" s="26"/>
      <c r="V62" s="26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27"/>
    </row>
    <row r="63" spans="1:33" x14ac:dyDescent="0.3">
      <c r="A63" s="50" t="s">
        <v>407</v>
      </c>
      <c r="B63" s="17">
        <v>1</v>
      </c>
      <c r="C63" s="18">
        <v>17.07</v>
      </c>
      <c r="D63" s="18">
        <v>17.489999999999998</v>
      </c>
      <c r="E63" s="18">
        <v>17.95</v>
      </c>
      <c r="F63" s="18">
        <v>495.6</v>
      </c>
      <c r="G63" s="18">
        <v>1959.28</v>
      </c>
      <c r="H63" s="19">
        <f t="shared" si="9"/>
        <v>62.476199999999999</v>
      </c>
      <c r="I63" s="19">
        <f t="shared" si="10"/>
        <v>63.838499999999989</v>
      </c>
      <c r="J63" s="19">
        <f t="shared" si="11"/>
        <v>65.517499999999998</v>
      </c>
      <c r="K63" s="19">
        <f t="shared" si="12"/>
        <v>1813.8960000000002</v>
      </c>
      <c r="L63" s="19">
        <f t="shared" si="13"/>
        <v>7151.3720000000003</v>
      </c>
      <c r="M63" s="20">
        <f t="shared" si="14"/>
        <v>2.1805103383368163E-2</v>
      </c>
      <c r="N63" s="20">
        <f t="shared" si="15"/>
        <v>2.6300743281875594E-2</v>
      </c>
      <c r="O63" s="20">
        <f t="shared" si="16"/>
        <v>26.685671767085132</v>
      </c>
      <c r="P63" s="20">
        <f t="shared" si="17"/>
        <v>2.942547974084512</v>
      </c>
    </row>
    <row r="64" spans="1:33" ht="15" thickBot="1" x14ac:dyDescent="0.35">
      <c r="A64" s="50" t="s">
        <v>408</v>
      </c>
      <c r="B64" s="17">
        <v>0</v>
      </c>
      <c r="C64" s="18">
        <v>2.2400000000000002</v>
      </c>
      <c r="D64" s="18">
        <v>2.4300000000000002</v>
      </c>
      <c r="E64" s="18">
        <v>2.4900000000000002</v>
      </c>
      <c r="F64" s="18">
        <v>2.33</v>
      </c>
      <c r="G64" s="18">
        <v>2.62</v>
      </c>
      <c r="H64" s="19">
        <f t="shared" si="9"/>
        <v>8.1984000000000012</v>
      </c>
      <c r="I64" s="19">
        <f t="shared" si="10"/>
        <v>8.8695000000000004</v>
      </c>
      <c r="J64" s="19">
        <f t="shared" si="11"/>
        <v>9.0885000000000016</v>
      </c>
      <c r="K64" s="19">
        <f t="shared" si="12"/>
        <v>8.5278000000000009</v>
      </c>
      <c r="L64" s="19">
        <f t="shared" si="13"/>
        <v>9.5630000000000006</v>
      </c>
      <c r="M64" s="20">
        <f t="shared" si="14"/>
        <v>8.1857435597189498E-2</v>
      </c>
      <c r="N64" s="20">
        <f t="shared" si="15"/>
        <v>2.4691358024691468E-2</v>
      </c>
      <c r="O64" s="20">
        <f t="shared" si="16"/>
        <v>-6.1693348737415499E-2</v>
      </c>
      <c r="P64" s="20">
        <f t="shared" si="17"/>
        <v>0.12139121461572744</v>
      </c>
    </row>
    <row r="65" spans="1:33" ht="18.600000000000001" thickBot="1" x14ac:dyDescent="0.4">
      <c r="A65" s="50" t="s">
        <v>409</v>
      </c>
      <c r="B65" s="17">
        <v>0</v>
      </c>
      <c r="C65" s="18">
        <v>5.77</v>
      </c>
      <c r="D65" s="18">
        <v>6.07</v>
      </c>
      <c r="E65" s="18">
        <v>6.23</v>
      </c>
      <c r="F65" s="18">
        <v>484.65</v>
      </c>
      <c r="G65" s="18">
        <v>2.62</v>
      </c>
      <c r="H65" s="19">
        <f t="shared" si="9"/>
        <v>21.118199999999998</v>
      </c>
      <c r="I65" s="19">
        <f t="shared" si="10"/>
        <v>22.1555</v>
      </c>
      <c r="J65" s="19">
        <f t="shared" si="11"/>
        <v>22.7395</v>
      </c>
      <c r="K65" s="19">
        <f t="shared" si="12"/>
        <v>1773.819</v>
      </c>
      <c r="L65" s="19">
        <f t="shared" si="13"/>
        <v>9.5630000000000006</v>
      </c>
      <c r="M65" s="20">
        <f t="shared" si="14"/>
        <v>4.9118769592105371E-2</v>
      </c>
      <c r="N65" s="20">
        <f t="shared" si="15"/>
        <v>2.6359143327841839E-2</v>
      </c>
      <c r="O65" s="20">
        <f t="shared" si="16"/>
        <v>77.006068735020563</v>
      </c>
      <c r="P65" s="20">
        <f t="shared" si="17"/>
        <v>-0.99460880732476087</v>
      </c>
      <c r="U65" s="45"/>
      <c r="V65" s="45"/>
      <c r="W65" s="45"/>
      <c r="X65" s="45"/>
      <c r="Y65" s="43"/>
      <c r="Z65" s="42"/>
      <c r="AA65" s="44" t="s">
        <v>42</v>
      </c>
      <c r="AB65" s="45"/>
      <c r="AC65" s="45"/>
      <c r="AD65" s="45"/>
      <c r="AE65" s="45"/>
      <c r="AF65" s="45"/>
      <c r="AG65" s="43"/>
    </row>
    <row r="66" spans="1:33" x14ac:dyDescent="0.3">
      <c r="A66" s="50" t="s">
        <v>410</v>
      </c>
      <c r="B66" s="17" t="s">
        <v>357</v>
      </c>
      <c r="C66" s="18">
        <v>74.03</v>
      </c>
      <c r="D66" s="18">
        <v>78.66</v>
      </c>
      <c r="E66" s="18">
        <v>80.7</v>
      </c>
      <c r="F66" s="18">
        <v>554.26</v>
      </c>
      <c r="G66" s="18">
        <v>0</v>
      </c>
      <c r="H66" s="19">
        <f t="shared" si="9"/>
        <v>270.94979999999998</v>
      </c>
      <c r="I66" s="19">
        <f t="shared" si="10"/>
        <v>287.10899999999998</v>
      </c>
      <c r="J66" s="19">
        <f t="shared" si="11"/>
        <v>294.55500000000001</v>
      </c>
      <c r="K66" s="19">
        <f t="shared" si="12"/>
        <v>2028.5916</v>
      </c>
      <c r="L66" s="19">
        <f t="shared" si="13"/>
        <v>0</v>
      </c>
      <c r="M66" s="20">
        <f t="shared" si="14"/>
        <v>5.9639091817008216E-2</v>
      </c>
      <c r="N66" s="20">
        <f t="shared" si="15"/>
        <v>2.5934401220442549E-2</v>
      </c>
      <c r="O66" s="20">
        <f t="shared" si="16"/>
        <v>5.8869705148444265</v>
      </c>
      <c r="P66" s="20">
        <f t="shared" si="17"/>
        <v>-1</v>
      </c>
      <c r="Y66" s="9"/>
      <c r="AA66" s="14"/>
      <c r="AG66" s="9"/>
    </row>
    <row r="67" spans="1:33" x14ac:dyDescent="0.3">
      <c r="A67" s="50" t="s">
        <v>411</v>
      </c>
      <c r="B67" s="17">
        <v>0</v>
      </c>
      <c r="C67" s="18">
        <v>1.2</v>
      </c>
      <c r="D67" s="18">
        <v>1.27</v>
      </c>
      <c r="E67" s="18">
        <v>1.31</v>
      </c>
      <c r="F67" s="18">
        <v>1.22</v>
      </c>
      <c r="G67" s="18">
        <v>1.06</v>
      </c>
      <c r="H67" s="19">
        <f t="shared" si="9"/>
        <v>4.3920000000000003</v>
      </c>
      <c r="I67" s="19">
        <f t="shared" si="10"/>
        <v>4.6354999999999995</v>
      </c>
      <c r="J67" s="19">
        <f t="shared" si="11"/>
        <v>4.7815000000000003</v>
      </c>
      <c r="K67" s="19">
        <f t="shared" si="12"/>
        <v>4.4651999999999994</v>
      </c>
      <c r="L67" s="19">
        <f t="shared" si="13"/>
        <v>3.8690000000000002</v>
      </c>
      <c r="M67" s="20">
        <f t="shared" si="14"/>
        <v>5.5441712204007176E-2</v>
      </c>
      <c r="N67" s="20">
        <f t="shared" si="15"/>
        <v>3.149606299212615E-2</v>
      </c>
      <c r="O67" s="20">
        <f t="shared" si="16"/>
        <v>-6.6150789501202789E-2</v>
      </c>
      <c r="P67" s="20">
        <f t="shared" si="17"/>
        <v>-0.1335214548060556</v>
      </c>
      <c r="Y67" s="9"/>
      <c r="AA67" s="14"/>
      <c r="AG67" s="9"/>
    </row>
    <row r="68" spans="1:33" x14ac:dyDescent="0.3">
      <c r="A68" s="50" t="s">
        <v>412</v>
      </c>
      <c r="B68" s="17">
        <v>0</v>
      </c>
      <c r="C68" s="18">
        <v>17.149999999999999</v>
      </c>
      <c r="D68" s="18">
        <v>18.25</v>
      </c>
      <c r="E68" s="18">
        <v>18.72</v>
      </c>
      <c r="F68" s="18">
        <v>17.5</v>
      </c>
      <c r="G68" s="18">
        <v>20.66</v>
      </c>
      <c r="H68" s="19">
        <f t="shared" si="9"/>
        <v>62.768999999999991</v>
      </c>
      <c r="I68" s="19">
        <f t="shared" si="10"/>
        <v>66.612499999999997</v>
      </c>
      <c r="J68" s="19">
        <f t="shared" si="11"/>
        <v>68.327999999999989</v>
      </c>
      <c r="K68" s="19">
        <f t="shared" si="12"/>
        <v>64.05</v>
      </c>
      <c r="L68" s="19">
        <f t="shared" si="13"/>
        <v>75.409000000000006</v>
      </c>
      <c r="M68" s="20">
        <f t="shared" si="14"/>
        <v>6.1232455511478712E-2</v>
      </c>
      <c r="N68" s="20">
        <f t="shared" si="15"/>
        <v>2.5753424657534163E-2</v>
      </c>
      <c r="O68" s="20">
        <f t="shared" si="16"/>
        <v>-6.2609764664559031E-2</v>
      </c>
      <c r="P68" s="20">
        <f t="shared" si="17"/>
        <v>0.17734582357533202</v>
      </c>
      <c r="Y68" s="9"/>
      <c r="AA68" s="14" t="s">
        <v>56</v>
      </c>
      <c r="AG68" s="9"/>
    </row>
    <row r="69" spans="1:33" x14ac:dyDescent="0.3">
      <c r="A69" s="50" t="s">
        <v>413</v>
      </c>
      <c r="B69" s="17">
        <v>0</v>
      </c>
      <c r="C69" s="18">
        <v>38.04</v>
      </c>
      <c r="D69" s="18">
        <v>40.49</v>
      </c>
      <c r="E69" s="18">
        <v>41.54</v>
      </c>
      <c r="F69" s="18">
        <v>38.83</v>
      </c>
      <c r="G69" s="18">
        <v>1.25</v>
      </c>
      <c r="H69" s="19">
        <f t="shared" si="9"/>
        <v>139.22640000000001</v>
      </c>
      <c r="I69" s="19">
        <f t="shared" si="10"/>
        <v>147.78850000000003</v>
      </c>
      <c r="J69" s="19">
        <f t="shared" si="11"/>
        <v>151.62100000000001</v>
      </c>
      <c r="K69" s="19">
        <f t="shared" si="12"/>
        <v>142.11779999999999</v>
      </c>
      <c r="L69" s="19">
        <f t="shared" si="13"/>
        <v>4.5625</v>
      </c>
      <c r="M69" s="20">
        <f t="shared" si="14"/>
        <v>6.1497675728166667E-2</v>
      </c>
      <c r="N69" s="20">
        <f t="shared" si="15"/>
        <v>2.5932328970115881E-2</v>
      </c>
      <c r="O69" s="20">
        <f t="shared" si="16"/>
        <v>-6.267733361473693E-2</v>
      </c>
      <c r="P69" s="20">
        <f t="shared" si="17"/>
        <v>-0.96789635077379466</v>
      </c>
      <c r="Y69" s="9"/>
      <c r="AA69" s="14"/>
      <c r="AG69" s="9"/>
    </row>
    <row r="70" spans="1:33" x14ac:dyDescent="0.3">
      <c r="A70" s="50" t="s">
        <v>414</v>
      </c>
      <c r="B70" s="17">
        <v>0</v>
      </c>
      <c r="C70" s="18">
        <v>6.14</v>
      </c>
      <c r="D70" s="18">
        <v>6.45</v>
      </c>
      <c r="E70" s="18">
        <v>6.62</v>
      </c>
      <c r="F70" s="18">
        <v>6.19</v>
      </c>
      <c r="G70" s="18">
        <v>2.1800000000000002</v>
      </c>
      <c r="H70" s="19">
        <f t="shared" si="9"/>
        <v>22.4724</v>
      </c>
      <c r="I70" s="19">
        <f t="shared" si="10"/>
        <v>23.5425</v>
      </c>
      <c r="J70" s="19">
        <f t="shared" si="11"/>
        <v>24.162999999999997</v>
      </c>
      <c r="K70" s="19">
        <f t="shared" si="12"/>
        <v>22.6554</v>
      </c>
      <c r="L70" s="19">
        <f t="shared" si="13"/>
        <v>7.9569999999999999</v>
      </c>
      <c r="M70" s="20">
        <f t="shared" si="14"/>
        <v>4.7618411918620263E-2</v>
      </c>
      <c r="N70" s="20">
        <f t="shared" si="15"/>
        <v>2.6356589147286558E-2</v>
      </c>
      <c r="O70" s="20">
        <f t="shared" si="16"/>
        <v>-6.2392914787070985E-2</v>
      </c>
      <c r="P70" s="20">
        <f t="shared" si="17"/>
        <v>-0.64878130600210104</v>
      </c>
      <c r="Y70" s="9"/>
      <c r="AA70" s="14"/>
      <c r="AG70" s="9"/>
    </row>
    <row r="71" spans="1:33" x14ac:dyDescent="0.3">
      <c r="A71" s="50" t="s">
        <v>415</v>
      </c>
      <c r="B71" s="17">
        <v>0</v>
      </c>
      <c r="C71" s="18">
        <v>10.56</v>
      </c>
      <c r="D71" s="18">
        <v>11.12</v>
      </c>
      <c r="E71" s="18">
        <v>11.41</v>
      </c>
      <c r="F71" s="18">
        <v>10.66</v>
      </c>
      <c r="G71" s="18">
        <v>26.89</v>
      </c>
      <c r="H71" s="19">
        <f t="shared" si="9"/>
        <v>38.6496</v>
      </c>
      <c r="I71" s="19">
        <f t="shared" si="10"/>
        <v>40.588000000000001</v>
      </c>
      <c r="J71" s="19">
        <f t="shared" si="11"/>
        <v>41.646500000000003</v>
      </c>
      <c r="K71" s="19">
        <f t="shared" si="12"/>
        <v>39.015599999999999</v>
      </c>
      <c r="L71" s="19">
        <f t="shared" si="13"/>
        <v>98.148500000000013</v>
      </c>
      <c r="M71" s="20">
        <f t="shared" si="14"/>
        <v>5.015317105481043E-2</v>
      </c>
      <c r="N71" s="20">
        <f t="shared" si="15"/>
        <v>2.6079136690647431E-2</v>
      </c>
      <c r="O71" s="20">
        <f t="shared" si="16"/>
        <v>-6.3172175332861236E-2</v>
      </c>
      <c r="P71" s="20">
        <f t="shared" si="17"/>
        <v>1.5156219563456674</v>
      </c>
      <c r="Y71" s="9"/>
      <c r="AA71" s="14"/>
      <c r="AG71" s="9"/>
    </row>
    <row r="72" spans="1:33" x14ac:dyDescent="0.3">
      <c r="A72" s="50" t="s">
        <v>416</v>
      </c>
      <c r="B72" s="17">
        <v>0</v>
      </c>
      <c r="C72" s="18">
        <v>2.91</v>
      </c>
      <c r="D72" s="18">
        <v>2.83</v>
      </c>
      <c r="E72" s="18">
        <v>2.91</v>
      </c>
      <c r="F72" s="18">
        <v>2.72</v>
      </c>
      <c r="G72" s="18">
        <v>0.52</v>
      </c>
      <c r="H72" s="19">
        <f t="shared" si="9"/>
        <v>10.650600000000001</v>
      </c>
      <c r="I72" s="19">
        <f t="shared" si="10"/>
        <v>10.329500000000001</v>
      </c>
      <c r="J72" s="19">
        <f t="shared" si="11"/>
        <v>10.621500000000001</v>
      </c>
      <c r="K72" s="19">
        <f t="shared" si="12"/>
        <v>9.9552000000000014</v>
      </c>
      <c r="L72" s="19">
        <f t="shared" si="13"/>
        <v>1.8979999999999999</v>
      </c>
      <c r="M72" s="20">
        <f t="shared" si="14"/>
        <v>-3.0148536232700418E-2</v>
      </c>
      <c r="N72" s="20">
        <f t="shared" si="15"/>
        <v>2.8268551236749095E-2</v>
      </c>
      <c r="O72" s="20">
        <f t="shared" si="16"/>
        <v>-6.2731252647931002E-2</v>
      </c>
      <c r="P72" s="20">
        <f t="shared" si="17"/>
        <v>-0.80934586949533915</v>
      </c>
      <c r="R72" s="14"/>
      <c r="Y72" s="9"/>
      <c r="AA72" s="14"/>
      <c r="AG72" s="9"/>
    </row>
    <row r="73" spans="1:33" x14ac:dyDescent="0.3">
      <c r="A73" s="50" t="s">
        <v>417</v>
      </c>
      <c r="B73" s="17">
        <v>0</v>
      </c>
      <c r="C73" s="18">
        <v>4.49</v>
      </c>
      <c r="D73" s="18">
        <v>4.71</v>
      </c>
      <c r="E73" s="18">
        <v>4.83</v>
      </c>
      <c r="F73" s="18">
        <v>4.5199999999999996</v>
      </c>
      <c r="G73" s="18">
        <v>1.74</v>
      </c>
      <c r="H73" s="19">
        <f t="shared" si="9"/>
        <v>16.433400000000002</v>
      </c>
      <c r="I73" s="19">
        <f t="shared" si="10"/>
        <v>17.191500000000001</v>
      </c>
      <c r="J73" s="19">
        <f t="shared" si="11"/>
        <v>17.6295</v>
      </c>
      <c r="K73" s="19">
        <f t="shared" si="12"/>
        <v>16.543199999999999</v>
      </c>
      <c r="L73" s="19">
        <f t="shared" si="13"/>
        <v>6.351</v>
      </c>
      <c r="M73" s="20">
        <f t="shared" si="14"/>
        <v>4.6131658695096389E-2</v>
      </c>
      <c r="N73" s="20">
        <f t="shared" si="15"/>
        <v>2.5477707006369421E-2</v>
      </c>
      <c r="O73" s="20">
        <f t="shared" si="16"/>
        <v>-6.1618310218667705E-2</v>
      </c>
      <c r="P73" s="20">
        <f t="shared" si="17"/>
        <v>-0.6160960394603221</v>
      </c>
      <c r="R73" s="14"/>
      <c r="Y73" s="9"/>
      <c r="AA73" s="14"/>
      <c r="AG73" s="9"/>
    </row>
    <row r="74" spans="1:33" x14ac:dyDescent="0.3">
      <c r="A74" s="50" t="s">
        <v>418</v>
      </c>
      <c r="B74" s="17">
        <v>0</v>
      </c>
      <c r="C74" s="18">
        <v>49.42</v>
      </c>
      <c r="D74" s="18">
        <v>52.41</v>
      </c>
      <c r="E74" s="18">
        <v>29.59</v>
      </c>
      <c r="F74" s="18">
        <v>27.66</v>
      </c>
      <c r="G74" s="18">
        <v>24.58</v>
      </c>
      <c r="H74" s="19">
        <f t="shared" si="9"/>
        <v>180.87720000000002</v>
      </c>
      <c r="I74" s="19">
        <f t="shared" si="10"/>
        <v>191.29650000000001</v>
      </c>
      <c r="J74" s="19">
        <f t="shared" si="11"/>
        <v>108.0035</v>
      </c>
      <c r="K74" s="19">
        <f t="shared" si="12"/>
        <v>101.23560000000001</v>
      </c>
      <c r="L74" s="19">
        <f t="shared" si="13"/>
        <v>89.716999999999999</v>
      </c>
      <c r="M74" s="20">
        <f t="shared" si="14"/>
        <v>5.7604275165692442E-2</v>
      </c>
      <c r="N74" s="20">
        <f t="shared" si="15"/>
        <v>-0.43541308910513266</v>
      </c>
      <c r="O74" s="20">
        <f t="shared" si="16"/>
        <v>-6.2663709972362036E-2</v>
      </c>
      <c r="P74" s="20">
        <f t="shared" si="17"/>
        <v>-0.11378013268059861</v>
      </c>
      <c r="R74" s="14"/>
      <c r="Y74" s="9"/>
      <c r="AA74" s="14"/>
      <c r="AG74" s="9"/>
    </row>
    <row r="75" spans="1:33" x14ac:dyDescent="0.3">
      <c r="A75" s="50" t="s">
        <v>419</v>
      </c>
      <c r="B75" s="17">
        <v>0</v>
      </c>
      <c r="C75" s="18">
        <v>34.44</v>
      </c>
      <c r="D75" s="18">
        <v>36.33</v>
      </c>
      <c r="E75" s="18">
        <v>37.28</v>
      </c>
      <c r="F75" s="18">
        <v>34.840000000000003</v>
      </c>
      <c r="G75" s="18">
        <v>6.31</v>
      </c>
      <c r="H75" s="19">
        <f t="shared" si="9"/>
        <v>126.0504</v>
      </c>
      <c r="I75" s="19">
        <f t="shared" si="10"/>
        <v>132.60449999999997</v>
      </c>
      <c r="J75" s="19">
        <f t="shared" si="11"/>
        <v>136.072</v>
      </c>
      <c r="K75" s="19">
        <f t="shared" si="12"/>
        <v>127.51440000000001</v>
      </c>
      <c r="L75" s="19">
        <f t="shared" si="13"/>
        <v>23.031499999999998</v>
      </c>
      <c r="M75" s="20">
        <f t="shared" si="14"/>
        <v>5.1995868319338667E-2</v>
      </c>
      <c r="N75" s="20">
        <f t="shared" si="15"/>
        <v>2.6149187998899315E-2</v>
      </c>
      <c r="O75" s="20">
        <f t="shared" si="16"/>
        <v>-6.2890234581691962E-2</v>
      </c>
      <c r="P75" s="20">
        <f t="shared" si="17"/>
        <v>-0.81938118361534074</v>
      </c>
      <c r="R75" s="14"/>
      <c r="Y75" s="9"/>
      <c r="AA75" s="14"/>
      <c r="AG75" s="9"/>
    </row>
    <row r="76" spans="1:33" x14ac:dyDescent="0.3">
      <c r="A76" s="50" t="s">
        <v>420</v>
      </c>
      <c r="B76" s="17">
        <v>0</v>
      </c>
      <c r="C76" s="18">
        <v>17.61</v>
      </c>
      <c r="D76" s="18">
        <v>25.43</v>
      </c>
      <c r="E76" s="18">
        <v>26.09</v>
      </c>
      <c r="F76" s="18">
        <v>24.39</v>
      </c>
      <c r="G76" s="18">
        <v>2.2000000000000002</v>
      </c>
      <c r="H76" s="19">
        <f t="shared" si="9"/>
        <v>64.452600000000004</v>
      </c>
      <c r="I76" s="19">
        <f t="shared" si="10"/>
        <v>92.819499999999991</v>
      </c>
      <c r="J76" s="19">
        <f t="shared" si="11"/>
        <v>95.228500000000011</v>
      </c>
      <c r="K76" s="19">
        <f t="shared" si="12"/>
        <v>89.267400000000009</v>
      </c>
      <c r="L76" s="19">
        <f t="shared" si="13"/>
        <v>8.0300000000000011</v>
      </c>
      <c r="M76" s="20">
        <f t="shared" si="14"/>
        <v>0.44012033649534676</v>
      </c>
      <c r="N76" s="20">
        <f t="shared" si="15"/>
        <v>2.5953598112465892E-2</v>
      </c>
      <c r="O76" s="20">
        <f t="shared" si="16"/>
        <v>-6.2597856734065926E-2</v>
      </c>
      <c r="P76" s="20">
        <f t="shared" si="17"/>
        <v>-0.91004554854291708</v>
      </c>
      <c r="R76" s="14"/>
      <c r="Y76" s="9"/>
      <c r="AA76" s="14"/>
      <c r="AG76" s="9"/>
    </row>
    <row r="77" spans="1:33" x14ac:dyDescent="0.3">
      <c r="A77" s="50" t="s">
        <v>421</v>
      </c>
      <c r="B77" s="17">
        <v>1</v>
      </c>
      <c r="C77" s="18">
        <v>363.78</v>
      </c>
      <c r="D77" s="18">
        <v>386.76</v>
      </c>
      <c r="E77" s="18">
        <v>396.8</v>
      </c>
      <c r="F77" s="18">
        <v>849.7</v>
      </c>
      <c r="G77" s="18">
        <v>2171.67</v>
      </c>
      <c r="H77" s="19">
        <f t="shared" si="9"/>
        <v>1331.4348</v>
      </c>
      <c r="I77" s="19">
        <f t="shared" si="10"/>
        <v>1411.674</v>
      </c>
      <c r="J77" s="19">
        <f t="shared" si="11"/>
        <v>1448.32</v>
      </c>
      <c r="K77" s="19">
        <f t="shared" si="12"/>
        <v>3109.902</v>
      </c>
      <c r="L77" s="19">
        <f t="shared" si="13"/>
        <v>7926.5954999999994</v>
      </c>
      <c r="M77" s="20">
        <f t="shared" si="14"/>
        <v>6.0265211634846771E-2</v>
      </c>
      <c r="N77" s="20">
        <f t="shared" si="15"/>
        <v>2.59592512152238E-2</v>
      </c>
      <c r="O77" s="20">
        <f t="shared" si="16"/>
        <v>1.1472478457799382</v>
      </c>
      <c r="P77" s="20">
        <f t="shared" si="17"/>
        <v>1.5488248504293702</v>
      </c>
      <c r="R77" s="14"/>
      <c r="Y77" s="9"/>
      <c r="AA77" s="14"/>
      <c r="AG77" s="9"/>
    </row>
    <row r="78" spans="1:33" x14ac:dyDescent="0.3">
      <c r="A78" s="50" t="s">
        <v>422</v>
      </c>
      <c r="B78" s="17">
        <v>0</v>
      </c>
      <c r="C78" s="18">
        <v>5.5</v>
      </c>
      <c r="D78" s="18">
        <v>5.77</v>
      </c>
      <c r="E78" s="18">
        <v>5.92</v>
      </c>
      <c r="F78" s="18">
        <v>5.53</v>
      </c>
      <c r="G78" s="18">
        <v>7.32</v>
      </c>
      <c r="H78" s="19">
        <f t="shared" si="9"/>
        <v>20.13</v>
      </c>
      <c r="I78" s="19">
        <f t="shared" si="10"/>
        <v>21.060499999999998</v>
      </c>
      <c r="J78" s="19">
        <f t="shared" si="11"/>
        <v>21.608000000000001</v>
      </c>
      <c r="K78" s="19">
        <f t="shared" si="12"/>
        <v>20.239800000000002</v>
      </c>
      <c r="L78" s="19">
        <f t="shared" si="13"/>
        <v>26.718</v>
      </c>
      <c r="M78" s="20">
        <f t="shared" si="14"/>
        <v>4.6224540486835552E-2</v>
      </c>
      <c r="N78" s="20">
        <f t="shared" si="15"/>
        <v>2.5996533795494159E-2</v>
      </c>
      <c r="O78" s="20">
        <f t="shared" si="16"/>
        <v>-6.3319141058867046E-2</v>
      </c>
      <c r="P78" s="20">
        <f t="shared" si="17"/>
        <v>0.32007233273056035</v>
      </c>
      <c r="R78" s="14"/>
      <c r="Y78" s="9"/>
      <c r="AA78" s="14"/>
      <c r="AG78" s="9"/>
    </row>
    <row r="79" spans="1:33" x14ac:dyDescent="0.3">
      <c r="A79" s="50" t="s">
        <v>423</v>
      </c>
      <c r="B79" s="17">
        <v>0</v>
      </c>
      <c r="C79" s="18">
        <v>4.62</v>
      </c>
      <c r="D79" s="18">
        <v>4.84</v>
      </c>
      <c r="E79" s="18">
        <v>4.97</v>
      </c>
      <c r="F79" s="18">
        <v>4.6500000000000004</v>
      </c>
      <c r="G79" s="18">
        <v>1.79</v>
      </c>
      <c r="H79" s="19">
        <f t="shared" ref="H79:H110" si="18">($C79/100)*366</f>
        <v>16.909199999999998</v>
      </c>
      <c r="I79" s="19">
        <f t="shared" ref="I79:I110" si="19">($D79/100)*365</f>
        <v>17.666</v>
      </c>
      <c r="J79" s="19">
        <f t="shared" ref="J79:J110" si="20">IFERROR((($E79/100)*365),0)</f>
        <v>18.140499999999999</v>
      </c>
      <c r="K79" s="19">
        <f t="shared" ref="K79:K110" si="21">($F79/100)*366</f>
        <v>17.019000000000002</v>
      </c>
      <c r="L79" s="19">
        <f t="shared" ref="L79:L110" si="22">($G79/100)*365</f>
        <v>6.5335000000000001</v>
      </c>
      <c r="M79" s="20">
        <f t="shared" ref="M79:M110" si="23">IFERROR((($I79/$H79)-1),0)</f>
        <v>4.475670049440561E-2</v>
      </c>
      <c r="N79" s="20">
        <f t="shared" ref="N79:N110" si="24">IFERROR((($J79/$I79)-1),0)</f>
        <v>2.685950413223126E-2</v>
      </c>
      <c r="O79" s="20">
        <f t="shared" ref="O79:O110" si="25">IFERROR((($K79/$J79)-1),0)</f>
        <v>-6.182299275102654E-2</v>
      </c>
      <c r="P79" s="20">
        <f t="shared" ref="P79:P110" si="26">IFERROR((($L79/$K79)-1),0)</f>
        <v>-0.6161055291145191</v>
      </c>
      <c r="R79" s="14"/>
      <c r="Y79" s="9"/>
      <c r="AA79" s="14"/>
      <c r="AG79" s="9"/>
    </row>
    <row r="80" spans="1:33" x14ac:dyDescent="0.3">
      <c r="A80" s="50" t="s">
        <v>424</v>
      </c>
      <c r="B80" s="17">
        <v>0</v>
      </c>
      <c r="C80" s="18">
        <v>20.16</v>
      </c>
      <c r="D80" s="18">
        <v>21.3</v>
      </c>
      <c r="E80" s="18">
        <v>21.86</v>
      </c>
      <c r="F80" s="18">
        <v>20.43</v>
      </c>
      <c r="G80" s="18">
        <v>23.12</v>
      </c>
      <c r="H80" s="19">
        <f t="shared" si="18"/>
        <v>73.785600000000002</v>
      </c>
      <c r="I80" s="19">
        <f t="shared" si="19"/>
        <v>77.745000000000005</v>
      </c>
      <c r="J80" s="19">
        <f t="shared" si="20"/>
        <v>79.789000000000001</v>
      </c>
      <c r="K80" s="19">
        <f t="shared" si="21"/>
        <v>74.773800000000008</v>
      </c>
      <c r="L80" s="19">
        <f t="shared" si="22"/>
        <v>84.388000000000005</v>
      </c>
      <c r="M80" s="20">
        <f t="shared" si="23"/>
        <v>5.3660876919073619E-2</v>
      </c>
      <c r="N80" s="20">
        <f t="shared" si="24"/>
        <v>2.6291079812206464E-2</v>
      </c>
      <c r="O80" s="20">
        <f t="shared" si="25"/>
        <v>-6.2855782125355586E-2</v>
      </c>
      <c r="P80" s="20">
        <f t="shared" si="26"/>
        <v>0.12857712193308335</v>
      </c>
      <c r="R80" s="14"/>
      <c r="Y80" s="9"/>
      <c r="AA80" s="14"/>
      <c r="AG80" s="9"/>
    </row>
    <row r="81" spans="1:33" x14ac:dyDescent="0.3">
      <c r="A81" s="50" t="s">
        <v>425</v>
      </c>
      <c r="B81" s="17">
        <v>0</v>
      </c>
      <c r="C81" s="18">
        <v>19.760000000000002</v>
      </c>
      <c r="D81" s="18">
        <v>23.27</v>
      </c>
      <c r="E81" s="18">
        <v>23.87</v>
      </c>
      <c r="F81" s="18">
        <v>22.31</v>
      </c>
      <c r="G81" s="18">
        <v>17.45</v>
      </c>
      <c r="H81" s="19">
        <f t="shared" si="18"/>
        <v>72.321600000000004</v>
      </c>
      <c r="I81" s="19">
        <f t="shared" si="19"/>
        <v>84.93549999999999</v>
      </c>
      <c r="J81" s="19">
        <f t="shared" si="20"/>
        <v>87.125500000000002</v>
      </c>
      <c r="K81" s="19">
        <f t="shared" si="21"/>
        <v>81.654600000000002</v>
      </c>
      <c r="L81" s="19">
        <f t="shared" si="22"/>
        <v>63.692499999999995</v>
      </c>
      <c r="M81" s="20">
        <f t="shared" si="23"/>
        <v>0.17441400632729342</v>
      </c>
      <c r="N81" s="20">
        <f t="shared" si="24"/>
        <v>2.5784271594327501E-2</v>
      </c>
      <c r="O81" s="20">
        <f t="shared" si="25"/>
        <v>-6.2793326867564558E-2</v>
      </c>
      <c r="P81" s="20">
        <f t="shared" si="26"/>
        <v>-0.21997658429531231</v>
      </c>
      <c r="R81" s="14"/>
      <c r="Y81" s="9"/>
      <c r="AA81" s="14"/>
      <c r="AG81" s="9"/>
    </row>
    <row r="82" spans="1:33" x14ac:dyDescent="0.3">
      <c r="A82" s="50" t="s">
        <v>426</v>
      </c>
      <c r="B82" s="17">
        <v>0</v>
      </c>
      <c r="C82" s="18">
        <v>220.13</v>
      </c>
      <c r="D82" s="18">
        <v>48.78</v>
      </c>
      <c r="E82" s="18">
        <v>50.04</v>
      </c>
      <c r="F82" s="18">
        <v>46.77</v>
      </c>
      <c r="G82" s="18">
        <v>27.52</v>
      </c>
      <c r="H82" s="19">
        <f t="shared" si="18"/>
        <v>805.67579999999998</v>
      </c>
      <c r="I82" s="19">
        <f t="shared" si="19"/>
        <v>178.047</v>
      </c>
      <c r="J82" s="19">
        <f t="shared" si="20"/>
        <v>182.64599999999999</v>
      </c>
      <c r="K82" s="19">
        <f t="shared" si="21"/>
        <v>171.1782</v>
      </c>
      <c r="L82" s="19">
        <f t="shared" si="22"/>
        <v>100.44799999999999</v>
      </c>
      <c r="M82" s="20">
        <f t="shared" si="23"/>
        <v>-0.77900912501033293</v>
      </c>
      <c r="N82" s="20">
        <f t="shared" si="24"/>
        <v>2.5830258302582898E-2</v>
      </c>
      <c r="O82" s="20">
        <f t="shared" si="25"/>
        <v>-6.2787030649452902E-2</v>
      </c>
      <c r="P82" s="20">
        <f t="shared" si="26"/>
        <v>-0.41319630653903361</v>
      </c>
      <c r="R82" s="14"/>
      <c r="Y82" s="9"/>
      <c r="AA82" s="14"/>
      <c r="AG82" s="9"/>
    </row>
    <row r="83" spans="1:33" x14ac:dyDescent="0.3">
      <c r="A83" s="50" t="s">
        <v>427</v>
      </c>
      <c r="B83" s="17">
        <v>0</v>
      </c>
      <c r="C83" s="18">
        <v>46.64</v>
      </c>
      <c r="D83" s="18">
        <v>49.59</v>
      </c>
      <c r="E83" s="18">
        <v>50.88</v>
      </c>
      <c r="F83" s="18">
        <v>47.56</v>
      </c>
      <c r="G83" s="18">
        <v>61.02</v>
      </c>
      <c r="H83" s="19">
        <f t="shared" si="18"/>
        <v>170.70239999999998</v>
      </c>
      <c r="I83" s="19">
        <f t="shared" si="19"/>
        <v>181.0035</v>
      </c>
      <c r="J83" s="19">
        <f t="shared" si="20"/>
        <v>185.71200000000002</v>
      </c>
      <c r="K83" s="19">
        <f t="shared" si="21"/>
        <v>174.06960000000001</v>
      </c>
      <c r="L83" s="19">
        <f t="shared" si="22"/>
        <v>222.72300000000004</v>
      </c>
      <c r="M83" s="20">
        <f t="shared" si="23"/>
        <v>6.0345373000028291E-2</v>
      </c>
      <c r="N83" s="20">
        <f t="shared" si="24"/>
        <v>2.6013309134906404E-2</v>
      </c>
      <c r="O83" s="20">
        <f t="shared" si="25"/>
        <v>-6.2690617730679854E-2</v>
      </c>
      <c r="P83" s="20">
        <f t="shared" si="26"/>
        <v>0.27950543920362914</v>
      </c>
      <c r="R83" s="14"/>
      <c r="Y83" s="9"/>
      <c r="AA83" s="14"/>
      <c r="AG83" s="9"/>
    </row>
    <row r="84" spans="1:33" x14ac:dyDescent="0.3">
      <c r="A84" s="50" t="s">
        <v>428</v>
      </c>
      <c r="B84" s="17">
        <v>0</v>
      </c>
      <c r="C84" s="18">
        <v>375.17</v>
      </c>
      <c r="D84" s="18">
        <v>396.08</v>
      </c>
      <c r="E84" s="18">
        <v>406.36</v>
      </c>
      <c r="F84" s="18">
        <v>379.81</v>
      </c>
      <c r="G84" s="18">
        <v>350.97</v>
      </c>
      <c r="H84" s="19">
        <f t="shared" si="18"/>
        <v>1373.1222</v>
      </c>
      <c r="I84" s="19">
        <f t="shared" si="19"/>
        <v>1445.692</v>
      </c>
      <c r="J84" s="19">
        <f t="shared" si="20"/>
        <v>1483.2139999999999</v>
      </c>
      <c r="K84" s="19">
        <f t="shared" si="21"/>
        <v>1390.1045999999999</v>
      </c>
      <c r="L84" s="19">
        <f t="shared" si="22"/>
        <v>1281.0405000000001</v>
      </c>
      <c r="M84" s="20">
        <f t="shared" si="23"/>
        <v>5.2850212457419943E-2</v>
      </c>
      <c r="N84" s="20">
        <f t="shared" si="24"/>
        <v>2.5954352656029078E-2</v>
      </c>
      <c r="O84" s="20">
        <f t="shared" si="25"/>
        <v>-6.2775432270731013E-2</v>
      </c>
      <c r="P84" s="20">
        <f t="shared" si="26"/>
        <v>-7.8457477228691896E-2</v>
      </c>
      <c r="R84" s="14"/>
      <c r="Y84" s="9"/>
      <c r="AA84" s="14"/>
      <c r="AG84" s="9"/>
    </row>
    <row r="85" spans="1:33" x14ac:dyDescent="0.3">
      <c r="A85" s="50" t="s">
        <v>429</v>
      </c>
      <c r="B85" s="17">
        <v>0</v>
      </c>
      <c r="C85" s="18">
        <v>3.26</v>
      </c>
      <c r="D85" s="18">
        <v>3.44</v>
      </c>
      <c r="E85" s="18">
        <v>3.53</v>
      </c>
      <c r="F85" s="18">
        <v>3.3</v>
      </c>
      <c r="G85" s="18">
        <v>2.0499999999999998</v>
      </c>
      <c r="H85" s="19">
        <f t="shared" si="18"/>
        <v>11.9316</v>
      </c>
      <c r="I85" s="19">
        <f t="shared" si="19"/>
        <v>12.555999999999999</v>
      </c>
      <c r="J85" s="19">
        <f t="shared" si="20"/>
        <v>12.884499999999999</v>
      </c>
      <c r="K85" s="19">
        <f t="shared" si="21"/>
        <v>12.078000000000001</v>
      </c>
      <c r="L85" s="19">
        <f t="shared" si="22"/>
        <v>7.482499999999999</v>
      </c>
      <c r="M85" s="20">
        <f t="shared" si="23"/>
        <v>5.233162358778376E-2</v>
      </c>
      <c r="N85" s="20">
        <f t="shared" si="24"/>
        <v>2.6162790697674465E-2</v>
      </c>
      <c r="O85" s="20">
        <f t="shared" si="25"/>
        <v>-6.2594590399316807E-2</v>
      </c>
      <c r="P85" s="20">
        <f t="shared" si="26"/>
        <v>-0.38048517966550766</v>
      </c>
      <c r="R85" s="14"/>
      <c r="Y85" s="9"/>
      <c r="AA85" s="14"/>
      <c r="AG85" s="9"/>
    </row>
    <row r="86" spans="1:33" x14ac:dyDescent="0.3">
      <c r="A86" s="50" t="s">
        <v>430</v>
      </c>
      <c r="B86" s="17">
        <v>1</v>
      </c>
      <c r="C86" s="18">
        <v>10.49</v>
      </c>
      <c r="D86" s="18">
        <v>10.97</v>
      </c>
      <c r="E86" s="18">
        <v>11.25</v>
      </c>
      <c r="F86" s="18">
        <v>489.35</v>
      </c>
      <c r="G86" s="18">
        <v>1961.4</v>
      </c>
      <c r="H86" s="19">
        <f t="shared" si="18"/>
        <v>38.3934</v>
      </c>
      <c r="I86" s="19">
        <f t="shared" si="19"/>
        <v>40.040500000000002</v>
      </c>
      <c r="J86" s="19">
        <f t="shared" si="20"/>
        <v>41.0625</v>
      </c>
      <c r="K86" s="19">
        <f t="shared" si="21"/>
        <v>1791.0210000000002</v>
      </c>
      <c r="L86" s="19">
        <f t="shared" si="22"/>
        <v>7159.1100000000006</v>
      </c>
      <c r="M86" s="20">
        <f t="shared" si="23"/>
        <v>4.2900602707757196E-2</v>
      </c>
      <c r="N86" s="20">
        <f t="shared" si="24"/>
        <v>2.5524156791248753E-2</v>
      </c>
      <c r="O86" s="20">
        <f t="shared" si="25"/>
        <v>42.616949771689505</v>
      </c>
      <c r="P86" s="20">
        <f t="shared" si="26"/>
        <v>2.9972228131328444</v>
      </c>
      <c r="R86" s="14"/>
      <c r="Y86" s="9"/>
      <c r="AA86" s="14"/>
      <c r="AG86" s="9"/>
    </row>
    <row r="87" spans="1:33" x14ac:dyDescent="0.3">
      <c r="A87" s="50" t="s">
        <v>431</v>
      </c>
      <c r="B87" s="17">
        <v>0</v>
      </c>
      <c r="C87" s="18">
        <v>0</v>
      </c>
      <c r="D87" s="18">
        <v>0</v>
      </c>
      <c r="E87" s="18" t="s">
        <v>356</v>
      </c>
      <c r="F87" s="18">
        <v>0</v>
      </c>
      <c r="G87" s="18">
        <v>0</v>
      </c>
      <c r="H87" s="19">
        <f t="shared" si="18"/>
        <v>0</v>
      </c>
      <c r="I87" s="19">
        <f t="shared" si="19"/>
        <v>0</v>
      </c>
      <c r="J87" s="19">
        <f t="shared" si="20"/>
        <v>0</v>
      </c>
      <c r="K87" s="19">
        <f t="shared" si="21"/>
        <v>0</v>
      </c>
      <c r="L87" s="19">
        <f t="shared" si="22"/>
        <v>0</v>
      </c>
      <c r="M87" s="20">
        <f t="shared" si="23"/>
        <v>0</v>
      </c>
      <c r="N87" s="20">
        <f t="shared" si="24"/>
        <v>0</v>
      </c>
      <c r="O87" s="20">
        <f t="shared" si="25"/>
        <v>0</v>
      </c>
      <c r="P87" s="20">
        <f t="shared" si="26"/>
        <v>0</v>
      </c>
      <c r="R87" s="14"/>
      <c r="Y87" s="9"/>
      <c r="AA87" s="14"/>
      <c r="AG87" s="9"/>
    </row>
    <row r="88" spans="1:33" x14ac:dyDescent="0.3">
      <c r="A88" s="50" t="s">
        <v>432</v>
      </c>
      <c r="B88" s="17">
        <v>4</v>
      </c>
      <c r="C88" s="18">
        <v>0</v>
      </c>
      <c r="D88" s="18">
        <v>0</v>
      </c>
      <c r="E88" s="18">
        <v>110358.19</v>
      </c>
      <c r="F88" s="18">
        <v>43529.24</v>
      </c>
      <c r="G88" s="18">
        <v>123130.18</v>
      </c>
      <c r="H88" s="19">
        <f t="shared" si="18"/>
        <v>0</v>
      </c>
      <c r="I88" s="19">
        <f t="shared" si="19"/>
        <v>0</v>
      </c>
      <c r="J88" s="19">
        <f t="shared" si="20"/>
        <v>402807.39350000006</v>
      </c>
      <c r="K88" s="19">
        <f t="shared" si="21"/>
        <v>159317.0184</v>
      </c>
      <c r="L88" s="19">
        <f t="shared" si="22"/>
        <v>449425.15700000001</v>
      </c>
      <c r="M88" s="20">
        <f t="shared" si="23"/>
        <v>0</v>
      </c>
      <c r="N88" s="20">
        <f t="shared" si="24"/>
        <v>0</v>
      </c>
      <c r="O88" s="20">
        <f t="shared" si="25"/>
        <v>-0.60448338096356224</v>
      </c>
      <c r="P88" s="20">
        <f t="shared" si="26"/>
        <v>1.8209488321682024</v>
      </c>
      <c r="R88" s="14"/>
      <c r="Y88" s="9"/>
      <c r="AA88" s="14"/>
      <c r="AG88" s="9"/>
    </row>
    <row r="89" spans="1:33" ht="26.4" x14ac:dyDescent="0.3">
      <c r="A89" s="50" t="s">
        <v>433</v>
      </c>
      <c r="B89" s="17">
        <v>4</v>
      </c>
      <c r="C89" s="18">
        <v>0</v>
      </c>
      <c r="D89" s="18">
        <v>0</v>
      </c>
      <c r="E89" s="18">
        <v>110358.19</v>
      </c>
      <c r="F89" s="18">
        <v>43529.24</v>
      </c>
      <c r="G89" s="18">
        <v>123130.18</v>
      </c>
      <c r="H89" s="19">
        <f t="shared" si="18"/>
        <v>0</v>
      </c>
      <c r="I89" s="19">
        <f t="shared" si="19"/>
        <v>0</v>
      </c>
      <c r="J89" s="19">
        <f t="shared" si="20"/>
        <v>402807.39350000006</v>
      </c>
      <c r="K89" s="19">
        <f t="shared" si="21"/>
        <v>159317.0184</v>
      </c>
      <c r="L89" s="19">
        <f t="shared" si="22"/>
        <v>449425.15700000001</v>
      </c>
      <c r="M89" s="20">
        <f t="shared" si="23"/>
        <v>0</v>
      </c>
      <c r="N89" s="20">
        <f t="shared" si="24"/>
        <v>0</v>
      </c>
      <c r="O89" s="20">
        <f t="shared" si="25"/>
        <v>-0.60448338096356224</v>
      </c>
      <c r="P89" s="20">
        <f t="shared" si="26"/>
        <v>1.8209488321682024</v>
      </c>
      <c r="R89" s="14"/>
      <c r="Y89" s="9"/>
      <c r="AA89" s="14"/>
      <c r="AG89" s="9"/>
    </row>
    <row r="90" spans="1:33" x14ac:dyDescent="0.3">
      <c r="A90" s="50" t="s">
        <v>434</v>
      </c>
      <c r="B90" s="17">
        <v>0</v>
      </c>
      <c r="C90" s="18">
        <v>7.54</v>
      </c>
      <c r="D90" s="18">
        <v>7.75</v>
      </c>
      <c r="E90" s="18">
        <v>7.83</v>
      </c>
      <c r="F90" s="18">
        <v>16.64</v>
      </c>
      <c r="G90" s="18">
        <v>12.84</v>
      </c>
      <c r="H90" s="19">
        <f t="shared" si="18"/>
        <v>27.596399999999999</v>
      </c>
      <c r="I90" s="19">
        <f t="shared" si="19"/>
        <v>28.287500000000001</v>
      </c>
      <c r="J90" s="19">
        <f t="shared" si="20"/>
        <v>28.579499999999999</v>
      </c>
      <c r="K90" s="19">
        <f t="shared" si="21"/>
        <v>60.9024</v>
      </c>
      <c r="L90" s="19">
        <f t="shared" si="22"/>
        <v>46.865999999999993</v>
      </c>
      <c r="M90" s="20">
        <f t="shared" si="23"/>
        <v>2.5043121566581172E-2</v>
      </c>
      <c r="N90" s="20">
        <f t="shared" si="24"/>
        <v>1.0322580645161228E-2</v>
      </c>
      <c r="O90" s="20">
        <f t="shared" si="25"/>
        <v>1.1309819975856823</v>
      </c>
      <c r="P90" s="20">
        <f t="shared" si="26"/>
        <v>-0.23047367591424983</v>
      </c>
      <c r="R90" s="14"/>
      <c r="Y90" s="9"/>
      <c r="AA90" s="14"/>
      <c r="AG90" s="9"/>
    </row>
    <row r="91" spans="1:33" x14ac:dyDescent="0.3">
      <c r="A91" s="50" t="s">
        <v>435</v>
      </c>
      <c r="B91" s="17">
        <v>0</v>
      </c>
      <c r="C91" s="18">
        <v>43.44</v>
      </c>
      <c r="D91" s="18">
        <v>45.92</v>
      </c>
      <c r="E91" s="18">
        <v>47.11</v>
      </c>
      <c r="F91" s="18">
        <v>44.03</v>
      </c>
      <c r="G91" s="18">
        <v>27.26</v>
      </c>
      <c r="H91" s="19">
        <f t="shared" si="18"/>
        <v>158.99039999999999</v>
      </c>
      <c r="I91" s="19">
        <f t="shared" si="19"/>
        <v>167.608</v>
      </c>
      <c r="J91" s="19">
        <f t="shared" si="20"/>
        <v>171.95150000000001</v>
      </c>
      <c r="K91" s="19">
        <f t="shared" si="21"/>
        <v>161.1498</v>
      </c>
      <c r="L91" s="19">
        <f t="shared" si="22"/>
        <v>99.499000000000009</v>
      </c>
      <c r="M91" s="20">
        <f t="shared" si="23"/>
        <v>5.4202014712838142E-2</v>
      </c>
      <c r="N91" s="20">
        <f t="shared" si="24"/>
        <v>2.5914634146341431E-2</v>
      </c>
      <c r="O91" s="20">
        <f t="shared" si="25"/>
        <v>-6.2818294693561927E-2</v>
      </c>
      <c r="P91" s="20">
        <f t="shared" si="26"/>
        <v>-0.38256826877849048</v>
      </c>
      <c r="R91" s="14"/>
      <c r="Y91" s="9"/>
      <c r="AA91" s="14"/>
      <c r="AG91" s="9"/>
    </row>
    <row r="92" spans="1:33" x14ac:dyDescent="0.3">
      <c r="A92" s="50" t="s">
        <v>436</v>
      </c>
      <c r="B92" s="17">
        <v>0</v>
      </c>
      <c r="C92" s="18">
        <v>3239.98</v>
      </c>
      <c r="D92" s="18">
        <v>3388.02</v>
      </c>
      <c r="E92" s="18">
        <v>3521.72</v>
      </c>
      <c r="F92" s="18">
        <v>3291.6</v>
      </c>
      <c r="G92" s="18">
        <v>4608.32</v>
      </c>
      <c r="H92" s="19">
        <f t="shared" si="18"/>
        <v>11858.326799999999</v>
      </c>
      <c r="I92" s="19">
        <f t="shared" si="19"/>
        <v>12366.273000000001</v>
      </c>
      <c r="J92" s="19">
        <f t="shared" si="20"/>
        <v>12854.278</v>
      </c>
      <c r="K92" s="19">
        <f t="shared" si="21"/>
        <v>12047.255999999999</v>
      </c>
      <c r="L92" s="19">
        <f t="shared" si="22"/>
        <v>16820.367999999999</v>
      </c>
      <c r="M92" s="20">
        <f t="shared" si="23"/>
        <v>4.2834559088049673E-2</v>
      </c>
      <c r="N92" s="20">
        <f t="shared" si="24"/>
        <v>3.9462576962355556E-2</v>
      </c>
      <c r="O92" s="20">
        <f t="shared" si="25"/>
        <v>-6.2782367084327939E-2</v>
      </c>
      <c r="P92" s="20">
        <f t="shared" si="26"/>
        <v>0.39619910127252211</v>
      </c>
      <c r="R92" s="14"/>
      <c r="Y92" s="9"/>
      <c r="AA92" s="14"/>
      <c r="AG92" s="9"/>
    </row>
    <row r="93" spans="1:33" x14ac:dyDescent="0.3">
      <c r="A93" s="50" t="s">
        <v>437</v>
      </c>
      <c r="B93" s="17" t="s">
        <v>357</v>
      </c>
      <c r="C93" s="18">
        <v>0.24</v>
      </c>
      <c r="D93" s="18">
        <v>0.24</v>
      </c>
      <c r="E93" s="18">
        <v>0.25</v>
      </c>
      <c r="F93" s="18">
        <v>0.23</v>
      </c>
      <c r="G93" s="18">
        <v>0</v>
      </c>
      <c r="H93" s="19">
        <f t="shared" si="18"/>
        <v>0.87839999999999996</v>
      </c>
      <c r="I93" s="19">
        <f t="shared" si="19"/>
        <v>0.87599999999999989</v>
      </c>
      <c r="J93" s="19">
        <f t="shared" si="20"/>
        <v>0.91249999999999998</v>
      </c>
      <c r="K93" s="19">
        <f t="shared" si="21"/>
        <v>0.84179999999999999</v>
      </c>
      <c r="L93" s="19">
        <f t="shared" si="22"/>
        <v>0</v>
      </c>
      <c r="M93" s="20">
        <f t="shared" si="23"/>
        <v>-2.732240437158584E-3</v>
      </c>
      <c r="N93" s="20">
        <f t="shared" si="24"/>
        <v>4.1666666666666741E-2</v>
      </c>
      <c r="O93" s="20">
        <f t="shared" si="25"/>
        <v>-7.7479452054794451E-2</v>
      </c>
      <c r="P93" s="20">
        <f t="shared" si="26"/>
        <v>-1</v>
      </c>
      <c r="R93" s="14"/>
      <c r="Y93" s="9"/>
      <c r="AA93" s="14"/>
      <c r="AG93" s="9"/>
    </row>
    <row r="94" spans="1:33" x14ac:dyDescent="0.3">
      <c r="A94" s="50" t="s">
        <v>438</v>
      </c>
      <c r="B94" s="17">
        <v>2</v>
      </c>
      <c r="C94" s="18">
        <v>2619.9299999999998</v>
      </c>
      <c r="D94" s="18">
        <v>2711.01</v>
      </c>
      <c r="E94" s="18">
        <v>13775.73</v>
      </c>
      <c r="F94" s="18">
        <v>5483.04</v>
      </c>
      <c r="G94" s="18">
        <v>13358.63</v>
      </c>
      <c r="H94" s="19">
        <f t="shared" si="18"/>
        <v>9588.9437999999991</v>
      </c>
      <c r="I94" s="19">
        <f t="shared" si="19"/>
        <v>9895.1865000000016</v>
      </c>
      <c r="J94" s="19">
        <f t="shared" si="20"/>
        <v>50281.414499999992</v>
      </c>
      <c r="K94" s="19">
        <f t="shared" si="21"/>
        <v>20067.9264</v>
      </c>
      <c r="L94" s="19">
        <f t="shared" si="22"/>
        <v>48758.999499999998</v>
      </c>
      <c r="M94" s="20">
        <f t="shared" si="23"/>
        <v>3.1937062765974522E-2</v>
      </c>
      <c r="N94" s="20">
        <f t="shared" si="24"/>
        <v>4.0814013965274913</v>
      </c>
      <c r="O94" s="20">
        <f t="shared" si="25"/>
        <v>-0.60088779125336655</v>
      </c>
      <c r="P94" s="20">
        <f t="shared" si="26"/>
        <v>1.4296979432812749</v>
      </c>
      <c r="R94" s="14"/>
      <c r="Y94" s="9"/>
      <c r="AA94" s="14"/>
      <c r="AG94" s="9"/>
    </row>
    <row r="95" spans="1:33" x14ac:dyDescent="0.3">
      <c r="A95" s="50" t="s">
        <v>439</v>
      </c>
      <c r="B95" s="17" t="s">
        <v>357</v>
      </c>
      <c r="C95" s="18">
        <v>1502.21</v>
      </c>
      <c r="D95" s="18">
        <v>1555.79</v>
      </c>
      <c r="E95" s="18">
        <v>0</v>
      </c>
      <c r="F95" s="18">
        <v>0</v>
      </c>
      <c r="G95" s="18">
        <v>0</v>
      </c>
      <c r="H95" s="19">
        <f t="shared" si="18"/>
        <v>5498.0886</v>
      </c>
      <c r="I95" s="19">
        <f t="shared" si="19"/>
        <v>5678.6334999999999</v>
      </c>
      <c r="J95" s="19">
        <f t="shared" si="20"/>
        <v>0</v>
      </c>
      <c r="K95" s="19">
        <f t="shared" si="21"/>
        <v>0</v>
      </c>
      <c r="L95" s="19">
        <f t="shared" si="22"/>
        <v>0</v>
      </c>
      <c r="M95" s="20">
        <f t="shared" si="23"/>
        <v>3.2837757470841833E-2</v>
      </c>
      <c r="N95" s="20">
        <f t="shared" si="24"/>
        <v>-1</v>
      </c>
      <c r="O95" s="20">
        <f t="shared" si="25"/>
        <v>0</v>
      </c>
      <c r="P95" s="20">
        <f t="shared" si="26"/>
        <v>0</v>
      </c>
      <c r="R95" s="14"/>
      <c r="Y95" s="9"/>
      <c r="AA95" s="14"/>
      <c r="AG95" s="9"/>
    </row>
    <row r="96" spans="1:33" ht="15" thickBot="1" x14ac:dyDescent="0.35">
      <c r="A96" s="50" t="s">
        <v>440</v>
      </c>
      <c r="B96" s="17" t="s">
        <v>357</v>
      </c>
      <c r="C96" s="18">
        <v>4132.54</v>
      </c>
      <c r="D96" s="18">
        <v>4290.67</v>
      </c>
      <c r="E96" s="18">
        <v>0</v>
      </c>
      <c r="F96" s="18">
        <v>0</v>
      </c>
      <c r="G96" s="18">
        <v>0</v>
      </c>
      <c r="H96" s="19">
        <f t="shared" si="18"/>
        <v>15125.0964</v>
      </c>
      <c r="I96" s="19">
        <f t="shared" si="19"/>
        <v>15660.9455</v>
      </c>
      <c r="J96" s="19">
        <f t="shared" si="20"/>
        <v>0</v>
      </c>
      <c r="K96" s="19">
        <f t="shared" si="21"/>
        <v>0</v>
      </c>
      <c r="L96" s="19">
        <f t="shared" si="22"/>
        <v>0</v>
      </c>
      <c r="M96" s="20">
        <f t="shared" si="23"/>
        <v>3.5427813868346592E-2</v>
      </c>
      <c r="N96" s="20">
        <f t="shared" si="24"/>
        <v>-1</v>
      </c>
      <c r="O96" s="20">
        <f t="shared" si="25"/>
        <v>0</v>
      </c>
      <c r="P96" s="20">
        <f t="shared" si="26"/>
        <v>0</v>
      </c>
      <c r="R96" s="25"/>
      <c r="S96" s="26"/>
      <c r="T96" s="26"/>
      <c r="U96" s="26"/>
      <c r="V96" s="26"/>
      <c r="W96" s="26"/>
      <c r="X96" s="26"/>
      <c r="Y96" s="27"/>
      <c r="Z96" s="26"/>
      <c r="AA96" s="25"/>
      <c r="AB96" s="26"/>
      <c r="AC96" s="26"/>
      <c r="AD96" s="26"/>
      <c r="AE96" s="26"/>
      <c r="AF96" s="26"/>
      <c r="AG96" s="27"/>
    </row>
    <row r="97" spans="1:16" x14ac:dyDescent="0.3">
      <c r="A97" s="50" t="s">
        <v>441</v>
      </c>
      <c r="B97" s="17" t="s">
        <v>357</v>
      </c>
      <c r="C97" s="18">
        <v>10.09</v>
      </c>
      <c r="D97" s="18">
        <v>0</v>
      </c>
      <c r="E97" s="18">
        <v>0</v>
      </c>
      <c r="F97" s="18">
        <v>0</v>
      </c>
      <c r="G97" s="18">
        <v>0</v>
      </c>
      <c r="H97" s="19">
        <f t="shared" si="18"/>
        <v>36.929400000000001</v>
      </c>
      <c r="I97" s="19">
        <f t="shared" si="19"/>
        <v>0</v>
      </c>
      <c r="J97" s="19">
        <f t="shared" si="20"/>
        <v>0</v>
      </c>
      <c r="K97" s="19">
        <f t="shared" si="21"/>
        <v>0</v>
      </c>
      <c r="L97" s="19">
        <f t="shared" si="22"/>
        <v>0</v>
      </c>
      <c r="M97" s="20">
        <f t="shared" si="23"/>
        <v>-1</v>
      </c>
      <c r="N97" s="20">
        <f t="shared" si="24"/>
        <v>0</v>
      </c>
      <c r="O97" s="20">
        <f t="shared" si="25"/>
        <v>0</v>
      </c>
      <c r="P97" s="20">
        <f t="shared" si="26"/>
        <v>0</v>
      </c>
    </row>
    <row r="98" spans="1:16" x14ac:dyDescent="0.3">
      <c r="A98" s="50" t="s">
        <v>442</v>
      </c>
      <c r="B98" s="17" t="s">
        <v>357</v>
      </c>
      <c r="C98" s="18">
        <v>191.01</v>
      </c>
      <c r="D98" s="18">
        <v>0</v>
      </c>
      <c r="E98" s="18">
        <v>0</v>
      </c>
      <c r="F98" s="18">
        <v>0</v>
      </c>
      <c r="G98" s="18">
        <v>0</v>
      </c>
      <c r="H98" s="19">
        <f t="shared" si="18"/>
        <v>699.09659999999997</v>
      </c>
      <c r="I98" s="19">
        <f t="shared" si="19"/>
        <v>0</v>
      </c>
      <c r="J98" s="19">
        <f t="shared" si="20"/>
        <v>0</v>
      </c>
      <c r="K98" s="19">
        <f t="shared" si="21"/>
        <v>0</v>
      </c>
      <c r="L98" s="19">
        <f t="shared" si="22"/>
        <v>0</v>
      </c>
      <c r="M98" s="20">
        <f t="shared" si="23"/>
        <v>-1</v>
      </c>
      <c r="N98" s="20">
        <f t="shared" si="24"/>
        <v>0</v>
      </c>
      <c r="O98" s="20">
        <f t="shared" si="25"/>
        <v>0</v>
      </c>
      <c r="P98" s="20">
        <f t="shared" si="26"/>
        <v>0</v>
      </c>
    </row>
    <row r="99" spans="1:16" x14ac:dyDescent="0.3">
      <c r="A99" s="50" t="s">
        <v>443</v>
      </c>
      <c r="B99" s="17">
        <v>0</v>
      </c>
      <c r="C99" s="18">
        <v>856.36</v>
      </c>
      <c r="D99" s="18">
        <v>0</v>
      </c>
      <c r="E99" s="18">
        <v>0</v>
      </c>
      <c r="F99" s="18">
        <v>0</v>
      </c>
      <c r="G99" s="18">
        <v>2018.76</v>
      </c>
      <c r="H99" s="19">
        <f t="shared" si="18"/>
        <v>3134.2776000000003</v>
      </c>
      <c r="I99" s="19">
        <f t="shared" si="19"/>
        <v>0</v>
      </c>
      <c r="J99" s="19">
        <f t="shared" si="20"/>
        <v>0</v>
      </c>
      <c r="K99" s="19">
        <f t="shared" si="21"/>
        <v>0</v>
      </c>
      <c r="L99" s="19">
        <f t="shared" si="22"/>
        <v>7368.4740000000002</v>
      </c>
      <c r="M99" s="20">
        <f t="shared" si="23"/>
        <v>-1</v>
      </c>
      <c r="N99" s="20">
        <f t="shared" si="24"/>
        <v>0</v>
      </c>
      <c r="O99" s="20">
        <f t="shared" si="25"/>
        <v>0</v>
      </c>
      <c r="P99" s="20">
        <f t="shared" si="26"/>
        <v>0</v>
      </c>
    </row>
    <row r="100" spans="1:16" x14ac:dyDescent="0.3">
      <c r="A100" s="50" t="s">
        <v>444</v>
      </c>
      <c r="B100" s="17">
        <v>0</v>
      </c>
      <c r="C100" s="18">
        <v>768.43</v>
      </c>
      <c r="D100" s="18">
        <v>0</v>
      </c>
      <c r="E100" s="18">
        <v>0</v>
      </c>
      <c r="F100" s="18">
        <v>0</v>
      </c>
      <c r="G100" s="18">
        <v>2104.29</v>
      </c>
      <c r="H100" s="19">
        <f t="shared" si="18"/>
        <v>2812.4537999999998</v>
      </c>
      <c r="I100" s="19">
        <f t="shared" si="19"/>
        <v>0</v>
      </c>
      <c r="J100" s="19">
        <f t="shared" si="20"/>
        <v>0</v>
      </c>
      <c r="K100" s="19">
        <f t="shared" si="21"/>
        <v>0</v>
      </c>
      <c r="L100" s="19">
        <f t="shared" si="22"/>
        <v>7680.6584999999995</v>
      </c>
      <c r="M100" s="20">
        <f t="shared" si="23"/>
        <v>-1</v>
      </c>
      <c r="N100" s="20">
        <f t="shared" si="24"/>
        <v>0</v>
      </c>
      <c r="O100" s="20">
        <f t="shared" si="25"/>
        <v>0</v>
      </c>
      <c r="P100" s="20">
        <f t="shared" si="26"/>
        <v>0</v>
      </c>
    </row>
    <row r="101" spans="1:16" x14ac:dyDescent="0.3">
      <c r="A101" s="50" t="s">
        <v>445</v>
      </c>
      <c r="B101" s="17">
        <v>2</v>
      </c>
      <c r="C101" s="18">
        <v>412.28</v>
      </c>
      <c r="D101" s="18">
        <v>429.69</v>
      </c>
      <c r="E101" s="18">
        <v>11406.71</v>
      </c>
      <c r="F101" s="18">
        <v>3268.82</v>
      </c>
      <c r="G101" s="18">
        <v>10623.67</v>
      </c>
      <c r="H101" s="19">
        <f t="shared" si="18"/>
        <v>1508.9448</v>
      </c>
      <c r="I101" s="19">
        <f t="shared" si="19"/>
        <v>1568.3685</v>
      </c>
      <c r="J101" s="19">
        <f t="shared" si="20"/>
        <v>41634.491499999996</v>
      </c>
      <c r="K101" s="19">
        <f t="shared" si="21"/>
        <v>11963.8812</v>
      </c>
      <c r="L101" s="19">
        <f t="shared" si="22"/>
        <v>38776.395499999999</v>
      </c>
      <c r="M101" s="20">
        <f t="shared" si="23"/>
        <v>3.9380963438821581E-2</v>
      </c>
      <c r="N101" s="20">
        <f t="shared" si="24"/>
        <v>25.546370639298097</v>
      </c>
      <c r="O101" s="20">
        <f t="shared" si="25"/>
        <v>-0.71264495448443266</v>
      </c>
      <c r="P101" s="20">
        <f t="shared" si="26"/>
        <v>2.2411217440039439</v>
      </c>
    </row>
    <row r="102" spans="1:16" x14ac:dyDescent="0.3">
      <c r="A102" s="50" t="s">
        <v>446</v>
      </c>
      <c r="B102" s="17" t="s">
        <v>357</v>
      </c>
      <c r="C102" s="18">
        <v>1156.17</v>
      </c>
      <c r="D102" s="18">
        <v>1195.27</v>
      </c>
      <c r="E102" s="18">
        <v>0</v>
      </c>
      <c r="F102" s="18">
        <v>0</v>
      </c>
      <c r="G102" s="18">
        <v>0</v>
      </c>
      <c r="H102" s="19">
        <f t="shared" si="18"/>
        <v>4231.5821999999998</v>
      </c>
      <c r="I102" s="19">
        <f t="shared" si="19"/>
        <v>4362.7354999999998</v>
      </c>
      <c r="J102" s="19">
        <f t="shared" si="20"/>
        <v>0</v>
      </c>
      <c r="K102" s="19">
        <f t="shared" si="21"/>
        <v>0</v>
      </c>
      <c r="L102" s="19">
        <f t="shared" si="22"/>
        <v>0</v>
      </c>
      <c r="M102" s="20">
        <f t="shared" si="23"/>
        <v>3.0993915231045222E-2</v>
      </c>
      <c r="N102" s="20">
        <f t="shared" si="24"/>
        <v>-1</v>
      </c>
      <c r="O102" s="20">
        <f t="shared" si="25"/>
        <v>0</v>
      </c>
      <c r="P102" s="20">
        <f t="shared" si="26"/>
        <v>0</v>
      </c>
    </row>
    <row r="103" spans="1:16" x14ac:dyDescent="0.3">
      <c r="A103" s="50" t="s">
        <v>447</v>
      </c>
      <c r="B103" s="17">
        <v>0</v>
      </c>
      <c r="C103" s="18">
        <v>948.42</v>
      </c>
      <c r="D103" s="18">
        <v>1009.64</v>
      </c>
      <c r="E103" s="18">
        <v>1035.8599999999999</v>
      </c>
      <c r="F103" s="18">
        <v>968.17</v>
      </c>
      <c r="G103" s="18">
        <v>1243.99</v>
      </c>
      <c r="H103" s="19">
        <f t="shared" si="18"/>
        <v>3471.2172</v>
      </c>
      <c r="I103" s="19">
        <f t="shared" si="19"/>
        <v>3685.1859999999997</v>
      </c>
      <c r="J103" s="19">
        <f t="shared" si="20"/>
        <v>3780.8889999999997</v>
      </c>
      <c r="K103" s="19">
        <f t="shared" si="21"/>
        <v>3543.5021999999999</v>
      </c>
      <c r="L103" s="19">
        <f t="shared" si="22"/>
        <v>4540.5635000000002</v>
      </c>
      <c r="M103" s="20">
        <f t="shared" si="23"/>
        <v>6.1640856123897914E-2</v>
      </c>
      <c r="N103" s="20">
        <f t="shared" si="24"/>
        <v>2.5969652549423516E-2</v>
      </c>
      <c r="O103" s="20">
        <f t="shared" si="25"/>
        <v>-6.2785974409722112E-2</v>
      </c>
      <c r="P103" s="20">
        <f t="shared" si="26"/>
        <v>0.28137736163956673</v>
      </c>
    </row>
    <row r="104" spans="1:16" x14ac:dyDescent="0.3">
      <c r="A104" s="50" t="s">
        <v>448</v>
      </c>
      <c r="B104" s="17" t="s">
        <v>357</v>
      </c>
      <c r="C104" s="18">
        <v>733.23</v>
      </c>
      <c r="D104" s="18">
        <v>754.63</v>
      </c>
      <c r="E104" s="18">
        <v>0</v>
      </c>
      <c r="F104" s="18">
        <v>0</v>
      </c>
      <c r="G104" s="18">
        <v>0</v>
      </c>
      <c r="H104" s="19">
        <f t="shared" si="18"/>
        <v>2683.6217999999999</v>
      </c>
      <c r="I104" s="19">
        <f t="shared" si="19"/>
        <v>2754.3995</v>
      </c>
      <c r="J104" s="19">
        <f t="shared" si="20"/>
        <v>0</v>
      </c>
      <c r="K104" s="19">
        <f t="shared" si="21"/>
        <v>0</v>
      </c>
      <c r="L104" s="19">
        <f t="shared" si="22"/>
        <v>0</v>
      </c>
      <c r="M104" s="20">
        <f t="shared" si="23"/>
        <v>2.6373947327451353E-2</v>
      </c>
      <c r="N104" s="20">
        <f t="shared" si="24"/>
        <v>-1</v>
      </c>
      <c r="O104" s="20">
        <f t="shared" si="25"/>
        <v>0</v>
      </c>
      <c r="P104" s="20">
        <f t="shared" si="26"/>
        <v>0</v>
      </c>
    </row>
    <row r="105" spans="1:16" x14ac:dyDescent="0.3">
      <c r="A105" s="50" t="s">
        <v>449</v>
      </c>
      <c r="B105" s="17">
        <v>0</v>
      </c>
      <c r="C105" s="18">
        <v>8.27</v>
      </c>
      <c r="D105" s="18">
        <v>8.6</v>
      </c>
      <c r="E105" s="18">
        <v>8.85</v>
      </c>
      <c r="F105" s="18">
        <v>8.27</v>
      </c>
      <c r="G105" s="18">
        <v>11.59</v>
      </c>
      <c r="H105" s="19">
        <f t="shared" si="18"/>
        <v>30.2682</v>
      </c>
      <c r="I105" s="19">
        <f t="shared" si="19"/>
        <v>31.389999999999997</v>
      </c>
      <c r="J105" s="19">
        <f t="shared" si="20"/>
        <v>32.302499999999995</v>
      </c>
      <c r="K105" s="19">
        <f t="shared" si="21"/>
        <v>30.2682</v>
      </c>
      <c r="L105" s="19">
        <f t="shared" si="22"/>
        <v>42.3035</v>
      </c>
      <c r="M105" s="20">
        <f t="shared" si="23"/>
        <v>3.7061999061721362E-2</v>
      </c>
      <c r="N105" s="20">
        <f t="shared" si="24"/>
        <v>2.9069767441860295E-2</v>
      </c>
      <c r="O105" s="20">
        <f t="shared" si="25"/>
        <v>-6.2976549802646664E-2</v>
      </c>
      <c r="P105" s="20">
        <f t="shared" si="26"/>
        <v>0.39762192664248275</v>
      </c>
    </row>
    <row r="106" spans="1:16" x14ac:dyDescent="0.3">
      <c r="A106" s="50" t="s">
        <v>450</v>
      </c>
      <c r="B106" s="17" t="s">
        <v>357</v>
      </c>
      <c r="C106" s="18">
        <v>55.08</v>
      </c>
      <c r="D106" s="18">
        <v>56.7</v>
      </c>
      <c r="E106" s="18">
        <v>0</v>
      </c>
      <c r="F106" s="18">
        <v>0</v>
      </c>
      <c r="G106" s="18">
        <v>0</v>
      </c>
      <c r="H106" s="19">
        <f t="shared" si="18"/>
        <v>201.59279999999998</v>
      </c>
      <c r="I106" s="19">
        <f t="shared" si="19"/>
        <v>206.95500000000001</v>
      </c>
      <c r="J106" s="19">
        <f t="shared" si="20"/>
        <v>0</v>
      </c>
      <c r="K106" s="19">
        <f t="shared" si="21"/>
        <v>0</v>
      </c>
      <c r="L106" s="19">
        <f t="shared" si="22"/>
        <v>0</v>
      </c>
      <c r="M106" s="20">
        <f t="shared" si="23"/>
        <v>2.6599164255866503E-2</v>
      </c>
      <c r="N106" s="20">
        <f t="shared" si="24"/>
        <v>-1</v>
      </c>
      <c r="O106" s="20">
        <f t="shared" si="25"/>
        <v>0</v>
      </c>
      <c r="P106" s="20">
        <f t="shared" si="26"/>
        <v>0</v>
      </c>
    </row>
    <row r="107" spans="1:16" x14ac:dyDescent="0.3">
      <c r="A107" s="50" t="s">
        <v>451</v>
      </c>
      <c r="B107" s="17" t="s">
        <v>357</v>
      </c>
      <c r="C107" s="18">
        <v>2847.92</v>
      </c>
      <c r="D107" s="18">
        <v>0</v>
      </c>
      <c r="E107" s="18">
        <v>0</v>
      </c>
      <c r="F107" s="18">
        <v>0</v>
      </c>
      <c r="G107" s="18">
        <v>0</v>
      </c>
      <c r="H107" s="19">
        <f t="shared" si="18"/>
        <v>10423.387200000001</v>
      </c>
      <c r="I107" s="19">
        <f t="shared" si="19"/>
        <v>0</v>
      </c>
      <c r="J107" s="19">
        <f t="shared" si="20"/>
        <v>0</v>
      </c>
      <c r="K107" s="19">
        <f t="shared" si="21"/>
        <v>0</v>
      </c>
      <c r="L107" s="19">
        <f t="shared" si="22"/>
        <v>0</v>
      </c>
      <c r="M107" s="20">
        <f t="shared" si="23"/>
        <v>-1</v>
      </c>
      <c r="N107" s="20">
        <f t="shared" si="24"/>
        <v>0</v>
      </c>
      <c r="O107" s="20">
        <f t="shared" si="25"/>
        <v>0</v>
      </c>
      <c r="P107" s="20">
        <f t="shared" si="26"/>
        <v>0</v>
      </c>
    </row>
    <row r="108" spans="1:16" x14ac:dyDescent="0.3">
      <c r="A108" s="50" t="s">
        <v>452</v>
      </c>
      <c r="B108" s="17" t="s">
        <v>357</v>
      </c>
      <c r="C108" s="18">
        <v>5.04</v>
      </c>
      <c r="D108" s="18">
        <v>0</v>
      </c>
      <c r="E108" s="18">
        <v>0</v>
      </c>
      <c r="F108" s="18">
        <v>0</v>
      </c>
      <c r="G108" s="18">
        <v>0</v>
      </c>
      <c r="H108" s="19">
        <f t="shared" si="18"/>
        <v>18.446400000000001</v>
      </c>
      <c r="I108" s="19">
        <f t="shared" si="19"/>
        <v>0</v>
      </c>
      <c r="J108" s="19">
        <f t="shared" si="20"/>
        <v>0</v>
      </c>
      <c r="K108" s="19">
        <f t="shared" si="21"/>
        <v>0</v>
      </c>
      <c r="L108" s="19">
        <f t="shared" si="22"/>
        <v>0</v>
      </c>
      <c r="M108" s="20">
        <f t="shared" si="23"/>
        <v>-1</v>
      </c>
      <c r="N108" s="20">
        <f t="shared" si="24"/>
        <v>0</v>
      </c>
      <c r="O108" s="20">
        <f t="shared" si="25"/>
        <v>0</v>
      </c>
      <c r="P108" s="20">
        <f t="shared" si="26"/>
        <v>0</v>
      </c>
    </row>
    <row r="109" spans="1:16" x14ac:dyDescent="0.3">
      <c r="A109" s="50" t="s">
        <v>453</v>
      </c>
      <c r="B109" s="17">
        <v>1</v>
      </c>
      <c r="C109" s="18">
        <v>258.5</v>
      </c>
      <c r="D109" s="18">
        <v>267.32</v>
      </c>
      <c r="E109" s="18">
        <v>2682.77</v>
      </c>
      <c r="F109" s="18">
        <v>735.17</v>
      </c>
      <c r="G109" s="18">
        <v>2087.3000000000002</v>
      </c>
      <c r="H109" s="19">
        <f t="shared" si="18"/>
        <v>946.11</v>
      </c>
      <c r="I109" s="19">
        <f t="shared" si="19"/>
        <v>975.71799999999996</v>
      </c>
      <c r="J109" s="19">
        <f t="shared" si="20"/>
        <v>9792.1105000000007</v>
      </c>
      <c r="K109" s="19">
        <f t="shared" si="21"/>
        <v>2690.7221999999997</v>
      </c>
      <c r="L109" s="19">
        <f t="shared" si="22"/>
        <v>7618.6450000000004</v>
      </c>
      <c r="M109" s="20">
        <f t="shared" si="23"/>
        <v>3.1294458361078359E-2</v>
      </c>
      <c r="N109" s="20">
        <f t="shared" si="24"/>
        <v>9.0357997905132432</v>
      </c>
      <c r="O109" s="20">
        <f t="shared" si="25"/>
        <v>-0.72521529449652355</v>
      </c>
      <c r="P109" s="20">
        <f t="shared" si="26"/>
        <v>1.8314498613048946</v>
      </c>
    </row>
    <row r="110" spans="1:16" x14ac:dyDescent="0.3">
      <c r="A110" s="50" t="s">
        <v>454</v>
      </c>
      <c r="B110" s="17" t="s">
        <v>357</v>
      </c>
      <c r="C110" s="18">
        <v>1.6</v>
      </c>
      <c r="D110" s="18">
        <v>1.81</v>
      </c>
      <c r="E110" s="18">
        <v>1.85</v>
      </c>
      <c r="F110" s="18">
        <v>1.73</v>
      </c>
      <c r="G110" s="18">
        <v>0</v>
      </c>
      <c r="H110" s="19">
        <f t="shared" si="18"/>
        <v>5.8559999999999999</v>
      </c>
      <c r="I110" s="19">
        <f t="shared" si="19"/>
        <v>6.6065000000000005</v>
      </c>
      <c r="J110" s="19">
        <f t="shared" si="20"/>
        <v>6.7525000000000013</v>
      </c>
      <c r="K110" s="19">
        <f t="shared" si="21"/>
        <v>6.3317999999999994</v>
      </c>
      <c r="L110" s="19">
        <f t="shared" si="22"/>
        <v>0</v>
      </c>
      <c r="M110" s="20">
        <f t="shared" si="23"/>
        <v>0.12815915300546465</v>
      </c>
      <c r="N110" s="20">
        <f t="shared" si="24"/>
        <v>2.209944751381232E-2</v>
      </c>
      <c r="O110" s="20">
        <f t="shared" si="25"/>
        <v>-6.230285079600173E-2</v>
      </c>
      <c r="P110" s="20">
        <f t="shared" si="26"/>
        <v>-1</v>
      </c>
    </row>
    <row r="111" spans="1:16" x14ac:dyDescent="0.3">
      <c r="A111" s="50" t="s">
        <v>455</v>
      </c>
      <c r="B111" s="17" t="s">
        <v>357</v>
      </c>
      <c r="C111" s="18">
        <v>211.98</v>
      </c>
      <c r="D111" s="18">
        <v>223.41</v>
      </c>
      <c r="E111" s="18">
        <v>229.21</v>
      </c>
      <c r="F111" s="18">
        <v>214.24</v>
      </c>
      <c r="G111" s="18">
        <v>0</v>
      </c>
      <c r="H111" s="19">
        <f t="shared" ref="H111:H116" si="27">($C111/100)*366</f>
        <v>775.84679999999992</v>
      </c>
      <c r="I111" s="19">
        <f t="shared" ref="I111:I116" si="28">($D111/100)*365</f>
        <v>815.4464999999999</v>
      </c>
      <c r="J111" s="19">
        <f t="shared" ref="J111:J116" si="29">IFERROR((($E111/100)*365),0)</f>
        <v>836.61649999999997</v>
      </c>
      <c r="K111" s="19">
        <f t="shared" ref="K111:K116" si="30">($F111/100)*366</f>
        <v>784.11840000000007</v>
      </c>
      <c r="L111" s="19">
        <f t="shared" ref="L111:L116" si="31">($G111/100)*365</f>
        <v>0</v>
      </c>
      <c r="M111" s="20">
        <f t="shared" ref="M111:M116" si="32">IFERROR((($I111/$H111)-1),0)</f>
        <v>5.1040617812691869E-2</v>
      </c>
      <c r="N111" s="20">
        <f t="shared" ref="N111:N116" si="33">IFERROR((($J111/$I111)-1),0)</f>
        <v>2.5961237187234421E-2</v>
      </c>
      <c r="O111" s="20">
        <f t="shared" ref="O111:O116" si="34">IFERROR((($K111/$J111)-1),0)</f>
        <v>-6.2750495597445055E-2</v>
      </c>
      <c r="P111" s="20">
        <f t="shared" ref="P111:P116" si="35">IFERROR((($L111/$K111)-1),0)</f>
        <v>-1</v>
      </c>
    </row>
    <row r="112" spans="1:16" x14ac:dyDescent="0.3">
      <c r="A112" s="50" t="s">
        <v>456</v>
      </c>
      <c r="B112" s="17">
        <v>0</v>
      </c>
      <c r="C112" s="18">
        <v>88.02</v>
      </c>
      <c r="D112" s="18">
        <v>93.49</v>
      </c>
      <c r="E112" s="18">
        <v>95.92</v>
      </c>
      <c r="F112" s="18">
        <v>89.65</v>
      </c>
      <c r="G112" s="18">
        <v>101.86</v>
      </c>
      <c r="H112" s="19">
        <f t="shared" si="27"/>
        <v>322.15319999999997</v>
      </c>
      <c r="I112" s="19">
        <f t="shared" si="28"/>
        <v>341.23849999999999</v>
      </c>
      <c r="J112" s="19">
        <f t="shared" si="29"/>
        <v>350.108</v>
      </c>
      <c r="K112" s="19">
        <f t="shared" si="30"/>
        <v>328.11900000000003</v>
      </c>
      <c r="L112" s="19">
        <f t="shared" si="31"/>
        <v>371.78899999999999</v>
      </c>
      <c r="M112" s="20">
        <f t="shared" si="32"/>
        <v>5.9242931623836093E-2</v>
      </c>
      <c r="N112" s="20">
        <f t="shared" si="33"/>
        <v>2.5992084714942854E-2</v>
      </c>
      <c r="O112" s="20">
        <f t="shared" si="34"/>
        <v>-6.2806334045494516E-2</v>
      </c>
      <c r="P112" s="20">
        <f t="shared" si="35"/>
        <v>0.13309195749103209</v>
      </c>
    </row>
    <row r="113" spans="1:16" x14ac:dyDescent="0.3">
      <c r="A113" s="50" t="s">
        <v>457</v>
      </c>
      <c r="B113" s="17">
        <v>0</v>
      </c>
      <c r="C113" s="18">
        <v>661.27</v>
      </c>
      <c r="D113" s="18">
        <v>698.74</v>
      </c>
      <c r="E113" s="18">
        <v>716.88</v>
      </c>
      <c r="F113" s="18">
        <v>44199.28</v>
      </c>
      <c r="G113" s="18">
        <v>1462.82</v>
      </c>
      <c r="H113" s="19">
        <f t="shared" si="27"/>
        <v>2420.2482</v>
      </c>
      <c r="I113" s="19">
        <f t="shared" si="28"/>
        <v>2550.4009999999998</v>
      </c>
      <c r="J113" s="19">
        <f t="shared" si="29"/>
        <v>2616.6120000000001</v>
      </c>
      <c r="K113" s="19">
        <f t="shared" si="30"/>
        <v>161769.36479999998</v>
      </c>
      <c r="L113" s="19">
        <f t="shared" si="31"/>
        <v>5339.2929999999997</v>
      </c>
      <c r="M113" s="20">
        <f t="shared" si="32"/>
        <v>5.3776633322152545E-2</v>
      </c>
      <c r="N113" s="20">
        <f t="shared" si="33"/>
        <v>2.5961015542261823E-2</v>
      </c>
      <c r="O113" s="20">
        <f t="shared" si="34"/>
        <v>60.823978793951866</v>
      </c>
      <c r="P113" s="20">
        <f t="shared" si="35"/>
        <v>-0.96699441203468206</v>
      </c>
    </row>
    <row r="114" spans="1:16" x14ac:dyDescent="0.3">
      <c r="A114" s="50" t="s">
        <v>458</v>
      </c>
      <c r="B114" s="17" t="s">
        <v>357</v>
      </c>
      <c r="C114" s="18">
        <v>120.24</v>
      </c>
      <c r="D114" s="18">
        <v>0</v>
      </c>
      <c r="E114" s="18">
        <v>0</v>
      </c>
      <c r="F114" s="18">
        <v>0</v>
      </c>
      <c r="G114" s="18">
        <v>0</v>
      </c>
      <c r="H114" s="19">
        <f t="shared" si="27"/>
        <v>440.07839999999999</v>
      </c>
      <c r="I114" s="19">
        <f t="shared" si="28"/>
        <v>0</v>
      </c>
      <c r="J114" s="19">
        <f t="shared" si="29"/>
        <v>0</v>
      </c>
      <c r="K114" s="19">
        <f t="shared" si="30"/>
        <v>0</v>
      </c>
      <c r="L114" s="19">
        <f t="shared" si="31"/>
        <v>0</v>
      </c>
      <c r="M114" s="20">
        <f t="shared" si="32"/>
        <v>-1</v>
      </c>
      <c r="N114" s="20">
        <f t="shared" si="33"/>
        <v>0</v>
      </c>
      <c r="O114" s="20">
        <f t="shared" si="34"/>
        <v>0</v>
      </c>
      <c r="P114" s="20">
        <f t="shared" si="35"/>
        <v>0</v>
      </c>
    </row>
    <row r="115" spans="1:16" x14ac:dyDescent="0.3">
      <c r="A115" s="50" t="s">
        <v>459</v>
      </c>
      <c r="B115" s="17" t="s">
        <v>357</v>
      </c>
      <c r="C115" s="18">
        <v>126.52</v>
      </c>
      <c r="D115" s="18">
        <v>131.54</v>
      </c>
      <c r="E115" s="18">
        <v>0</v>
      </c>
      <c r="F115" s="18">
        <v>0</v>
      </c>
      <c r="G115" s="18">
        <v>0</v>
      </c>
      <c r="H115" s="19">
        <f t="shared" si="27"/>
        <v>463.06319999999994</v>
      </c>
      <c r="I115" s="19">
        <f t="shared" si="28"/>
        <v>480.12099999999998</v>
      </c>
      <c r="J115" s="19">
        <f t="shared" si="29"/>
        <v>0</v>
      </c>
      <c r="K115" s="19">
        <f t="shared" si="30"/>
        <v>0</v>
      </c>
      <c r="L115" s="19">
        <f t="shared" si="31"/>
        <v>0</v>
      </c>
      <c r="M115" s="20">
        <f t="shared" si="32"/>
        <v>3.6836872375088481E-2</v>
      </c>
      <c r="N115" s="20">
        <f t="shared" si="33"/>
        <v>-1</v>
      </c>
      <c r="O115" s="20">
        <f t="shared" si="34"/>
        <v>0</v>
      </c>
      <c r="P115" s="20">
        <f t="shared" si="35"/>
        <v>0</v>
      </c>
    </row>
    <row r="116" spans="1:16" x14ac:dyDescent="0.3">
      <c r="A116" s="50" t="s">
        <v>460</v>
      </c>
      <c r="B116" s="17">
        <v>0</v>
      </c>
      <c r="C116" s="18">
        <v>71.09</v>
      </c>
      <c r="D116" s="18">
        <v>75.55</v>
      </c>
      <c r="E116" s="18">
        <v>77.510000000000005</v>
      </c>
      <c r="F116" s="18">
        <v>104.49</v>
      </c>
      <c r="G116" s="18">
        <v>104.15</v>
      </c>
      <c r="H116" s="19">
        <f t="shared" si="27"/>
        <v>260.18940000000003</v>
      </c>
      <c r="I116" s="19">
        <f t="shared" si="28"/>
        <v>275.75749999999999</v>
      </c>
      <c r="J116" s="19">
        <f t="shared" si="29"/>
        <v>282.91149999999999</v>
      </c>
      <c r="K116" s="19">
        <f t="shared" si="30"/>
        <v>382.43340000000001</v>
      </c>
      <c r="L116" s="19">
        <f t="shared" si="31"/>
        <v>380.14750000000004</v>
      </c>
      <c r="M116" s="20">
        <f t="shared" si="32"/>
        <v>5.9833721127762862E-2</v>
      </c>
      <c r="N116" s="20">
        <f t="shared" si="33"/>
        <v>2.5943084050297882E-2</v>
      </c>
      <c r="O116" s="20">
        <f t="shared" si="34"/>
        <v>0.35177749932399371</v>
      </c>
      <c r="P116" s="20">
        <f t="shared" si="35"/>
        <v>-5.9772498950143582E-3</v>
      </c>
    </row>
    <row r="117" spans="1:16" x14ac:dyDescent="0.3">
      <c r="A117" s="68"/>
      <c r="B117" s="17"/>
      <c r="C117" s="18"/>
      <c r="D117" s="18"/>
      <c r="E117" s="18"/>
      <c r="F117" s="18"/>
      <c r="G117" s="18"/>
      <c r="H117" s="19"/>
      <c r="I117" s="19"/>
      <c r="J117" s="19"/>
      <c r="K117" s="19"/>
      <c r="L117" s="19"/>
      <c r="M117" s="20"/>
      <c r="N117" s="20"/>
      <c r="O117" s="20"/>
      <c r="P117" s="20"/>
    </row>
    <row r="118" spans="1:16" x14ac:dyDescent="0.3">
      <c r="A118" s="68"/>
      <c r="B118" s="17"/>
      <c r="C118" s="18"/>
      <c r="D118" s="18"/>
      <c r="E118" s="18"/>
      <c r="F118" s="18"/>
      <c r="G118" s="18"/>
      <c r="H118" s="19"/>
      <c r="I118" s="19"/>
      <c r="J118" s="19"/>
      <c r="K118" s="19"/>
      <c r="L118" s="19"/>
      <c r="M118" s="20"/>
      <c r="N118" s="20"/>
      <c r="O118" s="20"/>
      <c r="P118" s="20"/>
    </row>
    <row r="119" spans="1:16" x14ac:dyDescent="0.3">
      <c r="A119" s="68"/>
      <c r="B119" s="17"/>
      <c r="C119" s="18">
        <f>SUM(C15:C118)</f>
        <v>64597.369999999995</v>
      </c>
      <c r="D119" s="18">
        <f t="shared" ref="D119:L119" si="36">SUM(D15:D118)</f>
        <v>62371.699999999983</v>
      </c>
      <c r="E119" s="18">
        <f t="shared" si="36"/>
        <v>518015.0999999998</v>
      </c>
      <c r="F119" s="18">
        <f t="shared" si="36"/>
        <v>288359.31999999995</v>
      </c>
      <c r="G119" s="18">
        <f t="shared" si="36"/>
        <v>665062.35000000009</v>
      </c>
      <c r="H119" s="18">
        <f t="shared" si="36"/>
        <v>236426.37419999996</v>
      </c>
      <c r="I119" s="18">
        <f t="shared" si="36"/>
        <v>227656.70500000007</v>
      </c>
      <c r="J119" s="18">
        <f t="shared" si="36"/>
        <v>1890755.1149999998</v>
      </c>
      <c r="K119" s="18">
        <f t="shared" si="36"/>
        <v>1055395.1112000002</v>
      </c>
      <c r="L119" s="18">
        <f t="shared" si="36"/>
        <v>2427477.5774999997</v>
      </c>
      <c r="M119" s="20"/>
      <c r="N119" s="20"/>
      <c r="O119" s="20"/>
      <c r="P119" s="20"/>
    </row>
    <row r="120" spans="1:16" x14ac:dyDescent="0.3">
      <c r="A120" s="68"/>
      <c r="B120" s="17"/>
      <c r="C120" s="18"/>
      <c r="D120" s="18"/>
      <c r="E120" s="18"/>
      <c r="F120" s="18"/>
      <c r="G120" s="18"/>
      <c r="H120" s="19"/>
      <c r="I120" s="19"/>
      <c r="J120" s="19"/>
      <c r="K120" s="19"/>
      <c r="L120" s="19"/>
      <c r="M120" s="20"/>
      <c r="N120" s="20"/>
      <c r="O120" s="20"/>
      <c r="P120" s="20"/>
    </row>
    <row r="121" spans="1:16" x14ac:dyDescent="0.3">
      <c r="A121" s="68"/>
      <c r="B121" s="17"/>
      <c r="C121" s="18"/>
      <c r="D121" s="18"/>
      <c r="E121" s="18"/>
      <c r="F121" s="18"/>
      <c r="G121" s="18"/>
      <c r="H121" s="19"/>
      <c r="I121" s="19"/>
      <c r="J121" s="19"/>
      <c r="K121" s="19"/>
      <c r="L121" s="19"/>
      <c r="M121" s="20"/>
      <c r="N121" s="20"/>
      <c r="O121" s="20"/>
      <c r="P121" s="20"/>
    </row>
    <row r="122" spans="1:16" x14ac:dyDescent="0.3">
      <c r="A122" s="68"/>
      <c r="B122" s="17"/>
      <c r="C122" s="18"/>
      <c r="D122" s="18"/>
      <c r="E122" s="18"/>
      <c r="F122" s="18"/>
      <c r="G122" s="18"/>
      <c r="H122" s="19"/>
      <c r="I122" s="19"/>
      <c r="J122" s="19"/>
      <c r="K122" s="19"/>
      <c r="L122" s="19"/>
      <c r="M122" s="20"/>
      <c r="N122" s="20"/>
      <c r="O122" s="20"/>
      <c r="P122" s="20"/>
    </row>
    <row r="123" spans="1:16" x14ac:dyDescent="0.3">
      <c r="A123" s="68"/>
      <c r="B123" s="17"/>
      <c r="C123" s="18"/>
      <c r="D123" s="18"/>
      <c r="E123" s="18"/>
      <c r="F123" s="18"/>
      <c r="G123" s="18"/>
      <c r="H123" s="19"/>
      <c r="I123" s="19"/>
      <c r="J123" s="19"/>
      <c r="K123" s="19"/>
      <c r="L123" s="19"/>
      <c r="M123" s="20"/>
      <c r="N123" s="20"/>
      <c r="O123" s="20"/>
      <c r="P123" s="20"/>
    </row>
    <row r="124" spans="1:16" x14ac:dyDescent="0.3">
      <c r="A124" s="68"/>
      <c r="B124" s="17"/>
      <c r="C124" s="18"/>
      <c r="D124" s="18"/>
      <c r="E124" s="18"/>
      <c r="F124" s="18"/>
      <c r="G124" s="18"/>
      <c r="H124" s="19"/>
      <c r="I124" s="19"/>
      <c r="J124" s="19"/>
      <c r="K124" s="19"/>
      <c r="L124" s="19"/>
      <c r="M124" s="20"/>
      <c r="N124" s="20"/>
      <c r="O124" s="20"/>
      <c r="P124" s="20"/>
    </row>
    <row r="125" spans="1:16" x14ac:dyDescent="0.3">
      <c r="A125" s="68"/>
      <c r="B125" s="17"/>
      <c r="C125" s="18"/>
      <c r="D125" s="18"/>
      <c r="E125" s="18"/>
      <c r="F125" s="18"/>
      <c r="G125" s="18"/>
      <c r="H125" s="19"/>
      <c r="I125" s="19"/>
      <c r="J125" s="19"/>
      <c r="K125" s="19"/>
      <c r="L125" s="19"/>
      <c r="M125" s="20"/>
      <c r="N125" s="20"/>
      <c r="O125" s="20"/>
      <c r="P125" s="20"/>
    </row>
    <row r="126" spans="1:16" x14ac:dyDescent="0.3">
      <c r="A126" s="68"/>
      <c r="B126" s="17"/>
      <c r="C126" s="18"/>
      <c r="D126" s="18"/>
      <c r="E126" s="18"/>
      <c r="F126" s="18"/>
      <c r="G126" s="18"/>
      <c r="H126" s="19"/>
      <c r="I126" s="19"/>
      <c r="J126" s="19"/>
      <c r="K126" s="19"/>
      <c r="L126" s="19"/>
      <c r="M126" s="20"/>
      <c r="N126" s="20"/>
      <c r="O126" s="20"/>
      <c r="P126" s="20"/>
    </row>
    <row r="127" spans="1:16" x14ac:dyDescent="0.3">
      <c r="A127" s="68"/>
      <c r="B127" s="17"/>
      <c r="C127" s="18"/>
      <c r="D127" s="18"/>
      <c r="E127" s="18"/>
      <c r="F127" s="18"/>
      <c r="G127" s="18"/>
      <c r="H127" s="19"/>
      <c r="I127" s="19"/>
      <c r="J127" s="19"/>
      <c r="K127" s="19"/>
      <c r="L127" s="19"/>
      <c r="M127" s="20"/>
      <c r="N127" s="20"/>
      <c r="O127" s="20"/>
      <c r="P127" s="20"/>
    </row>
    <row r="128" spans="1:16" x14ac:dyDescent="0.3">
      <c r="A128" s="68"/>
      <c r="B128" s="17"/>
      <c r="C128" s="18"/>
      <c r="D128" s="18"/>
      <c r="E128" s="18"/>
      <c r="F128" s="18"/>
      <c r="G128" s="18"/>
      <c r="H128" s="19"/>
      <c r="I128" s="19"/>
      <c r="J128" s="19"/>
      <c r="K128" s="19"/>
      <c r="L128" s="19"/>
      <c r="M128" s="20"/>
      <c r="N128" s="20"/>
      <c r="O128" s="20"/>
      <c r="P128" s="20"/>
    </row>
    <row r="129" spans="1:16" x14ac:dyDescent="0.3">
      <c r="A129" s="68"/>
      <c r="B129" s="17"/>
      <c r="C129" s="18"/>
      <c r="D129" s="18"/>
      <c r="E129" s="18"/>
      <c r="F129" s="18"/>
      <c r="G129" s="18"/>
      <c r="H129" s="19"/>
      <c r="I129" s="19"/>
      <c r="J129" s="19"/>
      <c r="K129" s="19"/>
      <c r="L129" s="19"/>
      <c r="M129" s="20"/>
      <c r="N129" s="20"/>
      <c r="O129" s="20"/>
      <c r="P129" s="20"/>
    </row>
    <row r="130" spans="1:16" x14ac:dyDescent="0.3">
      <c r="A130" s="68"/>
      <c r="B130" s="17"/>
      <c r="C130" s="18"/>
      <c r="D130" s="18"/>
      <c r="E130" s="18"/>
      <c r="F130" s="18"/>
      <c r="G130" s="18"/>
      <c r="H130" s="19"/>
      <c r="I130" s="19"/>
      <c r="J130" s="19"/>
      <c r="K130" s="19"/>
      <c r="L130" s="19"/>
      <c r="M130" s="20"/>
      <c r="N130" s="20"/>
      <c r="O130" s="20"/>
      <c r="P130" s="20"/>
    </row>
    <row r="131" spans="1:16" x14ac:dyDescent="0.3">
      <c r="A131" s="68"/>
      <c r="B131" s="17"/>
      <c r="C131" s="18"/>
      <c r="D131" s="18"/>
      <c r="E131" s="18"/>
      <c r="F131" s="18"/>
      <c r="G131" s="18"/>
      <c r="H131" s="19"/>
      <c r="I131" s="19"/>
      <c r="J131" s="19"/>
      <c r="K131" s="19"/>
      <c r="L131" s="19"/>
      <c r="M131" s="20"/>
      <c r="N131" s="20"/>
      <c r="O131" s="20"/>
      <c r="P131" s="20"/>
    </row>
    <row r="132" spans="1:16" x14ac:dyDescent="0.3">
      <c r="A132" s="68"/>
      <c r="B132" s="17"/>
      <c r="C132" s="18"/>
      <c r="D132" s="18"/>
      <c r="E132" s="18"/>
      <c r="F132" s="18"/>
      <c r="G132" s="18"/>
      <c r="H132" s="19"/>
      <c r="I132" s="19"/>
      <c r="J132" s="19"/>
      <c r="K132" s="19"/>
      <c r="L132" s="19"/>
      <c r="M132" s="20"/>
      <c r="N132" s="20"/>
      <c r="O132" s="20"/>
      <c r="P132" s="20"/>
    </row>
    <row r="133" spans="1:16" x14ac:dyDescent="0.3">
      <c r="A133" s="68"/>
      <c r="B133" s="17"/>
      <c r="C133" s="18"/>
      <c r="D133" s="18"/>
      <c r="E133" s="18"/>
      <c r="F133" s="18"/>
      <c r="G133" s="18"/>
      <c r="H133" s="19"/>
      <c r="I133" s="19"/>
      <c r="J133" s="19"/>
      <c r="K133" s="19"/>
      <c r="L133" s="19"/>
      <c r="M133" s="20"/>
      <c r="N133" s="20"/>
      <c r="O133" s="20"/>
      <c r="P133" s="20"/>
    </row>
    <row r="134" spans="1:16" x14ac:dyDescent="0.3">
      <c r="A134" s="68"/>
      <c r="B134" s="17"/>
      <c r="C134" s="18"/>
      <c r="D134" s="18"/>
      <c r="E134" s="18"/>
      <c r="F134" s="18"/>
      <c r="G134" s="18"/>
      <c r="H134" s="19"/>
      <c r="I134" s="19"/>
      <c r="J134" s="19"/>
      <c r="K134" s="19"/>
      <c r="L134" s="19"/>
      <c r="M134" s="20"/>
      <c r="N134" s="20"/>
      <c r="O134" s="20"/>
      <c r="P134" s="20"/>
    </row>
    <row r="135" spans="1:16" x14ac:dyDescent="0.3">
      <c r="A135" s="68"/>
      <c r="B135" s="17"/>
      <c r="C135" s="18"/>
      <c r="D135" s="18"/>
      <c r="E135" s="18"/>
      <c r="F135" s="18"/>
      <c r="G135" s="18"/>
      <c r="H135" s="19"/>
      <c r="I135" s="19"/>
      <c r="J135" s="19"/>
      <c r="K135" s="19"/>
      <c r="L135" s="19"/>
      <c r="M135" s="20"/>
      <c r="N135" s="20"/>
      <c r="O135" s="20"/>
      <c r="P135" s="20"/>
    </row>
    <row r="136" spans="1:16" x14ac:dyDescent="0.3">
      <c r="A136" s="68"/>
      <c r="B136" s="17"/>
      <c r="C136" s="18"/>
      <c r="D136" s="18"/>
      <c r="E136" s="18"/>
      <c r="F136" s="18"/>
      <c r="G136" s="18"/>
      <c r="H136" s="19"/>
      <c r="I136" s="19"/>
      <c r="J136" s="19"/>
      <c r="K136" s="19"/>
      <c r="L136" s="19"/>
      <c r="M136" s="20"/>
      <c r="N136" s="20"/>
      <c r="O136" s="20"/>
      <c r="P136" s="20"/>
    </row>
    <row r="137" spans="1:16" x14ac:dyDescent="0.3">
      <c r="A137" s="68"/>
      <c r="B137" s="17"/>
      <c r="C137" s="18"/>
      <c r="D137" s="18"/>
      <c r="E137" s="18"/>
      <c r="F137" s="18"/>
      <c r="G137" s="18"/>
      <c r="H137" s="19"/>
      <c r="I137" s="19"/>
      <c r="J137" s="19"/>
      <c r="K137" s="19"/>
      <c r="L137" s="19"/>
      <c r="M137" s="20"/>
      <c r="N137" s="20"/>
      <c r="O137" s="20"/>
      <c r="P137" s="20"/>
    </row>
    <row r="138" spans="1:16" x14ac:dyDescent="0.3">
      <c r="A138" s="68"/>
      <c r="B138" s="17"/>
      <c r="C138" s="18"/>
      <c r="D138" s="18"/>
      <c r="E138" s="18"/>
      <c r="F138" s="18"/>
      <c r="G138" s="18"/>
      <c r="H138" s="19"/>
      <c r="I138" s="19"/>
      <c r="J138" s="19"/>
      <c r="K138" s="19"/>
      <c r="L138" s="19"/>
      <c r="M138" s="20"/>
      <c r="N138" s="20"/>
      <c r="O138" s="20"/>
      <c r="P138" s="20"/>
    </row>
    <row r="139" spans="1:16" x14ac:dyDescent="0.3">
      <c r="A139" s="68"/>
      <c r="B139" s="17"/>
      <c r="C139" s="18"/>
      <c r="D139" s="18"/>
      <c r="E139" s="18"/>
      <c r="F139" s="18"/>
      <c r="G139" s="18"/>
      <c r="H139" s="19"/>
      <c r="I139" s="19"/>
      <c r="J139" s="19"/>
      <c r="K139" s="19"/>
      <c r="L139" s="19"/>
      <c r="M139" s="20"/>
      <c r="N139" s="20"/>
      <c r="O139" s="20"/>
      <c r="P139" s="20"/>
    </row>
    <row r="140" spans="1:16" x14ac:dyDescent="0.3">
      <c r="A140" s="68"/>
      <c r="B140" s="17"/>
      <c r="C140" s="18"/>
      <c r="D140" s="18"/>
      <c r="E140" s="18"/>
      <c r="F140" s="18"/>
      <c r="G140" s="18"/>
      <c r="H140" s="19"/>
      <c r="I140" s="19"/>
      <c r="J140" s="19"/>
      <c r="K140" s="19"/>
      <c r="L140" s="19"/>
      <c r="M140" s="20"/>
      <c r="N140" s="20"/>
      <c r="O140" s="20"/>
      <c r="P140" s="20"/>
    </row>
    <row r="141" spans="1:16" x14ac:dyDescent="0.3">
      <c r="A141" s="68"/>
      <c r="B141" s="17"/>
      <c r="C141" s="18"/>
      <c r="D141" s="18"/>
      <c r="E141" s="18"/>
      <c r="F141" s="18"/>
      <c r="G141" s="18"/>
      <c r="H141" s="19"/>
      <c r="I141" s="19"/>
      <c r="J141" s="19"/>
      <c r="K141" s="19"/>
      <c r="L141" s="19"/>
      <c r="M141" s="20"/>
      <c r="N141" s="20"/>
      <c r="O141" s="20"/>
      <c r="P141" s="20"/>
    </row>
    <row r="142" spans="1:16" x14ac:dyDescent="0.3">
      <c r="A142" s="68"/>
      <c r="B142" s="17"/>
      <c r="C142" s="18"/>
      <c r="D142" s="18"/>
      <c r="E142" s="18"/>
      <c r="F142" s="18"/>
      <c r="G142" s="18"/>
      <c r="H142" s="19"/>
      <c r="I142" s="19"/>
      <c r="J142" s="19"/>
      <c r="K142" s="19"/>
      <c r="L142" s="19"/>
      <c r="M142" s="20"/>
      <c r="N142" s="20"/>
      <c r="O142" s="20"/>
      <c r="P142" s="20"/>
    </row>
    <row r="143" spans="1:16" x14ac:dyDescent="0.3">
      <c r="A143" s="68"/>
      <c r="B143" s="17"/>
      <c r="C143" s="18"/>
      <c r="D143" s="18"/>
      <c r="E143" s="18"/>
      <c r="F143" s="18"/>
      <c r="G143" s="18"/>
      <c r="H143" s="19"/>
      <c r="I143" s="19"/>
      <c r="J143" s="19"/>
      <c r="K143" s="19"/>
      <c r="L143" s="19"/>
      <c r="M143" s="20"/>
      <c r="N143" s="20"/>
      <c r="O143" s="20"/>
      <c r="P143" s="20"/>
    </row>
    <row r="144" spans="1:16" x14ac:dyDescent="0.3">
      <c r="A144" s="68"/>
      <c r="B144" s="17"/>
      <c r="C144" s="18"/>
      <c r="D144" s="18"/>
      <c r="E144" s="18"/>
      <c r="F144" s="18"/>
      <c r="G144" s="18"/>
      <c r="H144" s="19"/>
      <c r="I144" s="19"/>
      <c r="J144" s="19"/>
      <c r="K144" s="19"/>
      <c r="L144" s="19"/>
      <c r="M144" s="20"/>
      <c r="N144" s="20"/>
      <c r="O144" s="20"/>
      <c r="P144" s="20"/>
    </row>
    <row r="145" spans="1:16" x14ac:dyDescent="0.3">
      <c r="A145" s="68"/>
      <c r="B145" s="17"/>
      <c r="C145" s="18"/>
      <c r="D145" s="18"/>
      <c r="E145" s="18"/>
      <c r="F145" s="18"/>
      <c r="G145" s="18"/>
      <c r="H145" s="19"/>
      <c r="I145" s="19"/>
      <c r="J145" s="19"/>
      <c r="K145" s="19"/>
      <c r="L145" s="19"/>
      <c r="M145" s="20"/>
      <c r="N145" s="20"/>
      <c r="O145" s="20"/>
      <c r="P145" s="20"/>
    </row>
    <row r="146" spans="1:16" x14ac:dyDescent="0.3">
      <c r="A146" s="68"/>
      <c r="B146" s="17"/>
      <c r="C146" s="18"/>
      <c r="D146" s="18"/>
      <c r="E146" s="18"/>
      <c r="F146" s="18"/>
      <c r="G146" s="18"/>
      <c r="H146" s="19"/>
      <c r="I146" s="19"/>
      <c r="J146" s="19"/>
      <c r="K146" s="19"/>
      <c r="L146" s="19"/>
      <c r="M146" s="20"/>
      <c r="N146" s="20"/>
      <c r="O146" s="20"/>
      <c r="P146" s="20"/>
    </row>
    <row r="147" spans="1:16" x14ac:dyDescent="0.3">
      <c r="A147" s="68"/>
      <c r="B147" s="17"/>
      <c r="C147" s="18"/>
      <c r="D147" s="18"/>
      <c r="E147" s="18"/>
      <c r="F147" s="18"/>
      <c r="G147" s="18"/>
      <c r="H147" s="19"/>
      <c r="I147" s="19"/>
      <c r="J147" s="19"/>
      <c r="K147" s="19"/>
      <c r="L147" s="19"/>
      <c r="M147" s="20"/>
      <c r="N147" s="20"/>
      <c r="O147" s="20"/>
      <c r="P147" s="20"/>
    </row>
    <row r="148" spans="1:16" x14ac:dyDescent="0.3">
      <c r="A148" s="68"/>
      <c r="B148" s="17"/>
      <c r="C148" s="18"/>
      <c r="D148" s="18"/>
      <c r="E148" s="18"/>
      <c r="F148" s="18"/>
      <c r="G148" s="18"/>
      <c r="H148" s="19"/>
      <c r="I148" s="19"/>
      <c r="J148" s="19"/>
      <c r="K148" s="19"/>
      <c r="L148" s="19"/>
      <c r="M148" s="20"/>
      <c r="N148" s="20"/>
      <c r="O148" s="20"/>
      <c r="P148" s="20"/>
    </row>
    <row r="149" spans="1:16" x14ac:dyDescent="0.3">
      <c r="A149" s="68"/>
      <c r="B149" s="17"/>
      <c r="C149" s="18"/>
      <c r="D149" s="18"/>
      <c r="E149" s="18"/>
      <c r="F149" s="18"/>
      <c r="G149" s="18"/>
      <c r="H149" s="19"/>
      <c r="I149" s="19"/>
      <c r="J149" s="19"/>
      <c r="K149" s="19"/>
      <c r="L149" s="19"/>
      <c r="M149" s="20"/>
      <c r="N149" s="20"/>
      <c r="O149" s="20"/>
      <c r="P149" s="20"/>
    </row>
    <row r="150" spans="1:16" x14ac:dyDescent="0.3">
      <c r="A150" s="68"/>
      <c r="B150" s="17"/>
      <c r="C150" s="18"/>
      <c r="D150" s="18"/>
      <c r="E150" s="18"/>
      <c r="F150" s="18"/>
      <c r="G150" s="18"/>
      <c r="H150" s="19"/>
      <c r="I150" s="19"/>
      <c r="J150" s="19"/>
      <c r="K150" s="19"/>
      <c r="L150" s="19"/>
      <c r="M150" s="20"/>
      <c r="N150" s="20"/>
      <c r="O150" s="20"/>
      <c r="P150" s="20"/>
    </row>
    <row r="151" spans="1:16" x14ac:dyDescent="0.3">
      <c r="A151" s="68"/>
      <c r="B151" s="17"/>
      <c r="C151" s="18"/>
      <c r="D151" s="18"/>
      <c r="E151" s="18"/>
      <c r="F151" s="18"/>
      <c r="G151" s="18"/>
      <c r="H151" s="19"/>
      <c r="I151" s="19"/>
      <c r="J151" s="19"/>
      <c r="K151" s="19"/>
      <c r="L151" s="19"/>
      <c r="M151" s="20"/>
      <c r="N151" s="20"/>
      <c r="O151" s="20"/>
      <c r="P151" s="20"/>
    </row>
    <row r="152" spans="1:16" x14ac:dyDescent="0.3">
      <c r="A152" s="68"/>
      <c r="B152" s="17"/>
      <c r="C152" s="18"/>
      <c r="D152" s="18"/>
      <c r="E152" s="18"/>
      <c r="F152" s="18"/>
      <c r="G152" s="18"/>
      <c r="H152" s="19"/>
      <c r="I152" s="19"/>
      <c r="J152" s="19"/>
      <c r="K152" s="19"/>
      <c r="L152" s="19"/>
      <c r="M152" s="20"/>
      <c r="N152" s="20"/>
      <c r="O152" s="20"/>
      <c r="P152" s="20"/>
    </row>
    <row r="153" spans="1:16" x14ac:dyDescent="0.3">
      <c r="A153" s="68"/>
      <c r="B153" s="17"/>
      <c r="C153" s="18"/>
      <c r="D153" s="18"/>
      <c r="E153" s="18"/>
      <c r="F153" s="18"/>
      <c r="G153" s="18"/>
      <c r="H153" s="19"/>
      <c r="I153" s="19"/>
      <c r="J153" s="19"/>
      <c r="K153" s="19"/>
      <c r="L153" s="19"/>
      <c r="M153" s="20"/>
      <c r="N153" s="20"/>
      <c r="O153" s="20"/>
      <c r="P153" s="20"/>
    </row>
    <row r="154" spans="1:16" x14ac:dyDescent="0.3">
      <c r="A154" s="68"/>
      <c r="B154" s="17"/>
      <c r="C154" s="18"/>
      <c r="D154" s="18"/>
      <c r="E154" s="18"/>
      <c r="F154" s="18"/>
      <c r="G154" s="18"/>
      <c r="H154" s="19"/>
      <c r="I154" s="19"/>
      <c r="J154" s="19"/>
      <c r="K154" s="19"/>
      <c r="L154" s="19"/>
      <c r="M154" s="20"/>
      <c r="N154" s="20"/>
      <c r="O154" s="20"/>
      <c r="P154" s="20"/>
    </row>
    <row r="155" spans="1:16" x14ac:dyDescent="0.3">
      <c r="A155" s="68"/>
      <c r="B155" s="17"/>
      <c r="C155" s="18"/>
      <c r="D155" s="18"/>
      <c r="E155" s="18"/>
      <c r="F155" s="18"/>
      <c r="G155" s="18"/>
      <c r="H155" s="19"/>
      <c r="I155" s="19"/>
      <c r="J155" s="19"/>
      <c r="K155" s="19"/>
      <c r="L155" s="19"/>
      <c r="M155" s="20"/>
      <c r="N155" s="20"/>
      <c r="O155" s="20"/>
      <c r="P155" s="20"/>
    </row>
    <row r="156" spans="1:16" x14ac:dyDescent="0.3">
      <c r="A156" s="68"/>
      <c r="B156" s="17"/>
      <c r="C156" s="18"/>
      <c r="D156" s="18"/>
      <c r="E156" s="18"/>
      <c r="F156" s="18"/>
      <c r="G156" s="18"/>
      <c r="H156" s="19"/>
      <c r="I156" s="19"/>
      <c r="J156" s="19"/>
      <c r="K156" s="19"/>
      <c r="L156" s="19"/>
      <c r="M156" s="20"/>
      <c r="N156" s="20"/>
      <c r="O156" s="20"/>
      <c r="P156" s="20"/>
    </row>
    <row r="157" spans="1:16" x14ac:dyDescent="0.3">
      <c r="A157" s="68"/>
      <c r="B157" s="17"/>
      <c r="C157" s="18"/>
      <c r="D157" s="18"/>
      <c r="E157" s="18"/>
      <c r="F157" s="18"/>
      <c r="G157" s="18"/>
      <c r="H157" s="19"/>
      <c r="I157" s="19"/>
      <c r="J157" s="19"/>
      <c r="K157" s="19"/>
      <c r="L157" s="19"/>
      <c r="M157" s="20"/>
      <c r="N157" s="20"/>
      <c r="O157" s="20"/>
      <c r="P157" s="20"/>
    </row>
    <row r="158" spans="1:16" x14ac:dyDescent="0.3">
      <c r="A158" s="68"/>
      <c r="B158" s="17"/>
      <c r="C158" s="18"/>
      <c r="D158" s="18"/>
      <c r="E158" s="18"/>
      <c r="F158" s="18"/>
      <c r="G158" s="18"/>
      <c r="H158" s="19"/>
      <c r="I158" s="19"/>
      <c r="J158" s="19"/>
      <c r="K158" s="19"/>
      <c r="L158" s="19"/>
      <c r="M158" s="20"/>
      <c r="N158" s="20"/>
      <c r="O158" s="20"/>
      <c r="P158" s="20"/>
    </row>
    <row r="159" spans="1:16" x14ac:dyDescent="0.3">
      <c r="A159" s="68"/>
      <c r="B159" s="17"/>
      <c r="C159" s="18"/>
      <c r="D159" s="18"/>
      <c r="E159" s="18"/>
      <c r="F159" s="18"/>
      <c r="G159" s="18"/>
      <c r="H159" s="19"/>
      <c r="I159" s="19"/>
      <c r="J159" s="19"/>
      <c r="K159" s="19"/>
      <c r="L159" s="19"/>
      <c r="M159" s="20"/>
      <c r="N159" s="20"/>
      <c r="O159" s="20"/>
      <c r="P159" s="20"/>
    </row>
    <row r="160" spans="1:16" x14ac:dyDescent="0.3">
      <c r="A160" s="68"/>
      <c r="B160" s="17"/>
      <c r="C160" s="18"/>
      <c r="D160" s="18"/>
      <c r="E160" s="18"/>
      <c r="F160" s="18"/>
      <c r="G160" s="18"/>
      <c r="H160" s="19"/>
      <c r="I160" s="19"/>
      <c r="J160" s="19"/>
      <c r="K160" s="19"/>
      <c r="L160" s="19"/>
      <c r="M160" s="20"/>
      <c r="N160" s="20"/>
      <c r="O160" s="20"/>
      <c r="P160" s="20"/>
    </row>
    <row r="161" spans="1:16" x14ac:dyDescent="0.3">
      <c r="A161" s="68"/>
      <c r="B161" s="17"/>
      <c r="C161" s="18"/>
      <c r="D161" s="18"/>
      <c r="E161" s="18"/>
      <c r="F161" s="18"/>
      <c r="G161" s="18"/>
      <c r="H161" s="19"/>
      <c r="I161" s="19"/>
      <c r="J161" s="19"/>
      <c r="K161" s="19"/>
      <c r="L161" s="19"/>
      <c r="M161" s="20"/>
      <c r="N161" s="20"/>
      <c r="O161" s="20"/>
      <c r="P161" s="20"/>
    </row>
    <row r="162" spans="1:16" x14ac:dyDescent="0.3">
      <c r="A162" s="68"/>
      <c r="B162" s="17"/>
      <c r="C162" s="18"/>
      <c r="D162" s="18"/>
      <c r="E162" s="18"/>
      <c r="F162" s="18"/>
      <c r="G162" s="18"/>
      <c r="H162" s="19"/>
      <c r="I162" s="19"/>
      <c r="J162" s="19"/>
      <c r="K162" s="19"/>
      <c r="L162" s="19"/>
      <c r="M162" s="20"/>
      <c r="N162" s="20"/>
      <c r="O162" s="20"/>
      <c r="P162" s="20"/>
    </row>
    <row r="163" spans="1:16" x14ac:dyDescent="0.3">
      <c r="A163" s="68"/>
      <c r="B163" s="17"/>
      <c r="C163" s="18"/>
      <c r="D163" s="18"/>
      <c r="E163" s="18"/>
      <c r="F163" s="18"/>
      <c r="G163" s="18"/>
      <c r="H163" s="19"/>
      <c r="I163" s="19"/>
      <c r="J163" s="19"/>
      <c r="K163" s="19"/>
      <c r="L163" s="19"/>
      <c r="M163" s="20"/>
      <c r="N163" s="20"/>
      <c r="O163" s="20"/>
      <c r="P163" s="20"/>
    </row>
    <row r="164" spans="1:16" x14ac:dyDescent="0.3">
      <c r="A164" s="68"/>
      <c r="B164" s="17"/>
      <c r="C164" s="18"/>
      <c r="D164" s="18"/>
      <c r="E164" s="18"/>
      <c r="F164" s="18"/>
      <c r="G164" s="18"/>
      <c r="H164" s="19"/>
      <c r="I164" s="19"/>
      <c r="J164" s="19"/>
      <c r="K164" s="19"/>
      <c r="L164" s="19"/>
      <c r="M164" s="20"/>
      <c r="N164" s="20"/>
      <c r="O164" s="20"/>
      <c r="P164" s="20"/>
    </row>
    <row r="165" spans="1:16" x14ac:dyDescent="0.3">
      <c r="A165" s="68"/>
      <c r="B165" s="17"/>
      <c r="C165" s="18"/>
      <c r="D165" s="18"/>
      <c r="E165" s="18"/>
      <c r="F165" s="18"/>
      <c r="G165" s="18"/>
      <c r="H165" s="19"/>
      <c r="I165" s="19"/>
      <c r="J165" s="19"/>
      <c r="K165" s="19"/>
      <c r="L165" s="19"/>
      <c r="M165" s="20"/>
      <c r="N165" s="20"/>
      <c r="O165" s="20"/>
      <c r="P165" s="20"/>
    </row>
    <row r="166" spans="1:16" x14ac:dyDescent="0.3">
      <c r="A166" s="68"/>
      <c r="B166" s="17"/>
      <c r="C166" s="18"/>
      <c r="D166" s="18"/>
      <c r="E166" s="18"/>
      <c r="F166" s="18"/>
      <c r="G166" s="18"/>
      <c r="H166" s="19"/>
      <c r="I166" s="19"/>
      <c r="J166" s="19"/>
      <c r="K166" s="19"/>
      <c r="L166" s="19"/>
      <c r="M166" s="20"/>
      <c r="N166" s="20"/>
      <c r="O166" s="20"/>
      <c r="P166" s="20"/>
    </row>
    <row r="167" spans="1:16" x14ac:dyDescent="0.3">
      <c r="A167" s="68"/>
      <c r="B167" s="17"/>
      <c r="C167" s="18"/>
      <c r="D167" s="18"/>
      <c r="E167" s="18"/>
      <c r="F167" s="18"/>
      <c r="G167" s="18"/>
      <c r="H167" s="19"/>
      <c r="I167" s="19"/>
      <c r="J167" s="19"/>
      <c r="K167" s="19"/>
      <c r="L167" s="19"/>
      <c r="M167" s="20"/>
      <c r="N167" s="20"/>
      <c r="O167" s="20"/>
      <c r="P167" s="20"/>
    </row>
    <row r="168" spans="1:16" x14ac:dyDescent="0.3">
      <c r="A168" s="68"/>
      <c r="B168" s="17"/>
      <c r="C168" s="18"/>
      <c r="D168" s="18"/>
      <c r="E168" s="18"/>
      <c r="F168" s="18"/>
      <c r="G168" s="18"/>
      <c r="H168" s="19"/>
      <c r="I168" s="19"/>
      <c r="J168" s="19"/>
      <c r="K168" s="19"/>
      <c r="L168" s="19"/>
      <c r="M168" s="20"/>
      <c r="N168" s="20"/>
      <c r="O168" s="20"/>
      <c r="P168" s="20"/>
    </row>
    <row r="169" spans="1:16" x14ac:dyDescent="0.3">
      <c r="A169" s="68"/>
      <c r="B169" s="17"/>
      <c r="C169" s="18"/>
      <c r="D169" s="18"/>
      <c r="E169" s="18"/>
      <c r="F169" s="18"/>
      <c r="G169" s="18"/>
      <c r="H169" s="19"/>
      <c r="I169" s="19"/>
      <c r="J169" s="19"/>
      <c r="K169" s="19"/>
      <c r="L169" s="19"/>
      <c r="M169" s="20"/>
      <c r="N169" s="20"/>
      <c r="O169" s="20"/>
      <c r="P169" s="20"/>
    </row>
    <row r="170" spans="1:16" x14ac:dyDescent="0.3">
      <c r="A170" s="68"/>
      <c r="B170" s="17"/>
      <c r="C170" s="18"/>
      <c r="D170" s="18"/>
      <c r="E170" s="18"/>
      <c r="F170" s="18"/>
      <c r="G170" s="18"/>
      <c r="H170" s="19"/>
      <c r="I170" s="19"/>
      <c r="J170" s="19"/>
      <c r="K170" s="19"/>
      <c r="L170" s="19"/>
      <c r="M170" s="20"/>
      <c r="N170" s="20"/>
      <c r="O170" s="20"/>
      <c r="P170" s="20"/>
    </row>
    <row r="171" spans="1:16" x14ac:dyDescent="0.3">
      <c r="A171" s="68"/>
      <c r="B171" s="17"/>
      <c r="C171" s="18"/>
      <c r="D171" s="18"/>
      <c r="E171" s="18"/>
      <c r="F171" s="18"/>
      <c r="G171" s="18"/>
      <c r="H171" s="19"/>
      <c r="I171" s="19"/>
      <c r="J171" s="19"/>
      <c r="K171" s="19"/>
      <c r="L171" s="19"/>
      <c r="M171" s="20"/>
      <c r="N171" s="20"/>
      <c r="O171" s="20"/>
      <c r="P171" s="20"/>
    </row>
    <row r="172" spans="1:16" x14ac:dyDescent="0.3">
      <c r="A172" s="68"/>
      <c r="B172" s="17"/>
      <c r="C172" s="18"/>
      <c r="D172" s="18"/>
      <c r="E172" s="18"/>
      <c r="F172" s="18"/>
      <c r="G172" s="18"/>
      <c r="H172" s="19"/>
      <c r="I172" s="19"/>
      <c r="J172" s="19"/>
      <c r="K172" s="19"/>
      <c r="L172" s="19"/>
      <c r="M172" s="20"/>
      <c r="N172" s="20"/>
      <c r="O172" s="20"/>
      <c r="P172" s="20"/>
    </row>
    <row r="173" spans="1:16" x14ac:dyDescent="0.3">
      <c r="A173" s="68"/>
      <c r="B173" s="17"/>
      <c r="C173" s="18"/>
      <c r="D173" s="18"/>
      <c r="E173" s="18"/>
      <c r="F173" s="18"/>
      <c r="G173" s="18"/>
      <c r="H173" s="19"/>
      <c r="I173" s="19"/>
      <c r="J173" s="19"/>
      <c r="K173" s="19"/>
      <c r="L173" s="19"/>
      <c r="M173" s="20"/>
      <c r="N173" s="20"/>
      <c r="O173" s="20"/>
      <c r="P173" s="20"/>
    </row>
    <row r="174" spans="1:16" x14ac:dyDescent="0.3">
      <c r="A174" s="68"/>
      <c r="B174" s="17"/>
      <c r="C174" s="18"/>
      <c r="D174" s="18"/>
      <c r="E174" s="18"/>
      <c r="F174" s="18"/>
      <c r="G174" s="18"/>
      <c r="H174" s="19"/>
      <c r="I174" s="19"/>
      <c r="J174" s="19"/>
      <c r="K174" s="19"/>
      <c r="L174" s="19"/>
      <c r="M174" s="20"/>
      <c r="N174" s="20"/>
      <c r="O174" s="20"/>
      <c r="P174" s="20"/>
    </row>
    <row r="175" spans="1:16" x14ac:dyDescent="0.3">
      <c r="A175" s="68"/>
      <c r="B175" s="17"/>
      <c r="C175" s="18"/>
      <c r="D175" s="18"/>
      <c r="E175" s="18"/>
      <c r="F175" s="18"/>
      <c r="G175" s="18"/>
      <c r="H175" s="19"/>
      <c r="I175" s="19"/>
      <c r="J175" s="19"/>
      <c r="K175" s="19"/>
      <c r="L175" s="19"/>
      <c r="M175" s="20"/>
      <c r="N175" s="20"/>
      <c r="O175" s="20"/>
      <c r="P175" s="20"/>
    </row>
    <row r="176" spans="1:16" x14ac:dyDescent="0.3">
      <c r="A176" s="68"/>
      <c r="B176" s="17"/>
      <c r="C176" s="18"/>
      <c r="D176" s="18"/>
      <c r="E176" s="18"/>
      <c r="F176" s="18"/>
      <c r="G176" s="18"/>
      <c r="H176" s="19"/>
      <c r="I176" s="19"/>
      <c r="J176" s="19"/>
      <c r="K176" s="19"/>
      <c r="L176" s="19"/>
      <c r="M176" s="20"/>
      <c r="N176" s="20"/>
      <c r="O176" s="20"/>
      <c r="P176" s="20"/>
    </row>
    <row r="177" spans="1:16" x14ac:dyDescent="0.3">
      <c r="A177" s="68"/>
      <c r="B177" s="17"/>
      <c r="C177" s="18"/>
      <c r="D177" s="18"/>
      <c r="E177" s="18"/>
      <c r="F177" s="18"/>
      <c r="G177" s="18"/>
      <c r="H177" s="19"/>
      <c r="I177" s="19"/>
      <c r="J177" s="19"/>
      <c r="K177" s="19"/>
      <c r="L177" s="19"/>
      <c r="M177" s="20"/>
      <c r="N177" s="20"/>
      <c r="O177" s="20"/>
      <c r="P177" s="20"/>
    </row>
    <row r="178" spans="1:16" x14ac:dyDescent="0.3">
      <c r="A178" s="68"/>
      <c r="B178" s="17"/>
      <c r="C178" s="18"/>
      <c r="D178" s="18"/>
      <c r="E178" s="18"/>
      <c r="F178" s="18"/>
      <c r="G178" s="18"/>
      <c r="H178" s="19"/>
      <c r="I178" s="19"/>
      <c r="J178" s="19"/>
      <c r="K178" s="19"/>
      <c r="L178" s="19"/>
      <c r="M178" s="20"/>
      <c r="N178" s="20"/>
      <c r="O178" s="20"/>
      <c r="P178" s="20"/>
    </row>
    <row r="179" spans="1:16" x14ac:dyDescent="0.3">
      <c r="A179" s="68"/>
      <c r="B179" s="17"/>
      <c r="C179" s="18"/>
      <c r="D179" s="18"/>
      <c r="E179" s="18"/>
      <c r="F179" s="18"/>
      <c r="G179" s="18"/>
      <c r="H179" s="19"/>
      <c r="I179" s="19"/>
      <c r="J179" s="19"/>
      <c r="K179" s="19"/>
      <c r="L179" s="19"/>
      <c r="M179" s="20"/>
      <c r="N179" s="20"/>
      <c r="O179" s="20"/>
      <c r="P179" s="20"/>
    </row>
    <row r="180" spans="1:16" x14ac:dyDescent="0.3">
      <c r="A180" s="68"/>
      <c r="B180" s="17"/>
      <c r="C180" s="18"/>
      <c r="D180" s="18"/>
      <c r="E180" s="18"/>
      <c r="F180" s="18"/>
      <c r="G180" s="18"/>
      <c r="H180" s="19"/>
      <c r="I180" s="19"/>
      <c r="J180" s="19"/>
      <c r="K180" s="19"/>
      <c r="L180" s="19"/>
      <c r="M180" s="20"/>
      <c r="N180" s="20"/>
      <c r="O180" s="20"/>
      <c r="P180" s="20"/>
    </row>
    <row r="181" spans="1:16" x14ac:dyDescent="0.3">
      <c r="A181" s="68"/>
      <c r="B181" s="17"/>
      <c r="C181" s="18"/>
      <c r="D181" s="18"/>
      <c r="E181" s="18"/>
      <c r="F181" s="18"/>
      <c r="G181" s="18"/>
      <c r="H181" s="19"/>
      <c r="I181" s="19"/>
      <c r="J181" s="19"/>
      <c r="K181" s="19"/>
      <c r="L181" s="19"/>
      <c r="M181" s="20"/>
      <c r="N181" s="20"/>
      <c r="O181" s="20"/>
      <c r="P181" s="20"/>
    </row>
    <row r="182" spans="1:16" x14ac:dyDescent="0.3">
      <c r="A182" s="68"/>
      <c r="B182" s="17"/>
      <c r="C182" s="18"/>
      <c r="D182" s="18"/>
      <c r="E182" s="18"/>
      <c r="F182" s="18"/>
      <c r="G182" s="18"/>
      <c r="H182" s="19"/>
      <c r="I182" s="19"/>
      <c r="J182" s="19"/>
      <c r="K182" s="19"/>
      <c r="L182" s="19"/>
      <c r="M182" s="20"/>
      <c r="N182" s="20"/>
      <c r="O182" s="20"/>
      <c r="P182" s="20"/>
    </row>
    <row r="183" spans="1:16" x14ac:dyDescent="0.3">
      <c r="A183" s="68"/>
      <c r="B183" s="17"/>
      <c r="C183" s="18"/>
      <c r="D183" s="18"/>
      <c r="E183" s="18"/>
      <c r="F183" s="18"/>
      <c r="G183" s="18"/>
      <c r="H183" s="19"/>
      <c r="I183" s="19"/>
      <c r="J183" s="19"/>
      <c r="K183" s="19"/>
      <c r="L183" s="19"/>
      <c r="M183" s="20"/>
      <c r="N183" s="20"/>
      <c r="O183" s="20"/>
      <c r="P183" s="20"/>
    </row>
    <row r="184" spans="1:16" x14ac:dyDescent="0.3">
      <c r="A184" s="68"/>
      <c r="B184" s="17"/>
      <c r="C184" s="18"/>
      <c r="D184" s="18"/>
      <c r="E184" s="18"/>
      <c r="F184" s="18"/>
      <c r="G184" s="18"/>
      <c r="H184" s="19"/>
      <c r="I184" s="19"/>
      <c r="J184" s="19"/>
      <c r="K184" s="19"/>
      <c r="L184" s="19"/>
      <c r="M184" s="20"/>
      <c r="N184" s="20"/>
      <c r="O184" s="20"/>
      <c r="P184" s="20"/>
    </row>
    <row r="185" spans="1:16" x14ac:dyDescent="0.3">
      <c r="A185" s="68"/>
      <c r="B185" s="17"/>
      <c r="C185" s="18"/>
      <c r="D185" s="18"/>
      <c r="E185" s="18"/>
      <c r="F185" s="18"/>
      <c r="G185" s="18"/>
      <c r="H185" s="19"/>
      <c r="I185" s="19"/>
      <c r="J185" s="19"/>
      <c r="K185" s="19"/>
      <c r="L185" s="19"/>
      <c r="M185" s="20"/>
      <c r="N185" s="20"/>
      <c r="O185" s="20"/>
      <c r="P185" s="20"/>
    </row>
    <row r="186" spans="1:16" x14ac:dyDescent="0.3">
      <c r="A186" s="68"/>
      <c r="B186" s="17"/>
      <c r="C186" s="18"/>
      <c r="D186" s="18"/>
      <c r="E186" s="18"/>
      <c r="F186" s="18"/>
      <c r="G186" s="18"/>
      <c r="H186" s="19"/>
      <c r="I186" s="19"/>
      <c r="J186" s="19"/>
      <c r="K186" s="19"/>
      <c r="L186" s="19"/>
      <c r="M186" s="20"/>
      <c r="N186" s="20"/>
      <c r="O186" s="20"/>
      <c r="P186" s="20"/>
    </row>
    <row r="187" spans="1:16" x14ac:dyDescent="0.3">
      <c r="A187" s="68"/>
      <c r="B187" s="17"/>
      <c r="C187" s="18"/>
      <c r="D187" s="18"/>
      <c r="E187" s="18"/>
      <c r="F187" s="18"/>
      <c r="G187" s="18"/>
      <c r="H187" s="19"/>
      <c r="I187" s="19"/>
      <c r="J187" s="19"/>
      <c r="K187" s="19"/>
      <c r="L187" s="19"/>
      <c r="M187" s="20"/>
      <c r="N187" s="20"/>
      <c r="O187" s="20"/>
      <c r="P187" s="20"/>
    </row>
    <row r="188" spans="1:16" x14ac:dyDescent="0.3">
      <c r="A188" s="68"/>
      <c r="B188" s="17"/>
      <c r="C188" s="18"/>
      <c r="D188" s="18"/>
      <c r="E188" s="18"/>
      <c r="F188" s="18"/>
      <c r="G188" s="18"/>
      <c r="H188" s="19"/>
      <c r="I188" s="19"/>
      <c r="J188" s="19"/>
      <c r="K188" s="19"/>
      <c r="L188" s="19"/>
      <c r="M188" s="20"/>
      <c r="N188" s="20"/>
      <c r="O188" s="20"/>
      <c r="P188" s="20"/>
    </row>
    <row r="189" spans="1:16" x14ac:dyDescent="0.3">
      <c r="A189" s="68"/>
      <c r="B189" s="17"/>
      <c r="C189" s="18"/>
      <c r="D189" s="18"/>
      <c r="E189" s="18"/>
      <c r="F189" s="18"/>
      <c r="G189" s="18"/>
      <c r="H189" s="19"/>
      <c r="I189" s="19"/>
      <c r="J189" s="19"/>
      <c r="K189" s="19"/>
      <c r="L189" s="19"/>
      <c r="M189" s="20"/>
      <c r="N189" s="20"/>
      <c r="O189" s="20"/>
      <c r="P189" s="20"/>
    </row>
    <row r="190" spans="1:16" x14ac:dyDescent="0.3">
      <c r="A190" s="68"/>
      <c r="B190" s="17"/>
      <c r="C190" s="18"/>
      <c r="D190" s="18"/>
      <c r="E190" s="18"/>
      <c r="F190" s="18"/>
      <c r="G190" s="18"/>
      <c r="H190" s="19"/>
      <c r="I190" s="19"/>
      <c r="J190" s="19"/>
      <c r="K190" s="19"/>
      <c r="L190" s="19"/>
      <c r="M190" s="20"/>
      <c r="N190" s="20"/>
      <c r="O190" s="20"/>
      <c r="P190" s="20"/>
    </row>
    <row r="191" spans="1:16" x14ac:dyDescent="0.3">
      <c r="A191" s="68"/>
      <c r="B191" s="17"/>
      <c r="C191" s="18"/>
      <c r="D191" s="18"/>
      <c r="E191" s="18"/>
      <c r="F191" s="18"/>
      <c r="G191" s="18"/>
      <c r="H191" s="19"/>
      <c r="I191" s="19"/>
      <c r="J191" s="19"/>
      <c r="K191" s="19"/>
      <c r="L191" s="19"/>
      <c r="M191" s="20"/>
      <c r="N191" s="20"/>
      <c r="O191" s="20"/>
      <c r="P191" s="20"/>
    </row>
    <row r="192" spans="1:16" x14ac:dyDescent="0.3">
      <c r="A192" s="68"/>
      <c r="B192" s="17"/>
      <c r="C192" s="18"/>
      <c r="D192" s="18"/>
      <c r="E192" s="18"/>
      <c r="F192" s="18"/>
      <c r="G192" s="18"/>
      <c r="H192" s="19"/>
      <c r="I192" s="19"/>
      <c r="J192" s="19"/>
      <c r="K192" s="19"/>
      <c r="L192" s="19"/>
      <c r="M192" s="20"/>
      <c r="N192" s="20"/>
      <c r="O192" s="20"/>
      <c r="P192" s="20"/>
    </row>
    <row r="193" spans="1:16" x14ac:dyDescent="0.3">
      <c r="A193" s="68"/>
      <c r="B193" s="17"/>
      <c r="C193" s="18"/>
      <c r="D193" s="18"/>
      <c r="E193" s="18"/>
      <c r="F193" s="18"/>
      <c r="G193" s="18"/>
      <c r="H193" s="19"/>
      <c r="I193" s="19"/>
      <c r="J193" s="19"/>
      <c r="K193" s="19"/>
      <c r="L193" s="19"/>
      <c r="M193" s="20"/>
      <c r="N193" s="20"/>
      <c r="O193" s="20"/>
      <c r="P193" s="20"/>
    </row>
    <row r="194" spans="1:16" x14ac:dyDescent="0.3">
      <c r="A194" s="68"/>
      <c r="B194" s="17"/>
      <c r="C194" s="18"/>
      <c r="D194" s="18"/>
      <c r="E194" s="18"/>
      <c r="F194" s="18"/>
      <c r="G194" s="18"/>
      <c r="H194" s="19"/>
      <c r="I194" s="19"/>
      <c r="J194" s="19"/>
      <c r="K194" s="19"/>
      <c r="L194" s="19"/>
      <c r="M194" s="20"/>
      <c r="N194" s="20"/>
      <c r="O194" s="20"/>
      <c r="P194" s="20"/>
    </row>
    <row r="195" spans="1:16" x14ac:dyDescent="0.3">
      <c r="A195" s="68"/>
      <c r="B195" s="17"/>
      <c r="C195" s="18"/>
      <c r="D195" s="18"/>
      <c r="E195" s="18"/>
      <c r="F195" s="18"/>
      <c r="G195" s="18"/>
      <c r="H195" s="19"/>
      <c r="I195" s="19"/>
      <c r="J195" s="19"/>
      <c r="K195" s="19"/>
      <c r="L195" s="19"/>
      <c r="M195" s="20"/>
      <c r="N195" s="20"/>
      <c r="O195" s="20"/>
      <c r="P195" s="20"/>
    </row>
    <row r="196" spans="1:16" x14ac:dyDescent="0.3">
      <c r="A196" s="68"/>
      <c r="B196" s="17"/>
      <c r="C196" s="18"/>
      <c r="D196" s="18"/>
      <c r="E196" s="18"/>
      <c r="F196" s="18"/>
      <c r="G196" s="18"/>
      <c r="H196" s="19"/>
      <c r="I196" s="19"/>
      <c r="J196" s="19"/>
      <c r="K196" s="19"/>
      <c r="L196" s="19"/>
      <c r="M196" s="20"/>
      <c r="N196" s="20"/>
      <c r="O196" s="20"/>
      <c r="P196" s="20"/>
    </row>
    <row r="197" spans="1:16" x14ac:dyDescent="0.3">
      <c r="A197" s="68"/>
      <c r="B197" s="17"/>
      <c r="C197" s="18"/>
      <c r="D197" s="18"/>
      <c r="E197" s="18"/>
      <c r="F197" s="18"/>
      <c r="G197" s="18"/>
      <c r="H197" s="19"/>
      <c r="I197" s="19"/>
      <c r="J197" s="19"/>
      <c r="K197" s="19"/>
      <c r="L197" s="19"/>
      <c r="M197" s="20"/>
      <c r="N197" s="20"/>
      <c r="O197" s="20"/>
      <c r="P197" s="20"/>
    </row>
    <row r="198" spans="1:16" x14ac:dyDescent="0.3">
      <c r="A198" s="68"/>
      <c r="B198" s="17"/>
      <c r="C198" s="18"/>
      <c r="D198" s="18"/>
      <c r="E198" s="18"/>
      <c r="F198" s="18"/>
      <c r="G198" s="18"/>
      <c r="H198" s="19"/>
      <c r="I198" s="19"/>
      <c r="J198" s="19"/>
      <c r="K198" s="19"/>
      <c r="L198" s="19"/>
      <c r="M198" s="20"/>
      <c r="N198" s="20"/>
      <c r="O198" s="20"/>
      <c r="P198" s="20"/>
    </row>
    <row r="199" spans="1:16" x14ac:dyDescent="0.3">
      <c r="A199" s="68"/>
      <c r="B199" s="17"/>
      <c r="C199" s="18"/>
      <c r="D199" s="18"/>
      <c r="E199" s="18"/>
      <c r="F199" s="18"/>
      <c r="G199" s="18"/>
      <c r="H199" s="19"/>
      <c r="I199" s="19"/>
      <c r="J199" s="19"/>
      <c r="K199" s="19"/>
      <c r="L199" s="19"/>
      <c r="M199" s="20"/>
      <c r="N199" s="20"/>
      <c r="O199" s="20"/>
      <c r="P199" s="20"/>
    </row>
    <row r="200" spans="1:16" x14ac:dyDescent="0.3">
      <c r="A200" s="68"/>
      <c r="B200" s="17"/>
      <c r="C200" s="18"/>
      <c r="D200" s="18"/>
      <c r="E200" s="18"/>
      <c r="F200" s="18"/>
      <c r="G200" s="18"/>
      <c r="H200" s="19"/>
      <c r="I200" s="19"/>
      <c r="J200" s="19"/>
      <c r="K200" s="19"/>
      <c r="L200" s="19"/>
      <c r="M200" s="20"/>
      <c r="N200" s="20"/>
      <c r="O200" s="20"/>
      <c r="P200" s="20"/>
    </row>
    <row r="201" spans="1:16" x14ac:dyDescent="0.3">
      <c r="A201" s="68"/>
      <c r="B201" s="17"/>
      <c r="C201" s="18"/>
      <c r="D201" s="18"/>
      <c r="E201" s="18"/>
      <c r="F201" s="18"/>
      <c r="G201" s="18"/>
      <c r="H201" s="19"/>
      <c r="I201" s="19"/>
      <c r="J201" s="19"/>
      <c r="K201" s="19"/>
      <c r="L201" s="19"/>
      <c r="M201" s="20"/>
      <c r="N201" s="20"/>
      <c r="O201" s="20"/>
      <c r="P201" s="20"/>
    </row>
    <row r="202" spans="1:16" x14ac:dyDescent="0.3">
      <c r="A202" s="68"/>
      <c r="B202" s="17"/>
      <c r="C202" s="18"/>
      <c r="D202" s="18"/>
      <c r="E202" s="18"/>
      <c r="F202" s="18"/>
      <c r="G202" s="18"/>
      <c r="H202" s="19"/>
      <c r="I202" s="19"/>
      <c r="J202" s="19"/>
      <c r="K202" s="19"/>
      <c r="L202" s="19"/>
      <c r="M202" s="20"/>
      <c r="N202" s="20"/>
      <c r="O202" s="20"/>
      <c r="P202" s="20"/>
    </row>
    <row r="203" spans="1:16" x14ac:dyDescent="0.3">
      <c r="A203" s="68"/>
      <c r="B203" s="17"/>
      <c r="C203" s="18"/>
      <c r="D203" s="18"/>
      <c r="E203" s="18"/>
      <c r="F203" s="18"/>
      <c r="G203" s="18"/>
      <c r="H203" s="19"/>
      <c r="I203" s="19"/>
      <c r="J203" s="19"/>
      <c r="K203" s="19"/>
      <c r="L203" s="19"/>
      <c r="M203" s="20"/>
      <c r="N203" s="20"/>
      <c r="O203" s="20"/>
      <c r="P203" s="20"/>
    </row>
    <row r="204" spans="1:16" x14ac:dyDescent="0.3">
      <c r="A204" s="68"/>
      <c r="B204" s="17"/>
      <c r="C204" s="18"/>
      <c r="D204" s="18"/>
      <c r="E204" s="18"/>
      <c r="F204" s="18"/>
      <c r="G204" s="18"/>
      <c r="H204" s="19"/>
      <c r="I204" s="19"/>
      <c r="J204" s="19"/>
      <c r="K204" s="19"/>
      <c r="L204" s="19"/>
      <c r="M204" s="20"/>
      <c r="N204" s="20"/>
      <c r="O204" s="20"/>
      <c r="P204" s="20"/>
    </row>
    <row r="205" spans="1:16" x14ac:dyDescent="0.3">
      <c r="A205" s="68"/>
      <c r="B205" s="17"/>
      <c r="C205" s="18"/>
      <c r="D205" s="18"/>
      <c r="E205" s="18"/>
      <c r="F205" s="18"/>
      <c r="G205" s="18"/>
      <c r="H205" s="19"/>
      <c r="I205" s="19"/>
      <c r="J205" s="19"/>
      <c r="K205" s="19"/>
      <c r="L205" s="19"/>
      <c r="M205" s="20"/>
      <c r="N205" s="20"/>
      <c r="O205" s="20"/>
      <c r="P205" s="20"/>
    </row>
    <row r="206" spans="1:16" x14ac:dyDescent="0.3">
      <c r="A206" s="68"/>
      <c r="B206" s="17"/>
      <c r="C206" s="18"/>
      <c r="D206" s="18"/>
      <c r="E206" s="18"/>
      <c r="F206" s="18"/>
      <c r="G206" s="18"/>
      <c r="H206" s="19"/>
      <c r="I206" s="19"/>
      <c r="J206" s="19"/>
      <c r="K206" s="19"/>
      <c r="L206" s="19"/>
      <c r="M206" s="20"/>
      <c r="N206" s="20"/>
      <c r="O206" s="20"/>
      <c r="P206" s="20"/>
    </row>
    <row r="207" spans="1:16" x14ac:dyDescent="0.3">
      <c r="A207" s="68"/>
      <c r="B207" s="17"/>
      <c r="C207" s="18"/>
      <c r="D207" s="18"/>
      <c r="E207" s="18"/>
      <c r="F207" s="18"/>
      <c r="G207" s="18"/>
      <c r="H207" s="19"/>
      <c r="I207" s="19"/>
      <c r="J207" s="19"/>
      <c r="K207" s="19"/>
      <c r="L207" s="19"/>
      <c r="M207" s="20"/>
      <c r="N207" s="20"/>
      <c r="O207" s="20"/>
      <c r="P207" s="20"/>
    </row>
    <row r="208" spans="1:16" x14ac:dyDescent="0.3">
      <c r="A208" s="68"/>
      <c r="B208" s="17"/>
      <c r="C208" s="18"/>
      <c r="D208" s="18"/>
      <c r="E208" s="18"/>
      <c r="F208" s="18"/>
      <c r="G208" s="18"/>
      <c r="H208" s="19"/>
      <c r="I208" s="19"/>
      <c r="J208" s="19"/>
      <c r="K208" s="19"/>
      <c r="L208" s="19"/>
      <c r="M208" s="20"/>
      <c r="N208" s="20"/>
      <c r="O208" s="20"/>
      <c r="P208" s="20"/>
    </row>
    <row r="209" spans="1:16" x14ac:dyDescent="0.3">
      <c r="A209" s="68"/>
      <c r="B209" s="17"/>
      <c r="C209" s="18"/>
      <c r="D209" s="18"/>
      <c r="E209" s="18"/>
      <c r="F209" s="18"/>
      <c r="G209" s="18"/>
      <c r="H209" s="19"/>
      <c r="I209" s="19"/>
      <c r="J209" s="19"/>
      <c r="K209" s="19"/>
      <c r="L209" s="19"/>
      <c r="M209" s="20"/>
      <c r="N209" s="20"/>
      <c r="O209" s="20"/>
      <c r="P209" s="20"/>
    </row>
    <row r="210" spans="1:16" x14ac:dyDescent="0.3">
      <c r="A210" s="68"/>
      <c r="B210" s="17"/>
      <c r="C210" s="18"/>
      <c r="D210" s="18"/>
      <c r="E210" s="18"/>
      <c r="F210" s="18"/>
      <c r="G210" s="18"/>
      <c r="H210" s="19"/>
      <c r="I210" s="19"/>
      <c r="J210" s="19"/>
      <c r="K210" s="19"/>
      <c r="L210" s="19"/>
      <c r="M210" s="20"/>
      <c r="N210" s="20"/>
      <c r="O210" s="20"/>
      <c r="P210" s="20"/>
    </row>
    <row r="211" spans="1:16" x14ac:dyDescent="0.3">
      <c r="A211" s="68"/>
      <c r="B211" s="17"/>
      <c r="C211" s="18"/>
      <c r="D211" s="18"/>
      <c r="E211" s="18"/>
      <c r="F211" s="18"/>
      <c r="G211" s="18"/>
      <c r="H211" s="19"/>
      <c r="I211" s="19"/>
      <c r="J211" s="19"/>
      <c r="K211" s="19"/>
      <c r="L211" s="19"/>
      <c r="M211" s="20"/>
      <c r="N211" s="20"/>
      <c r="O211" s="20"/>
      <c r="P211" s="20"/>
    </row>
    <row r="212" spans="1:16" x14ac:dyDescent="0.3">
      <c r="A212" s="68"/>
      <c r="B212" s="17"/>
      <c r="C212" s="18"/>
      <c r="D212" s="18"/>
      <c r="E212" s="18"/>
      <c r="F212" s="18"/>
      <c r="G212" s="18"/>
      <c r="H212" s="19"/>
      <c r="I212" s="19"/>
      <c r="J212" s="19"/>
      <c r="K212" s="19"/>
      <c r="L212" s="19"/>
      <c r="M212" s="20"/>
      <c r="N212" s="20"/>
      <c r="O212" s="20"/>
      <c r="P212" s="20"/>
    </row>
    <row r="213" spans="1:16" x14ac:dyDescent="0.3">
      <c r="A213" s="68"/>
      <c r="B213" s="17"/>
      <c r="C213" s="18"/>
      <c r="D213" s="18"/>
      <c r="E213" s="18"/>
      <c r="F213" s="18"/>
      <c r="G213" s="18"/>
      <c r="H213" s="19"/>
      <c r="I213" s="19"/>
      <c r="J213" s="19"/>
      <c r="K213" s="19"/>
      <c r="L213" s="19"/>
      <c r="M213" s="20"/>
      <c r="N213" s="20"/>
      <c r="O213" s="20"/>
      <c r="P213" s="20"/>
    </row>
    <row r="214" spans="1:16" x14ac:dyDescent="0.3">
      <c r="A214" s="68"/>
      <c r="B214" s="17"/>
      <c r="C214" s="18"/>
      <c r="D214" s="18"/>
      <c r="E214" s="18"/>
      <c r="F214" s="18"/>
      <c r="G214" s="18"/>
      <c r="H214" s="19"/>
      <c r="I214" s="19"/>
      <c r="J214" s="19"/>
      <c r="K214" s="19"/>
      <c r="L214" s="19"/>
      <c r="M214" s="20"/>
      <c r="N214" s="20"/>
      <c r="O214" s="20"/>
      <c r="P214" s="20"/>
    </row>
    <row r="215" spans="1:16" x14ac:dyDescent="0.3">
      <c r="A215" s="68"/>
      <c r="B215" s="17"/>
      <c r="C215" s="18"/>
      <c r="D215" s="18"/>
      <c r="E215" s="18"/>
      <c r="F215" s="18"/>
      <c r="G215" s="18"/>
      <c r="H215" s="19"/>
      <c r="I215" s="19"/>
      <c r="J215" s="19"/>
      <c r="K215" s="19"/>
      <c r="L215" s="19"/>
      <c r="M215" s="20"/>
      <c r="N215" s="20"/>
      <c r="O215" s="20"/>
      <c r="P215" s="20"/>
    </row>
    <row r="216" spans="1:16" x14ac:dyDescent="0.3">
      <c r="A216" s="68"/>
      <c r="B216" s="17"/>
      <c r="C216" s="18"/>
      <c r="D216" s="18"/>
      <c r="E216" s="18"/>
      <c r="F216" s="18"/>
      <c r="G216" s="18"/>
      <c r="H216" s="19"/>
      <c r="I216" s="19"/>
      <c r="J216" s="19"/>
      <c r="K216" s="19"/>
      <c r="L216" s="19"/>
      <c r="M216" s="20"/>
      <c r="N216" s="20"/>
      <c r="O216" s="20"/>
      <c r="P216" s="20"/>
    </row>
    <row r="217" spans="1:16" x14ac:dyDescent="0.3">
      <c r="A217" s="68"/>
      <c r="B217" s="17"/>
      <c r="C217" s="18"/>
      <c r="D217" s="18"/>
      <c r="E217" s="18"/>
      <c r="F217" s="18"/>
      <c r="G217" s="18"/>
      <c r="H217" s="19"/>
      <c r="I217" s="19"/>
      <c r="J217" s="19"/>
      <c r="K217" s="19"/>
      <c r="L217" s="19"/>
      <c r="M217" s="20"/>
      <c r="N217" s="20"/>
      <c r="O217" s="20"/>
      <c r="P217" s="20"/>
    </row>
    <row r="218" spans="1:16" x14ac:dyDescent="0.3">
      <c r="A218" s="68"/>
      <c r="B218" s="17"/>
      <c r="C218" s="18"/>
      <c r="D218" s="18"/>
      <c r="E218" s="18"/>
      <c r="F218" s="18"/>
      <c r="G218" s="18"/>
      <c r="H218" s="19"/>
      <c r="I218" s="19"/>
      <c r="J218" s="19"/>
      <c r="K218" s="19"/>
      <c r="L218" s="19"/>
      <c r="M218" s="20"/>
      <c r="N218" s="20"/>
      <c r="O218" s="20"/>
      <c r="P218" s="20"/>
    </row>
    <row r="219" spans="1:16" x14ac:dyDescent="0.3">
      <c r="A219" s="68"/>
      <c r="B219" s="17"/>
      <c r="C219" s="18"/>
      <c r="D219" s="18"/>
      <c r="E219" s="18"/>
      <c r="F219" s="18"/>
      <c r="G219" s="18"/>
      <c r="H219" s="19"/>
      <c r="I219" s="19"/>
      <c r="J219" s="19"/>
      <c r="K219" s="19"/>
      <c r="L219" s="19"/>
      <c r="M219" s="20"/>
      <c r="N219" s="20"/>
      <c r="O219" s="20"/>
      <c r="P219" s="20"/>
    </row>
    <row r="220" spans="1:16" x14ac:dyDescent="0.3">
      <c r="A220" s="68"/>
      <c r="B220" s="17"/>
      <c r="C220" s="18"/>
      <c r="D220" s="18"/>
      <c r="E220" s="18"/>
      <c r="F220" s="18"/>
      <c r="G220" s="18"/>
      <c r="H220" s="19"/>
      <c r="I220" s="19"/>
      <c r="J220" s="19"/>
      <c r="K220" s="19"/>
      <c r="L220" s="19"/>
      <c r="M220" s="20"/>
      <c r="N220" s="20"/>
      <c r="O220" s="20"/>
      <c r="P220" s="20"/>
    </row>
    <row r="221" spans="1:16" x14ac:dyDescent="0.3">
      <c r="A221" s="68"/>
      <c r="B221" s="17"/>
      <c r="C221" s="18"/>
      <c r="D221" s="18"/>
      <c r="E221" s="18"/>
      <c r="F221" s="18"/>
      <c r="G221" s="18"/>
      <c r="H221" s="19"/>
      <c r="I221" s="19"/>
      <c r="J221" s="19"/>
      <c r="K221" s="19"/>
      <c r="L221" s="19"/>
      <c r="M221" s="20"/>
      <c r="N221" s="20"/>
      <c r="O221" s="20"/>
      <c r="P221" s="20"/>
    </row>
    <row r="222" spans="1:16" x14ac:dyDescent="0.3">
      <c r="A222" s="68"/>
      <c r="B222" s="17"/>
      <c r="C222" s="18"/>
      <c r="D222" s="18"/>
      <c r="E222" s="18"/>
      <c r="F222" s="18"/>
      <c r="G222" s="18"/>
      <c r="H222" s="19"/>
      <c r="I222" s="19"/>
      <c r="J222" s="19"/>
      <c r="K222" s="19"/>
      <c r="L222" s="19"/>
      <c r="M222" s="20"/>
      <c r="N222" s="20"/>
      <c r="O222" s="20"/>
      <c r="P222" s="20"/>
    </row>
    <row r="223" spans="1:16" x14ac:dyDescent="0.3">
      <c r="A223" s="68"/>
      <c r="B223" s="17"/>
      <c r="C223" s="18"/>
      <c r="D223" s="18"/>
      <c r="E223" s="18"/>
      <c r="F223" s="18"/>
      <c r="G223" s="18"/>
      <c r="H223" s="19"/>
      <c r="I223" s="19"/>
      <c r="J223" s="19"/>
      <c r="K223" s="19"/>
      <c r="L223" s="19"/>
      <c r="M223" s="20"/>
      <c r="N223" s="20"/>
      <c r="O223" s="20"/>
      <c r="P223" s="20"/>
    </row>
    <row r="224" spans="1:16" x14ac:dyDescent="0.3">
      <c r="A224" s="68"/>
      <c r="B224" s="17"/>
      <c r="C224" s="18"/>
      <c r="D224" s="18"/>
      <c r="E224" s="18"/>
      <c r="F224" s="18"/>
      <c r="G224" s="18"/>
      <c r="H224" s="19"/>
      <c r="I224" s="19"/>
      <c r="J224" s="19"/>
      <c r="K224" s="19"/>
      <c r="L224" s="19"/>
      <c r="M224" s="20"/>
      <c r="N224" s="20"/>
      <c r="O224" s="20"/>
      <c r="P224" s="20"/>
    </row>
    <row r="225" spans="1:16" x14ac:dyDescent="0.3">
      <c r="A225" s="68"/>
      <c r="B225" s="17"/>
      <c r="C225" s="18"/>
      <c r="D225" s="18"/>
      <c r="E225" s="18"/>
      <c r="F225" s="18"/>
      <c r="G225" s="18"/>
      <c r="H225" s="19"/>
      <c r="I225" s="19"/>
      <c r="J225" s="19"/>
      <c r="K225" s="19"/>
      <c r="L225" s="19"/>
      <c r="M225" s="20"/>
      <c r="N225" s="20"/>
      <c r="O225" s="20"/>
      <c r="P225" s="20"/>
    </row>
    <row r="226" spans="1:16" x14ac:dyDescent="0.3">
      <c r="A226" s="68"/>
      <c r="B226" s="17"/>
      <c r="C226" s="18"/>
      <c r="D226" s="18"/>
      <c r="E226" s="18"/>
      <c r="F226" s="18"/>
      <c r="G226" s="18"/>
      <c r="H226" s="19"/>
      <c r="I226" s="19"/>
      <c r="J226" s="19"/>
      <c r="K226" s="19"/>
      <c r="L226" s="19"/>
      <c r="M226" s="20"/>
      <c r="N226" s="20"/>
      <c r="O226" s="20"/>
      <c r="P226" s="20"/>
    </row>
    <row r="227" spans="1:16" x14ac:dyDescent="0.3">
      <c r="A227" s="68"/>
      <c r="B227" s="17"/>
      <c r="C227" s="18"/>
      <c r="D227" s="18"/>
      <c r="E227" s="18"/>
      <c r="F227" s="18"/>
      <c r="G227" s="18"/>
      <c r="H227" s="19"/>
      <c r="I227" s="19"/>
      <c r="J227" s="19"/>
      <c r="K227" s="19"/>
      <c r="L227" s="19"/>
      <c r="M227" s="20"/>
      <c r="N227" s="20"/>
      <c r="O227" s="20"/>
      <c r="P227" s="20"/>
    </row>
    <row r="228" spans="1:16" x14ac:dyDescent="0.3">
      <c r="A228" s="68"/>
      <c r="B228" s="17"/>
      <c r="C228" s="18"/>
      <c r="D228" s="18"/>
      <c r="E228" s="18"/>
      <c r="F228" s="18"/>
      <c r="G228" s="18"/>
      <c r="H228" s="19"/>
      <c r="I228" s="19"/>
      <c r="J228" s="19"/>
      <c r="K228" s="19"/>
      <c r="L228" s="19"/>
      <c r="M228" s="20"/>
      <c r="N228" s="20"/>
      <c r="O228" s="20"/>
      <c r="P228" s="20"/>
    </row>
    <row r="229" spans="1:16" x14ac:dyDescent="0.3">
      <c r="A229" s="68"/>
      <c r="B229" s="17"/>
      <c r="C229" s="18"/>
      <c r="D229" s="18"/>
      <c r="E229" s="18"/>
      <c r="F229" s="18"/>
      <c r="G229" s="18"/>
      <c r="H229" s="19"/>
      <c r="I229" s="19"/>
      <c r="J229" s="19"/>
      <c r="K229" s="19"/>
      <c r="L229" s="19"/>
      <c r="M229" s="20"/>
      <c r="N229" s="20"/>
      <c r="O229" s="20"/>
      <c r="P229" s="20"/>
    </row>
    <row r="230" spans="1:16" x14ac:dyDescent="0.3">
      <c r="A230" s="68"/>
      <c r="B230" s="17"/>
      <c r="C230" s="18"/>
      <c r="D230" s="18"/>
      <c r="E230" s="18"/>
      <c r="F230" s="18"/>
      <c r="G230" s="18"/>
      <c r="H230" s="19"/>
      <c r="I230" s="19"/>
      <c r="J230" s="19"/>
      <c r="K230" s="19"/>
      <c r="L230" s="19"/>
      <c r="M230" s="20"/>
      <c r="N230" s="20"/>
      <c r="O230" s="20"/>
      <c r="P230" s="20"/>
    </row>
    <row r="231" spans="1:16" x14ac:dyDescent="0.3">
      <c r="A231" s="68"/>
      <c r="B231" s="17"/>
      <c r="C231" s="18"/>
      <c r="D231" s="18"/>
      <c r="E231" s="18"/>
      <c r="F231" s="18"/>
      <c r="G231" s="18"/>
      <c r="H231" s="19"/>
      <c r="I231" s="19"/>
      <c r="J231" s="19"/>
      <c r="K231" s="19"/>
      <c r="L231" s="19"/>
      <c r="M231" s="20"/>
      <c r="N231" s="20"/>
      <c r="O231" s="20"/>
      <c r="P231" s="20"/>
    </row>
    <row r="232" spans="1:16" x14ac:dyDescent="0.3">
      <c r="A232" s="68"/>
      <c r="B232" s="17"/>
      <c r="C232" s="18"/>
      <c r="D232" s="18"/>
      <c r="E232" s="18"/>
      <c r="F232" s="18"/>
      <c r="G232" s="18"/>
      <c r="H232" s="19"/>
      <c r="I232" s="19"/>
      <c r="J232" s="19"/>
      <c r="K232" s="19"/>
      <c r="L232" s="19"/>
      <c r="M232" s="20"/>
      <c r="N232" s="20"/>
      <c r="O232" s="20"/>
      <c r="P232" s="20"/>
    </row>
    <row r="233" spans="1:16" x14ac:dyDescent="0.3">
      <c r="A233" s="68"/>
      <c r="B233" s="17"/>
      <c r="C233" s="18"/>
      <c r="D233" s="18"/>
      <c r="E233" s="18"/>
      <c r="F233" s="18"/>
      <c r="G233" s="18"/>
      <c r="H233" s="19"/>
      <c r="I233" s="19"/>
      <c r="J233" s="19"/>
      <c r="K233" s="19"/>
      <c r="L233" s="19"/>
      <c r="M233" s="20"/>
      <c r="N233" s="20"/>
      <c r="O233" s="20"/>
      <c r="P233" s="20"/>
    </row>
    <row r="234" spans="1:16" x14ac:dyDescent="0.3">
      <c r="A234" s="68"/>
      <c r="B234" s="17"/>
      <c r="C234" s="18"/>
      <c r="D234" s="18"/>
      <c r="E234" s="18"/>
      <c r="F234" s="18"/>
      <c r="G234" s="18"/>
      <c r="H234" s="19"/>
      <c r="I234" s="19"/>
      <c r="J234" s="19"/>
      <c r="K234" s="19"/>
      <c r="L234" s="19"/>
      <c r="M234" s="20"/>
      <c r="N234" s="20"/>
      <c r="O234" s="20"/>
      <c r="P234" s="20"/>
    </row>
    <row r="235" spans="1:16" x14ac:dyDescent="0.3">
      <c r="A235" s="68"/>
      <c r="B235" s="17"/>
      <c r="C235" s="18"/>
      <c r="D235" s="18"/>
      <c r="E235" s="18"/>
      <c r="F235" s="18"/>
      <c r="G235" s="18"/>
      <c r="H235" s="19"/>
      <c r="I235" s="19"/>
      <c r="J235" s="19"/>
      <c r="K235" s="19"/>
      <c r="L235" s="19"/>
      <c r="M235" s="20"/>
      <c r="N235" s="20"/>
      <c r="O235" s="20"/>
      <c r="P235" s="20"/>
    </row>
    <row r="236" spans="1:16" x14ac:dyDescent="0.3">
      <c r="A236" s="68"/>
      <c r="B236" s="17"/>
      <c r="C236" s="18"/>
      <c r="D236" s="18"/>
      <c r="E236" s="18"/>
      <c r="F236" s="18"/>
      <c r="G236" s="18"/>
      <c r="H236" s="19"/>
      <c r="I236" s="19"/>
      <c r="J236" s="19"/>
      <c r="K236" s="19"/>
      <c r="L236" s="19"/>
      <c r="M236" s="20"/>
      <c r="N236" s="20"/>
      <c r="O236" s="20"/>
      <c r="P236" s="20"/>
    </row>
    <row r="237" spans="1:16" x14ac:dyDescent="0.3">
      <c r="A237" s="68"/>
      <c r="B237" s="17"/>
      <c r="C237" s="18"/>
      <c r="D237" s="18"/>
      <c r="E237" s="18"/>
      <c r="F237" s="18"/>
      <c r="G237" s="18"/>
      <c r="H237" s="19"/>
      <c r="I237" s="19"/>
      <c r="J237" s="19"/>
      <c r="K237" s="19"/>
      <c r="L237" s="19"/>
      <c r="M237" s="20"/>
      <c r="N237" s="20"/>
      <c r="O237" s="20"/>
      <c r="P237" s="20"/>
    </row>
    <row r="238" spans="1:16" x14ac:dyDescent="0.3">
      <c r="A238" s="68"/>
      <c r="B238" s="17"/>
      <c r="C238" s="18"/>
      <c r="D238" s="18"/>
      <c r="E238" s="18"/>
      <c r="F238" s="18"/>
      <c r="G238" s="18"/>
      <c r="H238" s="19"/>
      <c r="I238" s="19"/>
      <c r="J238" s="19"/>
      <c r="K238" s="19"/>
      <c r="L238" s="19"/>
      <c r="M238" s="20"/>
      <c r="N238" s="20"/>
      <c r="O238" s="20"/>
      <c r="P238" s="20"/>
    </row>
    <row r="239" spans="1:16" x14ac:dyDescent="0.3">
      <c r="A239" s="68"/>
      <c r="B239" s="17"/>
      <c r="C239" s="18"/>
      <c r="D239" s="18"/>
      <c r="E239" s="18"/>
      <c r="F239" s="18"/>
      <c r="G239" s="18"/>
      <c r="H239" s="19"/>
      <c r="I239" s="19"/>
      <c r="J239" s="19"/>
      <c r="K239" s="19"/>
      <c r="L239" s="19"/>
      <c r="M239" s="20"/>
      <c r="N239" s="20"/>
      <c r="O239" s="20"/>
      <c r="P239" s="20"/>
    </row>
    <row r="240" spans="1:16" x14ac:dyDescent="0.3">
      <c r="A240" s="68"/>
      <c r="B240" s="17"/>
      <c r="C240" s="18"/>
      <c r="D240" s="18"/>
      <c r="E240" s="18"/>
      <c r="F240" s="18"/>
      <c r="G240" s="18"/>
      <c r="H240" s="19"/>
      <c r="I240" s="19"/>
      <c r="J240" s="19"/>
      <c r="K240" s="19"/>
      <c r="L240" s="19"/>
      <c r="M240" s="20"/>
      <c r="N240" s="20"/>
      <c r="O240" s="20"/>
      <c r="P240" s="20"/>
    </row>
    <row r="241" spans="1:16" x14ac:dyDescent="0.3">
      <c r="A241" s="68"/>
      <c r="B241" s="17"/>
      <c r="C241" s="18"/>
      <c r="D241" s="18"/>
      <c r="E241" s="18"/>
      <c r="F241" s="18"/>
      <c r="G241" s="18"/>
      <c r="H241" s="19"/>
      <c r="I241" s="19"/>
      <c r="J241" s="19"/>
      <c r="K241" s="19"/>
      <c r="L241" s="19"/>
      <c r="M241" s="20"/>
      <c r="N241" s="20"/>
      <c r="O241" s="20"/>
      <c r="P241" s="20"/>
    </row>
    <row r="242" spans="1:16" x14ac:dyDescent="0.3">
      <c r="A242" s="68"/>
      <c r="B242" s="17"/>
      <c r="C242" s="18"/>
      <c r="D242" s="18"/>
      <c r="E242" s="18"/>
      <c r="F242" s="18"/>
      <c r="G242" s="18"/>
      <c r="H242" s="19"/>
      <c r="I242" s="19"/>
      <c r="J242" s="19"/>
      <c r="K242" s="19"/>
      <c r="L242" s="19"/>
      <c r="M242" s="20"/>
      <c r="N242" s="20"/>
      <c r="O242" s="20"/>
      <c r="P242" s="20"/>
    </row>
    <row r="243" spans="1:16" x14ac:dyDescent="0.3">
      <c r="A243" s="68"/>
      <c r="B243" s="17"/>
      <c r="C243" s="18"/>
      <c r="D243" s="18"/>
      <c r="E243" s="18"/>
      <c r="F243" s="18"/>
      <c r="G243" s="18"/>
      <c r="H243" s="19"/>
      <c r="I243" s="19"/>
      <c r="J243" s="19"/>
      <c r="K243" s="19"/>
      <c r="L243" s="19"/>
      <c r="M243" s="20"/>
      <c r="N243" s="20"/>
      <c r="O243" s="20"/>
      <c r="P243" s="20"/>
    </row>
    <row r="244" spans="1:16" x14ac:dyDescent="0.3">
      <c r="A244" s="68"/>
      <c r="B244" s="17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20"/>
      <c r="N244" s="20"/>
      <c r="O244" s="20"/>
      <c r="P244" s="20"/>
    </row>
    <row r="245" spans="1:16" x14ac:dyDescent="0.3">
      <c r="A245" s="68"/>
      <c r="B245" s="17"/>
      <c r="C245" s="18"/>
      <c r="D245" s="18"/>
      <c r="E245" s="18"/>
      <c r="F245" s="18"/>
      <c r="G245" s="18"/>
      <c r="H245" s="19"/>
      <c r="I245" s="19"/>
      <c r="J245" s="19"/>
      <c r="K245" s="19"/>
      <c r="L245" s="19"/>
      <c r="M245" s="20"/>
      <c r="N245" s="20"/>
      <c r="O245" s="20"/>
      <c r="P245" s="20"/>
    </row>
    <row r="246" spans="1:16" x14ac:dyDescent="0.3">
      <c r="A246" s="68"/>
      <c r="B246" s="17"/>
      <c r="C246" s="18"/>
      <c r="D246" s="18"/>
      <c r="E246" s="18"/>
      <c r="F246" s="18"/>
      <c r="G246" s="18"/>
      <c r="H246" s="19"/>
      <c r="I246" s="19"/>
      <c r="J246" s="19"/>
      <c r="K246" s="19"/>
      <c r="L246" s="19"/>
      <c r="M246" s="20"/>
      <c r="N246" s="20"/>
      <c r="O246" s="20"/>
      <c r="P246" s="20"/>
    </row>
    <row r="247" spans="1:16" x14ac:dyDescent="0.3">
      <c r="A247" s="68"/>
      <c r="B247" s="17"/>
      <c r="C247" s="18"/>
      <c r="D247" s="18"/>
      <c r="E247" s="18"/>
      <c r="F247" s="18"/>
      <c r="G247" s="18"/>
      <c r="H247" s="19"/>
      <c r="I247" s="19"/>
      <c r="J247" s="19"/>
      <c r="K247" s="19"/>
      <c r="L247" s="19"/>
      <c r="M247" s="20"/>
      <c r="N247" s="20"/>
      <c r="O247" s="20"/>
      <c r="P247" s="20"/>
    </row>
    <row r="248" spans="1:16" x14ac:dyDescent="0.3">
      <c r="A248" s="68"/>
      <c r="B248" s="17"/>
      <c r="C248" s="18"/>
      <c r="D248" s="18"/>
      <c r="E248" s="18"/>
      <c r="F248" s="18"/>
      <c r="G248" s="18"/>
      <c r="H248" s="19"/>
      <c r="I248" s="19"/>
      <c r="J248" s="19"/>
      <c r="K248" s="19"/>
      <c r="L248" s="19"/>
      <c r="M248" s="20"/>
      <c r="N248" s="20"/>
      <c r="O248" s="20"/>
      <c r="P248" s="20"/>
    </row>
    <row r="249" spans="1:16" x14ac:dyDescent="0.3">
      <c r="A249" s="68"/>
      <c r="B249" s="17"/>
      <c r="C249" s="18"/>
      <c r="D249" s="18"/>
      <c r="E249" s="18"/>
      <c r="F249" s="18"/>
      <c r="G249" s="18"/>
      <c r="H249" s="19"/>
      <c r="I249" s="19"/>
      <c r="J249" s="19"/>
      <c r="K249" s="19"/>
      <c r="L249" s="19"/>
      <c r="M249" s="20"/>
      <c r="N249" s="20"/>
      <c r="O249" s="20"/>
      <c r="P249" s="20"/>
    </row>
    <row r="250" spans="1:16" x14ac:dyDescent="0.3">
      <c r="A250" s="68"/>
      <c r="B250" s="17"/>
      <c r="C250" s="18"/>
      <c r="D250" s="18"/>
      <c r="E250" s="18"/>
      <c r="F250" s="18"/>
      <c r="G250" s="18"/>
      <c r="H250" s="19"/>
      <c r="I250" s="19"/>
      <c r="J250" s="19"/>
      <c r="K250" s="19"/>
      <c r="L250" s="19"/>
      <c r="M250" s="20"/>
      <c r="N250" s="20"/>
      <c r="O250" s="20"/>
      <c r="P250" s="20"/>
    </row>
    <row r="251" spans="1:16" x14ac:dyDescent="0.3">
      <c r="A251" s="68"/>
      <c r="B251" s="17"/>
      <c r="C251" s="18"/>
      <c r="D251" s="18"/>
      <c r="E251" s="18"/>
      <c r="F251" s="18"/>
      <c r="G251" s="18"/>
      <c r="H251" s="19"/>
      <c r="I251" s="19"/>
      <c r="J251" s="19"/>
      <c r="K251" s="19"/>
      <c r="L251" s="19"/>
      <c r="M251" s="20"/>
      <c r="N251" s="20"/>
      <c r="O251" s="20"/>
      <c r="P251" s="20"/>
    </row>
    <row r="252" spans="1:16" x14ac:dyDescent="0.3">
      <c r="A252" s="68"/>
      <c r="B252" s="17"/>
      <c r="C252" s="18"/>
      <c r="D252" s="18"/>
      <c r="E252" s="18"/>
      <c r="F252" s="18"/>
      <c r="G252" s="18"/>
      <c r="H252" s="19"/>
      <c r="I252" s="19"/>
      <c r="J252" s="19"/>
      <c r="K252" s="19"/>
      <c r="L252" s="19"/>
      <c r="M252" s="20"/>
      <c r="N252" s="20"/>
      <c r="O252" s="20"/>
      <c r="P252" s="20"/>
    </row>
    <row r="253" spans="1:16" x14ac:dyDescent="0.3">
      <c r="A253" s="68"/>
      <c r="B253" s="17"/>
      <c r="C253" s="18"/>
      <c r="D253" s="18"/>
      <c r="E253" s="18"/>
      <c r="F253" s="18"/>
      <c r="G253" s="18"/>
      <c r="H253" s="19"/>
      <c r="I253" s="19"/>
      <c r="J253" s="19"/>
      <c r="K253" s="19"/>
      <c r="L253" s="19"/>
      <c r="M253" s="20"/>
      <c r="N253" s="20"/>
      <c r="O253" s="20"/>
      <c r="P253" s="20"/>
    </row>
    <row r="254" spans="1:16" x14ac:dyDescent="0.3">
      <c r="A254" s="68"/>
      <c r="B254" s="17"/>
      <c r="C254" s="18"/>
      <c r="D254" s="18"/>
      <c r="E254" s="18"/>
      <c r="F254" s="18"/>
      <c r="G254" s="18"/>
      <c r="H254" s="19"/>
      <c r="I254" s="19"/>
      <c r="J254" s="19"/>
      <c r="K254" s="19"/>
      <c r="L254" s="19"/>
      <c r="M254" s="20"/>
      <c r="N254" s="20"/>
      <c r="O254" s="20"/>
      <c r="P254" s="20"/>
    </row>
    <row r="255" spans="1:16" x14ac:dyDescent="0.3">
      <c r="A255" s="68"/>
      <c r="B255" s="17"/>
      <c r="C255" s="18"/>
      <c r="D255" s="18"/>
      <c r="E255" s="18"/>
      <c r="F255" s="18"/>
      <c r="G255" s="18"/>
      <c r="H255" s="19"/>
      <c r="I255" s="19"/>
      <c r="J255" s="19"/>
      <c r="K255" s="19"/>
      <c r="L255" s="19"/>
      <c r="M255" s="20"/>
      <c r="N255" s="20"/>
      <c r="O255" s="20"/>
      <c r="P255" s="20"/>
    </row>
    <row r="256" spans="1:16" x14ac:dyDescent="0.3">
      <c r="A256" s="68"/>
      <c r="B256" s="17"/>
      <c r="C256" s="18"/>
      <c r="D256" s="18"/>
      <c r="E256" s="18"/>
      <c r="F256" s="18"/>
      <c r="G256" s="18"/>
      <c r="H256" s="19"/>
      <c r="I256" s="19"/>
      <c r="J256" s="19"/>
      <c r="K256" s="19"/>
      <c r="L256" s="19"/>
      <c r="M256" s="20"/>
      <c r="N256" s="20"/>
      <c r="O256" s="20"/>
      <c r="P256" s="20"/>
    </row>
    <row r="257" spans="1:16" x14ac:dyDescent="0.3">
      <c r="A257" s="68"/>
      <c r="B257" s="17"/>
      <c r="C257" s="18"/>
      <c r="D257" s="18"/>
      <c r="E257" s="18"/>
      <c r="F257" s="18"/>
      <c r="G257" s="18"/>
      <c r="H257" s="19"/>
      <c r="I257" s="19"/>
      <c r="J257" s="19"/>
      <c r="K257" s="19"/>
      <c r="L257" s="19"/>
      <c r="M257" s="20"/>
      <c r="N257" s="20"/>
      <c r="O257" s="20"/>
      <c r="P257" s="20"/>
    </row>
    <row r="258" spans="1:16" x14ac:dyDescent="0.3">
      <c r="A258" s="68"/>
      <c r="B258" s="17"/>
      <c r="C258" s="18"/>
      <c r="D258" s="18"/>
      <c r="E258" s="18"/>
      <c r="F258" s="18"/>
      <c r="G258" s="18"/>
      <c r="H258" s="19"/>
      <c r="I258" s="19"/>
      <c r="J258" s="19"/>
      <c r="K258" s="19"/>
      <c r="L258" s="19"/>
      <c r="M258" s="20"/>
      <c r="N258" s="20"/>
      <c r="O258" s="20"/>
      <c r="P258" s="20"/>
    </row>
    <row r="259" spans="1:16" x14ac:dyDescent="0.3">
      <c r="A259" s="68"/>
      <c r="B259" s="17"/>
      <c r="C259" s="18"/>
      <c r="D259" s="18"/>
      <c r="E259" s="18"/>
      <c r="F259" s="18"/>
      <c r="G259" s="18"/>
      <c r="H259" s="19"/>
      <c r="I259" s="19"/>
      <c r="J259" s="19"/>
      <c r="K259" s="19"/>
      <c r="L259" s="19"/>
      <c r="M259" s="20"/>
      <c r="N259" s="20"/>
      <c r="O259" s="20"/>
      <c r="P259" s="20"/>
    </row>
    <row r="260" spans="1:16" x14ac:dyDescent="0.3">
      <c r="A260" s="68"/>
      <c r="B260" s="17"/>
      <c r="C260" s="18"/>
      <c r="D260" s="18"/>
      <c r="E260" s="18"/>
      <c r="F260" s="18"/>
      <c r="G260" s="18"/>
      <c r="H260" s="19"/>
      <c r="I260" s="19"/>
      <c r="J260" s="19"/>
      <c r="K260" s="19"/>
      <c r="L260" s="19"/>
      <c r="M260" s="20"/>
      <c r="N260" s="20"/>
      <c r="O260" s="20"/>
      <c r="P260" s="20"/>
    </row>
    <row r="261" spans="1:16" x14ac:dyDescent="0.3">
      <c r="A261" s="68"/>
      <c r="B261" s="17"/>
      <c r="C261" s="18"/>
      <c r="D261" s="18"/>
      <c r="E261" s="18"/>
      <c r="F261" s="18"/>
      <c r="G261" s="18"/>
      <c r="H261" s="19"/>
      <c r="I261" s="19"/>
      <c r="J261" s="19"/>
      <c r="K261" s="19"/>
      <c r="L261" s="19"/>
      <c r="M261" s="20"/>
      <c r="N261" s="20"/>
      <c r="O261" s="20"/>
      <c r="P261" s="20"/>
    </row>
    <row r="262" spans="1:16" x14ac:dyDescent="0.3">
      <c r="A262" s="68"/>
      <c r="B262" s="17"/>
      <c r="C262" s="18"/>
      <c r="D262" s="18"/>
      <c r="E262" s="18"/>
      <c r="F262" s="18"/>
      <c r="G262" s="18"/>
      <c r="H262" s="19"/>
      <c r="I262" s="19"/>
      <c r="J262" s="19"/>
      <c r="K262" s="19"/>
      <c r="L262" s="19"/>
      <c r="M262" s="20"/>
      <c r="N262" s="20"/>
      <c r="O262" s="20"/>
      <c r="P262" s="20"/>
    </row>
    <row r="263" spans="1:16" x14ac:dyDescent="0.3">
      <c r="A263" s="68"/>
      <c r="B263" s="17"/>
      <c r="C263" s="18"/>
      <c r="D263" s="18"/>
      <c r="E263" s="18"/>
      <c r="F263" s="18"/>
      <c r="G263" s="18"/>
      <c r="H263" s="19"/>
      <c r="I263" s="19"/>
      <c r="J263" s="19"/>
      <c r="K263" s="19"/>
      <c r="L263" s="19"/>
      <c r="M263" s="20"/>
      <c r="N263" s="20"/>
      <c r="O263" s="20"/>
      <c r="P263" s="20"/>
    </row>
    <row r="264" spans="1:16" x14ac:dyDescent="0.3">
      <c r="A264" s="68"/>
      <c r="B264" s="17"/>
      <c r="C264" s="18"/>
      <c r="D264" s="18"/>
      <c r="E264" s="18"/>
      <c r="F264" s="18"/>
      <c r="G264" s="18"/>
      <c r="H264" s="19"/>
      <c r="I264" s="19"/>
      <c r="J264" s="19"/>
      <c r="K264" s="19"/>
      <c r="L264" s="19"/>
      <c r="M264" s="20"/>
      <c r="N264" s="20"/>
      <c r="O264" s="20"/>
      <c r="P264" s="20"/>
    </row>
    <row r="265" spans="1:16" x14ac:dyDescent="0.3">
      <c r="A265" s="68"/>
      <c r="B265" s="17"/>
      <c r="C265" s="18"/>
      <c r="D265" s="18"/>
      <c r="E265" s="18"/>
      <c r="F265" s="18"/>
      <c r="G265" s="18"/>
      <c r="H265" s="19"/>
      <c r="I265" s="19"/>
      <c r="J265" s="19"/>
      <c r="K265" s="19"/>
      <c r="L265" s="19"/>
      <c r="M265" s="20"/>
      <c r="N265" s="20"/>
      <c r="O265" s="20"/>
      <c r="P265" s="20"/>
    </row>
    <row r="266" spans="1:16" x14ac:dyDescent="0.3">
      <c r="A266" s="68"/>
      <c r="B266" s="17"/>
      <c r="C266" s="18"/>
      <c r="D266" s="18"/>
      <c r="E266" s="18"/>
      <c r="F266" s="18"/>
      <c r="G266" s="18"/>
      <c r="H266" s="19"/>
      <c r="I266" s="19"/>
      <c r="J266" s="19"/>
      <c r="K266" s="19"/>
      <c r="L266" s="19"/>
      <c r="M266" s="20"/>
      <c r="N266" s="20"/>
      <c r="O266" s="20"/>
      <c r="P266" s="20"/>
    </row>
    <row r="267" spans="1:16" x14ac:dyDescent="0.3">
      <c r="A267" s="68"/>
      <c r="B267" s="17"/>
      <c r="C267" s="18"/>
      <c r="D267" s="18"/>
      <c r="E267" s="18"/>
      <c r="F267" s="18"/>
      <c r="G267" s="18"/>
      <c r="H267" s="19"/>
      <c r="I267" s="19"/>
      <c r="J267" s="19"/>
      <c r="K267" s="19"/>
      <c r="L267" s="19"/>
      <c r="M267" s="20"/>
      <c r="N267" s="20"/>
      <c r="O267" s="20"/>
      <c r="P267" s="20"/>
    </row>
    <row r="268" spans="1:16" x14ac:dyDescent="0.3">
      <c r="A268" s="68"/>
      <c r="B268" s="17"/>
      <c r="C268" s="18"/>
      <c r="D268" s="18"/>
      <c r="E268" s="18"/>
      <c r="F268" s="18"/>
      <c r="G268" s="18"/>
      <c r="H268" s="19"/>
      <c r="I268" s="19"/>
      <c r="J268" s="19"/>
      <c r="K268" s="19"/>
      <c r="L268" s="19"/>
      <c r="M268" s="20"/>
      <c r="N268" s="20"/>
      <c r="O268" s="20"/>
      <c r="P268" s="20"/>
    </row>
    <row r="269" spans="1:16" x14ac:dyDescent="0.3">
      <c r="A269" s="68"/>
      <c r="B269" s="17"/>
      <c r="C269" s="18"/>
      <c r="D269" s="18"/>
      <c r="E269" s="18"/>
      <c r="F269" s="18"/>
      <c r="G269" s="18"/>
      <c r="H269" s="19"/>
      <c r="I269" s="19"/>
      <c r="J269" s="19"/>
      <c r="K269" s="19"/>
      <c r="L269" s="19"/>
      <c r="M269" s="20"/>
      <c r="N269" s="20"/>
      <c r="O269" s="20"/>
      <c r="P269" s="20"/>
    </row>
    <row r="270" spans="1:16" x14ac:dyDescent="0.3">
      <c r="A270" s="68"/>
      <c r="B270" s="17"/>
      <c r="C270" s="18"/>
      <c r="D270" s="18"/>
      <c r="E270" s="18"/>
      <c r="F270" s="18"/>
      <c r="G270" s="18"/>
      <c r="H270" s="19"/>
      <c r="I270" s="19"/>
      <c r="J270" s="19"/>
      <c r="K270" s="19"/>
      <c r="L270" s="19"/>
      <c r="M270" s="20"/>
      <c r="N270" s="20"/>
      <c r="O270" s="20"/>
      <c r="P270" s="20"/>
    </row>
    <row r="271" spans="1:16" x14ac:dyDescent="0.3">
      <c r="A271" s="68"/>
      <c r="B271" s="17"/>
      <c r="C271" s="18"/>
      <c r="D271" s="18"/>
      <c r="E271" s="18"/>
      <c r="F271" s="18"/>
      <c r="G271" s="18"/>
      <c r="H271" s="19"/>
      <c r="I271" s="19"/>
      <c r="J271" s="19"/>
      <c r="K271" s="19"/>
      <c r="L271" s="19"/>
      <c r="M271" s="20"/>
      <c r="N271" s="20"/>
      <c r="O271" s="20"/>
      <c r="P271" s="20"/>
    </row>
    <row r="272" spans="1:16" x14ac:dyDescent="0.3">
      <c r="A272" s="68"/>
      <c r="B272" s="17"/>
      <c r="C272" s="18"/>
      <c r="D272" s="18"/>
      <c r="E272" s="18"/>
      <c r="F272" s="18"/>
      <c r="G272" s="18"/>
      <c r="H272" s="19"/>
      <c r="I272" s="19"/>
      <c r="J272" s="19"/>
      <c r="K272" s="19"/>
      <c r="L272" s="19"/>
      <c r="M272" s="20"/>
      <c r="N272" s="20"/>
      <c r="O272" s="20"/>
      <c r="P272" s="20"/>
    </row>
    <row r="273" spans="1:16" x14ac:dyDescent="0.3">
      <c r="A273" s="68"/>
      <c r="B273" s="17"/>
      <c r="C273" s="18"/>
      <c r="D273" s="18"/>
      <c r="E273" s="18"/>
      <c r="F273" s="18"/>
      <c r="G273" s="18"/>
      <c r="H273" s="19"/>
      <c r="I273" s="19"/>
      <c r="J273" s="19"/>
      <c r="K273" s="19"/>
      <c r="L273" s="19"/>
      <c r="M273" s="20"/>
      <c r="N273" s="20"/>
      <c r="O273" s="20"/>
      <c r="P273" s="20"/>
    </row>
    <row r="274" spans="1:16" x14ac:dyDescent="0.3">
      <c r="A274" s="68"/>
      <c r="B274" s="17"/>
      <c r="C274" s="18"/>
      <c r="D274" s="18"/>
      <c r="E274" s="18"/>
      <c r="F274" s="18"/>
      <c r="G274" s="18"/>
      <c r="H274" s="19"/>
      <c r="I274" s="19"/>
      <c r="J274" s="19"/>
      <c r="K274" s="19"/>
      <c r="L274" s="19"/>
      <c r="M274" s="20"/>
      <c r="N274" s="20"/>
      <c r="O274" s="20"/>
      <c r="P274" s="20"/>
    </row>
    <row r="275" spans="1:16" x14ac:dyDescent="0.3">
      <c r="A275" s="68"/>
      <c r="B275" s="17"/>
      <c r="C275" s="18"/>
      <c r="D275" s="18"/>
      <c r="E275" s="18"/>
      <c r="F275" s="18"/>
      <c r="G275" s="18"/>
      <c r="H275" s="19"/>
      <c r="I275" s="19"/>
      <c r="J275" s="19"/>
      <c r="K275" s="19"/>
      <c r="L275" s="19"/>
      <c r="M275" s="20"/>
      <c r="N275" s="20"/>
      <c r="O275" s="20"/>
      <c r="P275" s="20"/>
    </row>
    <row r="276" spans="1:16" x14ac:dyDescent="0.3">
      <c r="A276" s="68"/>
      <c r="B276" s="17"/>
      <c r="C276" s="18"/>
      <c r="D276" s="18"/>
      <c r="E276" s="18"/>
      <c r="F276" s="18"/>
      <c r="G276" s="18"/>
      <c r="H276" s="19"/>
      <c r="I276" s="19"/>
      <c r="J276" s="19"/>
      <c r="K276" s="19"/>
      <c r="L276" s="19"/>
      <c r="M276" s="20"/>
      <c r="N276" s="20"/>
      <c r="O276" s="20"/>
      <c r="P276" s="20"/>
    </row>
    <row r="277" spans="1:16" x14ac:dyDescent="0.3">
      <c r="A277" s="68"/>
      <c r="B277" s="17"/>
      <c r="C277" s="18"/>
      <c r="D277" s="18"/>
      <c r="E277" s="18"/>
      <c r="F277" s="18"/>
      <c r="G277" s="18"/>
      <c r="H277" s="19"/>
      <c r="I277" s="19"/>
      <c r="J277" s="19"/>
      <c r="K277" s="19"/>
      <c r="L277" s="19"/>
      <c r="M277" s="20"/>
      <c r="N277" s="20"/>
      <c r="O277" s="20"/>
      <c r="P277" s="20"/>
    </row>
    <row r="278" spans="1:16" x14ac:dyDescent="0.3">
      <c r="A278" s="68"/>
      <c r="B278" s="17"/>
      <c r="C278" s="18"/>
      <c r="D278" s="18"/>
      <c r="E278" s="18"/>
      <c r="F278" s="18"/>
      <c r="G278" s="18"/>
      <c r="H278" s="19"/>
      <c r="I278" s="19"/>
      <c r="J278" s="19"/>
      <c r="K278" s="19"/>
      <c r="L278" s="19"/>
      <c r="M278" s="20"/>
      <c r="N278" s="20"/>
      <c r="O278" s="20"/>
      <c r="P278" s="20"/>
    </row>
    <row r="279" spans="1:16" x14ac:dyDescent="0.3">
      <c r="A279" s="68"/>
      <c r="B279" s="17"/>
      <c r="C279" s="18"/>
      <c r="D279" s="18"/>
      <c r="E279" s="18"/>
      <c r="F279" s="18"/>
      <c r="G279" s="18"/>
      <c r="H279" s="19"/>
      <c r="I279" s="19"/>
      <c r="J279" s="19"/>
      <c r="K279" s="19"/>
      <c r="L279" s="19"/>
      <c r="M279" s="20"/>
      <c r="N279" s="20"/>
      <c r="O279" s="20"/>
      <c r="P279" s="20"/>
    </row>
    <row r="280" spans="1:16" x14ac:dyDescent="0.3">
      <c r="A280" s="68"/>
      <c r="B280" s="17"/>
      <c r="C280" s="18"/>
      <c r="D280" s="18"/>
      <c r="E280" s="18"/>
      <c r="F280" s="18"/>
      <c r="G280" s="18"/>
      <c r="H280" s="19"/>
      <c r="I280" s="19"/>
      <c r="J280" s="19"/>
      <c r="K280" s="19"/>
      <c r="L280" s="19"/>
      <c r="M280" s="20"/>
      <c r="N280" s="20"/>
      <c r="O280" s="20"/>
      <c r="P280" s="20"/>
    </row>
    <row r="281" spans="1:16" x14ac:dyDescent="0.3">
      <c r="A281" s="68"/>
      <c r="B281" s="17"/>
      <c r="C281" s="18"/>
      <c r="D281" s="18"/>
      <c r="E281" s="18"/>
      <c r="F281" s="18"/>
      <c r="G281" s="18"/>
      <c r="H281" s="19"/>
      <c r="I281" s="19"/>
      <c r="J281" s="19"/>
      <c r="K281" s="19"/>
      <c r="L281" s="19"/>
      <c r="M281" s="20"/>
      <c r="N281" s="20"/>
      <c r="O281" s="20"/>
      <c r="P281" s="20"/>
    </row>
    <row r="282" spans="1:16" x14ac:dyDescent="0.3">
      <c r="A282" s="68"/>
      <c r="B282" s="17"/>
      <c r="C282" s="18"/>
      <c r="D282" s="18"/>
      <c r="E282" s="18"/>
      <c r="F282" s="18"/>
      <c r="G282" s="18"/>
      <c r="H282" s="19"/>
      <c r="I282" s="19"/>
      <c r="J282" s="19"/>
      <c r="K282" s="19"/>
      <c r="L282" s="19"/>
      <c r="M282" s="20"/>
      <c r="N282" s="20"/>
      <c r="O282" s="20"/>
      <c r="P282" s="20"/>
    </row>
    <row r="283" spans="1:16" x14ac:dyDescent="0.3">
      <c r="A283" s="68"/>
      <c r="B283" s="17"/>
      <c r="C283" s="18"/>
      <c r="D283" s="18"/>
      <c r="E283" s="18"/>
      <c r="F283" s="18"/>
      <c r="G283" s="18"/>
      <c r="H283" s="19"/>
      <c r="I283" s="19"/>
      <c r="J283" s="19"/>
      <c r="K283" s="19"/>
      <c r="L283" s="19"/>
      <c r="M283" s="20"/>
      <c r="N283" s="20"/>
      <c r="O283" s="20"/>
      <c r="P283" s="20"/>
    </row>
    <row r="284" spans="1:16" x14ac:dyDescent="0.3">
      <c r="A284" s="68"/>
      <c r="B284" s="17"/>
      <c r="C284" s="18"/>
      <c r="D284" s="18"/>
      <c r="E284" s="18"/>
      <c r="F284" s="18"/>
      <c r="G284" s="18"/>
      <c r="H284" s="19"/>
      <c r="I284" s="19"/>
      <c r="J284" s="19"/>
      <c r="K284" s="19"/>
      <c r="L284" s="19"/>
      <c r="M284" s="20"/>
      <c r="N284" s="20"/>
      <c r="O284" s="20"/>
      <c r="P284" s="20"/>
    </row>
    <row r="285" spans="1:16" x14ac:dyDescent="0.3">
      <c r="A285" s="68"/>
      <c r="B285" s="17"/>
      <c r="C285" s="18"/>
      <c r="D285" s="18"/>
      <c r="E285" s="18"/>
      <c r="F285" s="18"/>
      <c r="G285" s="18"/>
      <c r="H285" s="19"/>
      <c r="I285" s="19"/>
      <c r="J285" s="19"/>
      <c r="K285" s="19"/>
      <c r="L285" s="19"/>
      <c r="M285" s="20"/>
      <c r="N285" s="20"/>
      <c r="O285" s="20"/>
      <c r="P285" s="20"/>
    </row>
    <row r="286" spans="1:16" x14ac:dyDescent="0.3">
      <c r="A286" s="68"/>
      <c r="B286" s="17"/>
      <c r="C286" s="18"/>
      <c r="D286" s="18"/>
      <c r="E286" s="18"/>
      <c r="F286" s="18"/>
      <c r="G286" s="18"/>
      <c r="H286" s="19"/>
      <c r="I286" s="19"/>
      <c r="J286" s="19"/>
      <c r="K286" s="19"/>
      <c r="L286" s="19"/>
      <c r="M286" s="20"/>
      <c r="N286" s="20"/>
      <c r="O286" s="20"/>
      <c r="P286" s="20"/>
    </row>
    <row r="287" spans="1:16" x14ac:dyDescent="0.3">
      <c r="A287" s="68"/>
      <c r="B287" s="17"/>
      <c r="C287" s="18"/>
      <c r="D287" s="18"/>
      <c r="E287" s="18"/>
      <c r="F287" s="18"/>
      <c r="G287" s="18"/>
      <c r="H287" s="19"/>
      <c r="I287" s="19"/>
      <c r="J287" s="19"/>
      <c r="K287" s="19"/>
      <c r="L287" s="19"/>
      <c r="M287" s="20"/>
      <c r="N287" s="20"/>
      <c r="O287" s="20"/>
      <c r="P287" s="20"/>
    </row>
    <row r="288" spans="1:16" x14ac:dyDescent="0.3">
      <c r="A288" s="68"/>
      <c r="B288" s="17"/>
      <c r="C288" s="18"/>
      <c r="D288" s="18"/>
      <c r="E288" s="18"/>
      <c r="F288" s="18"/>
      <c r="G288" s="18"/>
      <c r="H288" s="19"/>
      <c r="I288" s="19"/>
      <c r="J288" s="19"/>
      <c r="K288" s="19"/>
      <c r="L288" s="19"/>
      <c r="M288" s="20"/>
      <c r="N288" s="20"/>
      <c r="O288" s="20"/>
      <c r="P288" s="20"/>
    </row>
    <row r="289" spans="1:16" x14ac:dyDescent="0.3">
      <c r="A289" s="68"/>
      <c r="B289" s="17"/>
      <c r="C289" s="18"/>
      <c r="D289" s="18"/>
      <c r="E289" s="18"/>
      <c r="F289" s="18"/>
      <c r="G289" s="18"/>
      <c r="H289" s="19"/>
      <c r="I289" s="19"/>
      <c r="J289" s="19"/>
      <c r="K289" s="19"/>
      <c r="L289" s="19"/>
      <c r="M289" s="20"/>
      <c r="N289" s="20"/>
      <c r="O289" s="20"/>
      <c r="P289" s="20"/>
    </row>
    <row r="290" spans="1:16" x14ac:dyDescent="0.3">
      <c r="A290" s="68"/>
      <c r="B290" s="17"/>
      <c r="C290" s="18"/>
      <c r="D290" s="18"/>
      <c r="E290" s="18"/>
      <c r="F290" s="18"/>
      <c r="G290" s="18"/>
      <c r="H290" s="19"/>
      <c r="I290" s="19"/>
      <c r="J290" s="19"/>
      <c r="K290" s="19"/>
      <c r="L290" s="19"/>
      <c r="M290" s="20"/>
      <c r="N290" s="20"/>
      <c r="O290" s="20"/>
      <c r="P290" s="20"/>
    </row>
    <row r="291" spans="1:16" x14ac:dyDescent="0.3">
      <c r="A291" s="68"/>
      <c r="B291" s="17"/>
      <c r="C291" s="18"/>
      <c r="D291" s="18"/>
      <c r="E291" s="18"/>
      <c r="F291" s="18"/>
      <c r="G291" s="18"/>
      <c r="H291" s="19"/>
      <c r="I291" s="19"/>
      <c r="J291" s="19"/>
      <c r="K291" s="19"/>
      <c r="L291" s="19"/>
      <c r="M291" s="20"/>
      <c r="N291" s="20"/>
      <c r="O291" s="20"/>
      <c r="P291" s="20"/>
    </row>
    <row r="292" spans="1:16" x14ac:dyDescent="0.3">
      <c r="A292" s="68"/>
      <c r="B292" s="17"/>
      <c r="C292" s="18"/>
      <c r="D292" s="18"/>
      <c r="E292" s="18"/>
      <c r="F292" s="18"/>
      <c r="G292" s="18"/>
      <c r="H292" s="19"/>
      <c r="I292" s="19"/>
      <c r="J292" s="19"/>
      <c r="K292" s="19"/>
      <c r="L292" s="19"/>
      <c r="M292" s="20"/>
      <c r="N292" s="20"/>
      <c r="O292" s="20"/>
      <c r="P292" s="20"/>
    </row>
    <row r="293" spans="1:16" x14ac:dyDescent="0.3">
      <c r="A293" s="68"/>
      <c r="B293" s="17"/>
      <c r="C293" s="18"/>
      <c r="D293" s="18"/>
      <c r="E293" s="18"/>
      <c r="F293" s="18"/>
      <c r="G293" s="18"/>
      <c r="H293" s="19"/>
      <c r="I293" s="19"/>
      <c r="J293" s="19"/>
      <c r="K293" s="19"/>
      <c r="L293" s="19"/>
      <c r="M293" s="20"/>
      <c r="N293" s="20"/>
      <c r="O293" s="20"/>
      <c r="P293" s="20"/>
    </row>
    <row r="294" spans="1:16" x14ac:dyDescent="0.3">
      <c r="A294" s="68"/>
      <c r="B294" s="17"/>
      <c r="C294" s="18"/>
      <c r="D294" s="18"/>
      <c r="E294" s="18"/>
      <c r="F294" s="18"/>
      <c r="G294" s="18"/>
      <c r="H294" s="19"/>
      <c r="I294" s="19"/>
      <c r="J294" s="19"/>
      <c r="K294" s="19"/>
      <c r="L294" s="19"/>
      <c r="M294" s="20"/>
      <c r="N294" s="20"/>
      <c r="O294" s="20"/>
      <c r="P294" s="20"/>
    </row>
    <row r="295" spans="1:16" x14ac:dyDescent="0.3">
      <c r="A295" s="68"/>
      <c r="B295" s="17"/>
      <c r="C295" s="18"/>
      <c r="D295" s="18"/>
      <c r="E295" s="18"/>
      <c r="F295" s="18"/>
      <c r="G295" s="18"/>
      <c r="H295" s="19"/>
      <c r="I295" s="19"/>
      <c r="J295" s="19"/>
      <c r="K295" s="19"/>
      <c r="L295" s="19"/>
      <c r="M295" s="20"/>
      <c r="N295" s="20"/>
      <c r="O295" s="20"/>
      <c r="P295" s="20"/>
    </row>
    <row r="296" spans="1:16" x14ac:dyDescent="0.3">
      <c r="A296" s="68"/>
      <c r="B296" s="17"/>
      <c r="C296" s="18"/>
      <c r="D296" s="18"/>
      <c r="E296" s="18"/>
      <c r="F296" s="18"/>
      <c r="G296" s="18"/>
      <c r="H296" s="19"/>
      <c r="I296" s="19"/>
      <c r="J296" s="19"/>
      <c r="K296" s="19"/>
      <c r="L296" s="19"/>
      <c r="M296" s="20"/>
      <c r="N296" s="20"/>
      <c r="O296" s="20"/>
      <c r="P296" s="20"/>
    </row>
    <row r="297" spans="1:16" x14ac:dyDescent="0.3">
      <c r="A297" s="68"/>
      <c r="B297" s="17"/>
      <c r="C297" s="18"/>
      <c r="D297" s="18"/>
      <c r="E297" s="18"/>
      <c r="F297" s="18"/>
      <c r="G297" s="18"/>
      <c r="H297" s="19"/>
      <c r="I297" s="19"/>
      <c r="J297" s="19"/>
      <c r="K297" s="19"/>
      <c r="L297" s="19"/>
      <c r="M297" s="20"/>
      <c r="N297" s="20"/>
      <c r="O297" s="20"/>
      <c r="P297" s="20"/>
    </row>
    <row r="298" spans="1:16" x14ac:dyDescent="0.3">
      <c r="A298" s="68"/>
      <c r="B298" s="17"/>
      <c r="C298" s="18"/>
      <c r="D298" s="18"/>
      <c r="E298" s="18"/>
      <c r="F298" s="18"/>
      <c r="G298" s="18"/>
      <c r="H298" s="19"/>
      <c r="I298" s="19"/>
      <c r="J298" s="19"/>
      <c r="K298" s="19"/>
      <c r="L298" s="19"/>
      <c r="M298" s="20"/>
      <c r="N298" s="20"/>
      <c r="O298" s="20"/>
      <c r="P298" s="20"/>
    </row>
    <row r="299" spans="1:16" x14ac:dyDescent="0.3">
      <c r="A299" s="68"/>
      <c r="B299" s="17"/>
      <c r="C299" s="18"/>
      <c r="D299" s="18"/>
      <c r="E299" s="18"/>
      <c r="F299" s="18"/>
      <c r="G299" s="18"/>
      <c r="H299" s="19"/>
      <c r="I299" s="19"/>
      <c r="J299" s="19"/>
      <c r="K299" s="19"/>
      <c r="L299" s="19"/>
      <c r="M299" s="20"/>
      <c r="N299" s="20"/>
      <c r="O299" s="20"/>
      <c r="P299" s="20"/>
    </row>
    <row r="300" spans="1:16" x14ac:dyDescent="0.3">
      <c r="A300" s="68"/>
      <c r="B300" s="17"/>
      <c r="C300" s="18"/>
      <c r="D300" s="18"/>
      <c r="E300" s="18"/>
      <c r="F300" s="18"/>
      <c r="G300" s="18"/>
      <c r="H300" s="19"/>
      <c r="I300" s="19"/>
      <c r="J300" s="19"/>
      <c r="K300" s="19"/>
      <c r="L300" s="19"/>
      <c r="M300" s="20"/>
      <c r="N300" s="20"/>
      <c r="O300" s="20"/>
      <c r="P300" s="20"/>
    </row>
    <row r="301" spans="1:16" x14ac:dyDescent="0.3">
      <c r="A301" s="68"/>
      <c r="B301" s="17"/>
      <c r="C301" s="18"/>
    </row>
    <row r="302" spans="1:16" x14ac:dyDescent="0.3">
      <c r="A302" s="68"/>
      <c r="B302" s="17"/>
      <c r="C302" s="18"/>
    </row>
    <row r="303" spans="1:16" x14ac:dyDescent="0.3">
      <c r="A303" s="68"/>
      <c r="B303" s="17"/>
      <c r="C303" s="18"/>
    </row>
    <row r="304" spans="1:16" x14ac:dyDescent="0.3">
      <c r="A304" s="68"/>
      <c r="B304" s="17"/>
      <c r="C304" s="18"/>
    </row>
    <row r="305" spans="1:3" x14ac:dyDescent="0.3">
      <c r="A305" s="68"/>
      <c r="B305" s="17"/>
      <c r="C305" s="18"/>
    </row>
    <row r="306" spans="1:3" x14ac:dyDescent="0.3">
      <c r="A306" s="68"/>
      <c r="B306" s="17"/>
      <c r="C306" s="18"/>
    </row>
    <row r="307" spans="1:3" x14ac:dyDescent="0.3">
      <c r="A307" s="68"/>
      <c r="B307" s="17"/>
      <c r="C307" s="18"/>
    </row>
    <row r="308" spans="1:3" x14ac:dyDescent="0.3">
      <c r="A308" s="68"/>
      <c r="B308" s="17"/>
      <c r="C308" s="18"/>
    </row>
    <row r="309" spans="1:3" x14ac:dyDescent="0.3">
      <c r="A309" s="68"/>
      <c r="B309" s="17"/>
      <c r="C309" s="18"/>
    </row>
    <row r="310" spans="1:3" x14ac:dyDescent="0.3">
      <c r="A310" s="68"/>
      <c r="B310" s="17"/>
      <c r="C310" s="18"/>
    </row>
    <row r="311" spans="1:3" x14ac:dyDescent="0.3">
      <c r="A311" s="68"/>
      <c r="B311" s="17"/>
      <c r="C311" s="18"/>
    </row>
    <row r="312" spans="1:3" x14ac:dyDescent="0.3">
      <c r="A312" s="68"/>
      <c r="B312" s="17"/>
      <c r="C312" s="18"/>
    </row>
    <row r="313" spans="1:3" x14ac:dyDescent="0.3">
      <c r="A313" s="68"/>
      <c r="B313" s="17"/>
      <c r="C313" s="18"/>
    </row>
    <row r="314" spans="1:3" x14ac:dyDescent="0.3">
      <c r="A314" s="68"/>
      <c r="B314" s="17"/>
      <c r="C314" s="18"/>
    </row>
    <row r="315" spans="1:3" x14ac:dyDescent="0.3">
      <c r="A315" s="68"/>
      <c r="B315" s="17"/>
      <c r="C315" s="18"/>
    </row>
    <row r="316" spans="1:3" x14ac:dyDescent="0.3">
      <c r="A316" s="68"/>
      <c r="B316" s="17"/>
      <c r="C316" s="18"/>
    </row>
    <row r="317" spans="1:3" x14ac:dyDescent="0.3">
      <c r="A317" s="68"/>
      <c r="B317" s="17"/>
      <c r="C317" s="18"/>
    </row>
    <row r="318" spans="1:3" x14ac:dyDescent="0.3">
      <c r="A318" s="68"/>
      <c r="B318" s="17"/>
      <c r="C318" s="18"/>
    </row>
    <row r="319" spans="1:3" x14ac:dyDescent="0.3">
      <c r="A319" s="68"/>
      <c r="B319" s="17"/>
      <c r="C319" s="18"/>
    </row>
    <row r="320" spans="1:3" x14ac:dyDescent="0.3">
      <c r="A320" s="68"/>
      <c r="B320" s="17"/>
      <c r="C320" s="18"/>
    </row>
    <row r="321" spans="1:3" x14ac:dyDescent="0.3">
      <c r="A321" s="68"/>
      <c r="B321" s="17"/>
      <c r="C321" s="18"/>
    </row>
    <row r="322" spans="1:3" x14ac:dyDescent="0.3">
      <c r="A322" s="68"/>
      <c r="B322" s="17"/>
      <c r="C322" s="18"/>
    </row>
    <row r="323" spans="1:3" x14ac:dyDescent="0.3">
      <c r="A323" s="68"/>
      <c r="B323" s="17"/>
      <c r="C323" s="18"/>
    </row>
    <row r="324" spans="1:3" x14ac:dyDescent="0.3">
      <c r="A324" s="68"/>
      <c r="B324" s="17"/>
      <c r="C324" s="18"/>
    </row>
    <row r="325" spans="1:3" x14ac:dyDescent="0.3">
      <c r="A325" s="68"/>
      <c r="B325" s="17"/>
      <c r="C325" s="18"/>
    </row>
    <row r="326" spans="1:3" x14ac:dyDescent="0.3">
      <c r="A326" s="68"/>
      <c r="B326" s="17"/>
      <c r="C326" s="18"/>
    </row>
    <row r="327" spans="1:3" x14ac:dyDescent="0.3">
      <c r="A327" s="68"/>
      <c r="B327" s="17"/>
      <c r="C327" s="18"/>
    </row>
    <row r="328" spans="1:3" x14ac:dyDescent="0.3">
      <c r="A328" s="68"/>
      <c r="B328" s="17"/>
      <c r="C328" s="18"/>
    </row>
    <row r="329" spans="1:3" x14ac:dyDescent="0.3">
      <c r="A329" s="68"/>
      <c r="B329" s="17"/>
      <c r="C329" s="18"/>
    </row>
    <row r="330" spans="1:3" x14ac:dyDescent="0.3">
      <c r="A330" s="68"/>
      <c r="B330" s="17"/>
      <c r="C330" s="18"/>
    </row>
    <row r="331" spans="1:3" x14ac:dyDescent="0.3">
      <c r="A331" s="68"/>
      <c r="B331" s="17"/>
      <c r="C331" s="18"/>
    </row>
    <row r="332" spans="1:3" x14ac:dyDescent="0.3">
      <c r="A332" s="68"/>
      <c r="B332" s="17"/>
      <c r="C332" s="18"/>
    </row>
    <row r="333" spans="1:3" x14ac:dyDescent="0.3">
      <c r="A333" s="68"/>
      <c r="B333" s="17"/>
      <c r="C333" s="18"/>
    </row>
    <row r="334" spans="1:3" x14ac:dyDescent="0.3">
      <c r="A334" s="68"/>
      <c r="B334" s="17"/>
      <c r="C334" s="18"/>
    </row>
    <row r="335" spans="1:3" x14ac:dyDescent="0.3">
      <c r="A335" s="68"/>
      <c r="B335" s="17"/>
      <c r="C335" s="18"/>
    </row>
    <row r="336" spans="1:3" x14ac:dyDescent="0.3">
      <c r="A336" s="68"/>
      <c r="B336" s="17"/>
      <c r="C336" s="18"/>
    </row>
    <row r="337" spans="1:3" x14ac:dyDescent="0.3">
      <c r="A337" s="68"/>
      <c r="B337" s="17"/>
      <c r="C337" s="18"/>
    </row>
    <row r="338" spans="1:3" x14ac:dyDescent="0.3">
      <c r="A338" s="68"/>
      <c r="B338" s="17"/>
      <c r="C338" s="18"/>
    </row>
    <row r="339" spans="1:3" x14ac:dyDescent="0.3">
      <c r="A339" s="68"/>
      <c r="B339" s="17"/>
      <c r="C339" s="18"/>
    </row>
    <row r="340" spans="1:3" x14ac:dyDescent="0.3">
      <c r="A340" s="68"/>
      <c r="B340" s="17"/>
      <c r="C340" s="18"/>
    </row>
    <row r="341" spans="1:3" x14ac:dyDescent="0.3">
      <c r="A341" s="68"/>
      <c r="B341" s="17"/>
      <c r="C341" s="18"/>
    </row>
    <row r="342" spans="1:3" x14ac:dyDescent="0.3">
      <c r="A342" s="68"/>
      <c r="B342" s="17"/>
      <c r="C342" s="18"/>
    </row>
    <row r="343" spans="1:3" x14ac:dyDescent="0.3">
      <c r="A343" s="68"/>
      <c r="B343" s="17"/>
      <c r="C343" s="18"/>
    </row>
    <row r="344" spans="1:3" x14ac:dyDescent="0.3">
      <c r="A344" s="68"/>
      <c r="B344" s="17"/>
      <c r="C344" s="18"/>
    </row>
    <row r="345" spans="1:3" x14ac:dyDescent="0.3">
      <c r="A345" s="68"/>
      <c r="B345" s="17"/>
      <c r="C345" s="18"/>
    </row>
    <row r="346" spans="1:3" x14ac:dyDescent="0.3">
      <c r="A346" s="68"/>
      <c r="B346" s="17"/>
      <c r="C346" s="18"/>
    </row>
    <row r="347" spans="1:3" x14ac:dyDescent="0.3">
      <c r="A347" s="68"/>
      <c r="B347" s="17"/>
      <c r="C347" s="18"/>
    </row>
    <row r="348" spans="1:3" x14ac:dyDescent="0.3">
      <c r="A348" s="68"/>
      <c r="B348" s="17"/>
      <c r="C348" s="18"/>
    </row>
    <row r="349" spans="1:3" x14ac:dyDescent="0.3">
      <c r="A349" s="68"/>
      <c r="B349" s="17"/>
      <c r="C349" s="18"/>
    </row>
    <row r="350" spans="1:3" x14ac:dyDescent="0.3">
      <c r="A350" s="68"/>
      <c r="B350" s="17"/>
      <c r="C350" s="18"/>
    </row>
    <row r="351" spans="1:3" x14ac:dyDescent="0.3">
      <c r="A351" s="68"/>
      <c r="B351" s="17"/>
      <c r="C351" s="18"/>
    </row>
    <row r="352" spans="1:3" x14ac:dyDescent="0.3">
      <c r="A352" s="68"/>
      <c r="B352" s="17"/>
      <c r="C352" s="18"/>
    </row>
    <row r="353" spans="1:3" x14ac:dyDescent="0.3">
      <c r="A353" s="68"/>
      <c r="B353" s="17"/>
      <c r="C353" s="18"/>
    </row>
    <row r="354" spans="1:3" x14ac:dyDescent="0.3">
      <c r="A354" s="68"/>
      <c r="B354" s="17"/>
      <c r="C354" s="18"/>
    </row>
    <row r="355" spans="1:3" x14ac:dyDescent="0.3">
      <c r="A355" s="68"/>
      <c r="B355" s="17"/>
      <c r="C355" s="18"/>
    </row>
    <row r="356" spans="1:3" x14ac:dyDescent="0.3">
      <c r="A356" s="68"/>
      <c r="B356" s="17"/>
      <c r="C356" s="18"/>
    </row>
    <row r="357" spans="1:3" x14ac:dyDescent="0.3">
      <c r="A357" s="68"/>
      <c r="B357" s="17"/>
      <c r="C357" s="18"/>
    </row>
    <row r="358" spans="1:3" x14ac:dyDescent="0.3">
      <c r="A358" s="68"/>
      <c r="B358" s="17"/>
      <c r="C358" s="18"/>
    </row>
    <row r="359" spans="1:3" x14ac:dyDescent="0.3">
      <c r="A359" s="68"/>
      <c r="B359" s="17"/>
      <c r="C359" s="18"/>
    </row>
    <row r="360" spans="1:3" x14ac:dyDescent="0.3">
      <c r="A360" s="68"/>
      <c r="B360" s="17"/>
      <c r="C360" s="18"/>
    </row>
    <row r="361" spans="1:3" x14ac:dyDescent="0.3">
      <c r="A361" s="68"/>
      <c r="B361" s="17"/>
      <c r="C361" s="18"/>
    </row>
    <row r="362" spans="1:3" x14ac:dyDescent="0.3">
      <c r="A362" s="68"/>
      <c r="B362" s="17"/>
      <c r="C362" s="18"/>
    </row>
    <row r="363" spans="1:3" x14ac:dyDescent="0.3">
      <c r="A363" s="68"/>
      <c r="B363" s="17"/>
      <c r="C363" s="18"/>
    </row>
    <row r="364" spans="1:3" x14ac:dyDescent="0.3">
      <c r="A364" s="68"/>
      <c r="B364" s="17"/>
      <c r="C364" s="18"/>
    </row>
    <row r="365" spans="1:3" x14ac:dyDescent="0.3">
      <c r="A365" s="68"/>
      <c r="B365" s="17"/>
      <c r="C365" s="18"/>
    </row>
    <row r="366" spans="1:3" x14ac:dyDescent="0.3">
      <c r="A366" s="68"/>
      <c r="B366" s="17"/>
      <c r="C366" s="18"/>
    </row>
    <row r="367" spans="1:3" x14ac:dyDescent="0.3">
      <c r="A367" s="68"/>
      <c r="B367" s="17"/>
      <c r="C367" s="18"/>
    </row>
    <row r="368" spans="1:3" x14ac:dyDescent="0.3">
      <c r="A368" s="68"/>
      <c r="B368" s="17"/>
      <c r="C368" s="18"/>
    </row>
    <row r="369" spans="1:3" x14ac:dyDescent="0.3">
      <c r="A369" s="68"/>
      <c r="B369" s="17"/>
      <c r="C369" s="18"/>
    </row>
    <row r="370" spans="1:3" x14ac:dyDescent="0.3">
      <c r="A370" s="68"/>
      <c r="B370" s="17"/>
      <c r="C370" s="18"/>
    </row>
    <row r="371" spans="1:3" x14ac:dyDescent="0.3">
      <c r="A371" s="68"/>
      <c r="B371" s="17"/>
      <c r="C371" s="18"/>
    </row>
    <row r="372" spans="1:3" x14ac:dyDescent="0.3">
      <c r="A372" s="68"/>
      <c r="B372" s="17"/>
      <c r="C372" s="18"/>
    </row>
    <row r="373" spans="1:3" x14ac:dyDescent="0.3">
      <c r="A373" s="68"/>
      <c r="B373" s="17"/>
      <c r="C373" s="18"/>
    </row>
    <row r="374" spans="1:3" x14ac:dyDescent="0.3">
      <c r="A374" s="68"/>
      <c r="B374" s="17"/>
      <c r="C374" s="18"/>
    </row>
    <row r="375" spans="1:3" x14ac:dyDescent="0.3">
      <c r="A375" s="68"/>
      <c r="B375" s="17"/>
      <c r="C375" s="18"/>
    </row>
    <row r="376" spans="1:3" x14ac:dyDescent="0.3">
      <c r="A376" s="68"/>
      <c r="B376" s="17"/>
      <c r="C376" s="18"/>
    </row>
    <row r="377" spans="1:3" x14ac:dyDescent="0.3">
      <c r="A377" s="68"/>
      <c r="B377" s="17"/>
      <c r="C377" s="18"/>
    </row>
    <row r="378" spans="1:3" x14ac:dyDescent="0.3">
      <c r="A378" s="68"/>
      <c r="B378" s="17"/>
      <c r="C378" s="18"/>
    </row>
    <row r="379" spans="1:3" x14ac:dyDescent="0.3">
      <c r="A379" s="68"/>
      <c r="B379" s="17"/>
      <c r="C379" s="18"/>
    </row>
    <row r="380" spans="1:3" x14ac:dyDescent="0.3">
      <c r="A380" s="68"/>
      <c r="B380" s="17"/>
      <c r="C380" s="18"/>
    </row>
    <row r="381" spans="1:3" x14ac:dyDescent="0.3">
      <c r="A381" s="68"/>
      <c r="B381" s="17"/>
      <c r="C381" s="18"/>
    </row>
    <row r="382" spans="1:3" x14ac:dyDescent="0.3">
      <c r="A382" s="68"/>
      <c r="B382" s="17"/>
      <c r="C382" s="18"/>
    </row>
    <row r="383" spans="1:3" x14ac:dyDescent="0.3">
      <c r="A383" s="68"/>
      <c r="B383" s="17"/>
      <c r="C383" s="18"/>
    </row>
    <row r="384" spans="1:3" x14ac:dyDescent="0.3">
      <c r="A384" s="68"/>
      <c r="B384" s="17"/>
      <c r="C384" s="18"/>
    </row>
    <row r="385" spans="1:3" x14ac:dyDescent="0.3">
      <c r="A385" s="68"/>
      <c r="B385" s="17"/>
      <c r="C385" s="18"/>
    </row>
    <row r="386" spans="1:3" x14ac:dyDescent="0.3">
      <c r="A386" s="68"/>
      <c r="B386" s="17"/>
      <c r="C386" s="18"/>
    </row>
    <row r="387" spans="1:3" x14ac:dyDescent="0.3">
      <c r="A387" s="68"/>
      <c r="B387" s="17"/>
      <c r="C387" s="18"/>
    </row>
    <row r="388" spans="1:3" x14ac:dyDescent="0.3">
      <c r="A388" s="68"/>
      <c r="B388" s="17"/>
      <c r="C388" s="18"/>
    </row>
    <row r="389" spans="1:3" x14ac:dyDescent="0.3">
      <c r="A389" s="68"/>
      <c r="B389" s="17"/>
      <c r="C389" s="18"/>
    </row>
    <row r="390" spans="1:3" x14ac:dyDescent="0.3">
      <c r="A390" s="68"/>
      <c r="B390" s="17"/>
      <c r="C390" s="18"/>
    </row>
    <row r="391" spans="1:3" x14ac:dyDescent="0.3">
      <c r="A391" s="68"/>
      <c r="B391" s="17"/>
      <c r="C391" s="18"/>
    </row>
    <row r="392" spans="1:3" x14ac:dyDescent="0.3">
      <c r="A392" s="68"/>
      <c r="B392" s="17"/>
      <c r="C392" s="18"/>
    </row>
    <row r="393" spans="1:3" x14ac:dyDescent="0.3">
      <c r="A393" s="68"/>
      <c r="B393" s="17"/>
      <c r="C393" s="18"/>
    </row>
    <row r="394" spans="1:3" x14ac:dyDescent="0.3">
      <c r="A394" s="68"/>
      <c r="B394" s="17"/>
      <c r="C394" s="18"/>
    </row>
    <row r="395" spans="1:3" x14ac:dyDescent="0.3">
      <c r="A395" s="68"/>
      <c r="B395" s="17"/>
      <c r="C395" s="18"/>
    </row>
    <row r="396" spans="1:3" x14ac:dyDescent="0.3">
      <c r="A396" s="68"/>
      <c r="B396" s="17"/>
      <c r="C396" s="18"/>
    </row>
    <row r="397" spans="1:3" x14ac:dyDescent="0.3">
      <c r="A397" s="68"/>
      <c r="B397" s="17"/>
      <c r="C397" s="18"/>
    </row>
    <row r="398" spans="1:3" x14ac:dyDescent="0.3">
      <c r="A398" s="68"/>
      <c r="B398" s="17"/>
      <c r="C398" s="18"/>
    </row>
    <row r="399" spans="1:3" x14ac:dyDescent="0.3">
      <c r="A399" s="68"/>
      <c r="B399" s="17"/>
      <c r="C399" s="18"/>
    </row>
    <row r="400" spans="1:3" x14ac:dyDescent="0.3">
      <c r="A400" s="68"/>
      <c r="B400" s="17"/>
      <c r="C400" s="18"/>
    </row>
    <row r="401" spans="1:3" x14ac:dyDescent="0.3">
      <c r="A401" s="68"/>
      <c r="B401" s="17"/>
      <c r="C401" s="18"/>
    </row>
    <row r="402" spans="1:3" x14ac:dyDescent="0.3">
      <c r="A402" s="68"/>
      <c r="B402" s="17"/>
      <c r="C402" s="18"/>
    </row>
    <row r="403" spans="1:3" x14ac:dyDescent="0.3">
      <c r="A403" s="68"/>
      <c r="B403" s="17"/>
      <c r="C403" s="18"/>
    </row>
    <row r="404" spans="1:3" x14ac:dyDescent="0.3">
      <c r="A404" s="68"/>
      <c r="B404" s="17"/>
      <c r="C404" s="18"/>
    </row>
    <row r="405" spans="1:3" x14ac:dyDescent="0.3">
      <c r="A405" s="68"/>
      <c r="B405" s="17"/>
      <c r="C405" s="18"/>
    </row>
    <row r="406" spans="1:3" x14ac:dyDescent="0.3">
      <c r="A406" s="68"/>
      <c r="B406" s="17"/>
      <c r="C406" s="18"/>
    </row>
    <row r="407" spans="1:3" x14ac:dyDescent="0.3">
      <c r="A407" s="68"/>
      <c r="B407" s="17"/>
      <c r="C407" s="18"/>
    </row>
    <row r="408" spans="1:3" x14ac:dyDescent="0.3">
      <c r="A408" s="68"/>
      <c r="B408" s="17"/>
      <c r="C408" s="18"/>
    </row>
    <row r="409" spans="1:3" x14ac:dyDescent="0.3">
      <c r="A409" s="68"/>
      <c r="B409" s="17"/>
      <c r="C409" s="18"/>
    </row>
    <row r="410" spans="1:3" x14ac:dyDescent="0.3">
      <c r="A410" s="68"/>
      <c r="B410" s="17"/>
      <c r="C410" s="18"/>
    </row>
    <row r="411" spans="1:3" x14ac:dyDescent="0.3">
      <c r="A411" s="68"/>
      <c r="B411" s="17"/>
      <c r="C411" s="18"/>
    </row>
    <row r="412" spans="1:3" x14ac:dyDescent="0.3">
      <c r="A412" s="68"/>
      <c r="B412" s="17"/>
      <c r="C412" s="18"/>
    </row>
    <row r="413" spans="1:3" x14ac:dyDescent="0.3">
      <c r="A413" s="68"/>
      <c r="B413" s="17"/>
      <c r="C413" s="18"/>
    </row>
    <row r="414" spans="1:3" x14ac:dyDescent="0.3">
      <c r="A414" s="68"/>
      <c r="B414" s="17"/>
      <c r="C414" s="18"/>
    </row>
    <row r="415" spans="1:3" x14ac:dyDescent="0.3">
      <c r="A415" s="68"/>
      <c r="B415" s="17"/>
      <c r="C415" s="18"/>
    </row>
    <row r="416" spans="1:3" x14ac:dyDescent="0.3">
      <c r="A416" s="68"/>
      <c r="B416" s="17"/>
      <c r="C416" s="18"/>
    </row>
    <row r="417" spans="1:3" x14ac:dyDescent="0.3">
      <c r="A417" s="68"/>
      <c r="B417" s="17"/>
      <c r="C417" s="18"/>
    </row>
    <row r="418" spans="1:3" x14ac:dyDescent="0.3">
      <c r="A418" s="68"/>
      <c r="B418" s="17"/>
      <c r="C418" s="18"/>
    </row>
    <row r="419" spans="1:3" x14ac:dyDescent="0.3">
      <c r="A419" s="68"/>
      <c r="B419" s="17"/>
      <c r="C419" s="18"/>
    </row>
    <row r="420" spans="1:3" x14ac:dyDescent="0.3">
      <c r="A420" s="68"/>
      <c r="B420" s="17"/>
      <c r="C420" s="18"/>
    </row>
    <row r="421" spans="1:3" x14ac:dyDescent="0.3">
      <c r="A421" s="68"/>
      <c r="B421" s="17"/>
      <c r="C421" s="18"/>
    </row>
    <row r="422" spans="1:3" x14ac:dyDescent="0.3">
      <c r="A422" s="68"/>
      <c r="B422" s="17"/>
      <c r="C422" s="18"/>
    </row>
    <row r="423" spans="1:3" x14ac:dyDescent="0.3">
      <c r="A423" s="68"/>
      <c r="B423" s="17"/>
      <c r="C423" s="18"/>
    </row>
    <row r="424" spans="1:3" x14ac:dyDescent="0.3">
      <c r="A424" s="68"/>
      <c r="B424" s="17"/>
      <c r="C424" s="18"/>
    </row>
    <row r="425" spans="1:3" x14ac:dyDescent="0.3">
      <c r="A425" s="68"/>
      <c r="B425" s="17"/>
      <c r="C425" s="18"/>
    </row>
    <row r="426" spans="1:3" x14ac:dyDescent="0.3">
      <c r="A426" s="68"/>
      <c r="B426" s="17"/>
      <c r="C426" s="18"/>
    </row>
    <row r="427" spans="1:3" x14ac:dyDescent="0.3">
      <c r="A427" s="68"/>
      <c r="B427" s="17"/>
      <c r="C427" s="18"/>
    </row>
    <row r="428" spans="1:3" x14ac:dyDescent="0.3">
      <c r="A428" s="68"/>
      <c r="B428" s="17"/>
      <c r="C428" s="18"/>
    </row>
    <row r="429" spans="1:3" x14ac:dyDescent="0.3">
      <c r="A429" s="68"/>
      <c r="B429" s="17"/>
      <c r="C429" s="18"/>
    </row>
    <row r="430" spans="1:3" x14ac:dyDescent="0.3">
      <c r="A430" s="68"/>
      <c r="B430" s="17"/>
      <c r="C430" s="18"/>
    </row>
    <row r="431" spans="1:3" x14ac:dyDescent="0.3">
      <c r="A431" s="68"/>
      <c r="B431" s="17"/>
      <c r="C431" s="18"/>
    </row>
    <row r="432" spans="1:3" x14ac:dyDescent="0.3">
      <c r="A432" s="68"/>
      <c r="B432" s="17"/>
      <c r="C432" s="18"/>
    </row>
    <row r="433" spans="1:3" x14ac:dyDescent="0.3">
      <c r="A433" s="68"/>
      <c r="B433" s="17"/>
      <c r="C433" s="18"/>
    </row>
    <row r="434" spans="1:3" x14ac:dyDescent="0.3">
      <c r="A434" s="68"/>
      <c r="B434" s="17"/>
      <c r="C434" s="18"/>
    </row>
    <row r="435" spans="1:3" x14ac:dyDescent="0.3">
      <c r="A435" s="68"/>
      <c r="B435" s="17"/>
      <c r="C435" s="18"/>
    </row>
    <row r="436" spans="1:3" x14ac:dyDescent="0.3">
      <c r="A436" s="68"/>
      <c r="B436" s="17"/>
      <c r="C436" s="18"/>
    </row>
    <row r="437" spans="1:3" x14ac:dyDescent="0.3">
      <c r="A437" s="68"/>
      <c r="B437" s="17"/>
      <c r="C437" s="18"/>
    </row>
    <row r="438" spans="1:3" x14ac:dyDescent="0.3">
      <c r="A438" s="68"/>
      <c r="B438" s="17"/>
      <c r="C438" s="18"/>
    </row>
    <row r="439" spans="1:3" x14ac:dyDescent="0.3">
      <c r="A439" s="68"/>
      <c r="B439" s="17"/>
      <c r="C439" s="18"/>
    </row>
    <row r="440" spans="1:3" x14ac:dyDescent="0.3">
      <c r="A440" s="68"/>
      <c r="B440" s="17"/>
      <c r="C440" s="18"/>
    </row>
    <row r="441" spans="1:3" x14ac:dyDescent="0.3">
      <c r="A441" s="68"/>
      <c r="B441" s="17"/>
      <c r="C441" s="18"/>
    </row>
    <row r="442" spans="1:3" x14ac:dyDescent="0.3">
      <c r="A442" s="68"/>
      <c r="B442" s="17"/>
      <c r="C442" s="18"/>
    </row>
    <row r="443" spans="1:3" x14ac:dyDescent="0.3">
      <c r="A443" s="68"/>
      <c r="B443" s="17"/>
      <c r="C443" s="18"/>
    </row>
    <row r="444" spans="1:3" x14ac:dyDescent="0.3">
      <c r="A444" s="68"/>
      <c r="B444" s="17"/>
      <c r="C444" s="18"/>
    </row>
    <row r="445" spans="1:3" x14ac:dyDescent="0.3">
      <c r="A445" s="68"/>
      <c r="B445" s="17"/>
      <c r="C445" s="18"/>
    </row>
    <row r="446" spans="1:3" x14ac:dyDescent="0.3">
      <c r="A446" s="68"/>
      <c r="B446" s="17"/>
      <c r="C446" s="18"/>
    </row>
    <row r="447" spans="1:3" x14ac:dyDescent="0.3">
      <c r="A447" s="68"/>
      <c r="B447" s="17"/>
      <c r="C447" s="18"/>
    </row>
    <row r="448" spans="1:3" x14ac:dyDescent="0.3">
      <c r="A448" s="68"/>
      <c r="B448" s="17"/>
      <c r="C448" s="18"/>
    </row>
    <row r="449" spans="1:3" x14ac:dyDescent="0.3">
      <c r="A449" s="68"/>
      <c r="B449" s="17"/>
      <c r="C449" s="18"/>
    </row>
    <row r="450" spans="1:3" x14ac:dyDescent="0.3">
      <c r="A450" s="68"/>
      <c r="B450" s="17"/>
      <c r="C450" s="18"/>
    </row>
    <row r="451" spans="1:3" x14ac:dyDescent="0.3">
      <c r="A451" s="68"/>
      <c r="B451" s="17"/>
      <c r="C451" s="18"/>
    </row>
    <row r="452" spans="1:3" x14ac:dyDescent="0.3">
      <c r="A452" s="68"/>
      <c r="B452" s="17"/>
      <c r="C452" s="18"/>
    </row>
    <row r="453" spans="1:3" x14ac:dyDescent="0.3">
      <c r="A453" s="68"/>
      <c r="B453" s="17"/>
      <c r="C453" s="18"/>
    </row>
    <row r="454" spans="1:3" x14ac:dyDescent="0.3">
      <c r="A454" s="68"/>
      <c r="B454" s="17"/>
      <c r="C454" s="18"/>
    </row>
    <row r="455" spans="1:3" x14ac:dyDescent="0.3">
      <c r="A455" s="68"/>
      <c r="B455" s="17"/>
      <c r="C455" s="18"/>
    </row>
    <row r="456" spans="1:3" x14ac:dyDescent="0.3">
      <c r="A456" s="68"/>
      <c r="B456" s="17"/>
      <c r="C456" s="18"/>
    </row>
    <row r="457" spans="1:3" x14ac:dyDescent="0.3">
      <c r="A457" s="68"/>
      <c r="B457" s="17"/>
      <c r="C457" s="18"/>
    </row>
    <row r="458" spans="1:3" x14ac:dyDescent="0.3">
      <c r="A458" s="68"/>
      <c r="B458" s="17"/>
      <c r="C458" s="18"/>
    </row>
    <row r="459" spans="1:3" x14ac:dyDescent="0.3">
      <c r="A459" s="68"/>
      <c r="B459" s="17"/>
      <c r="C459" s="18"/>
    </row>
    <row r="460" spans="1:3" x14ac:dyDescent="0.3">
      <c r="A460" s="68"/>
      <c r="B460" s="17"/>
      <c r="C460" s="18"/>
    </row>
    <row r="461" spans="1:3" x14ac:dyDescent="0.3">
      <c r="A461" s="68"/>
      <c r="B461" s="17"/>
      <c r="C461" s="18"/>
    </row>
    <row r="462" spans="1:3" x14ac:dyDescent="0.3">
      <c r="A462" s="68"/>
      <c r="B462" s="17"/>
      <c r="C462" s="18"/>
    </row>
    <row r="463" spans="1:3" x14ac:dyDescent="0.3">
      <c r="A463" s="68"/>
      <c r="B463" s="17"/>
      <c r="C463" s="18"/>
    </row>
    <row r="464" spans="1:3" x14ac:dyDescent="0.3">
      <c r="A464" s="68"/>
      <c r="B464" s="17"/>
      <c r="C464" s="18"/>
    </row>
    <row r="465" spans="1:3" x14ac:dyDescent="0.3">
      <c r="A465" s="68"/>
      <c r="B465" s="17"/>
      <c r="C465" s="18"/>
    </row>
    <row r="466" spans="1:3" x14ac:dyDescent="0.3">
      <c r="A466" s="68"/>
      <c r="B466" s="17"/>
      <c r="C466" s="18"/>
    </row>
    <row r="467" spans="1:3" x14ac:dyDescent="0.3">
      <c r="A467" s="68"/>
      <c r="B467" s="17"/>
      <c r="C467" s="18"/>
    </row>
    <row r="468" spans="1:3" x14ac:dyDescent="0.3">
      <c r="A468" s="68"/>
      <c r="B468" s="17"/>
      <c r="C468" s="18"/>
    </row>
    <row r="469" spans="1:3" x14ac:dyDescent="0.3">
      <c r="A469" s="68"/>
      <c r="B469" s="17"/>
      <c r="C469" s="18"/>
    </row>
    <row r="470" spans="1:3" x14ac:dyDescent="0.3">
      <c r="A470" s="68"/>
      <c r="B470" s="17"/>
      <c r="C470" s="18"/>
    </row>
    <row r="471" spans="1:3" x14ac:dyDescent="0.3">
      <c r="A471" s="68"/>
      <c r="B471" s="17"/>
      <c r="C471" s="18"/>
    </row>
    <row r="472" spans="1:3" x14ac:dyDescent="0.3">
      <c r="A472" s="68"/>
      <c r="B472" s="17"/>
      <c r="C472" s="18"/>
    </row>
    <row r="473" spans="1:3" x14ac:dyDescent="0.3">
      <c r="A473" s="68"/>
      <c r="B473" s="17"/>
      <c r="C473" s="18"/>
    </row>
    <row r="474" spans="1:3" x14ac:dyDescent="0.3">
      <c r="A474" s="68"/>
      <c r="B474" s="17"/>
      <c r="C474" s="18"/>
    </row>
    <row r="475" spans="1:3" x14ac:dyDescent="0.3">
      <c r="A475" s="68"/>
      <c r="B475" s="17"/>
      <c r="C475" s="18"/>
    </row>
    <row r="476" spans="1:3" x14ac:dyDescent="0.3">
      <c r="A476" s="68"/>
      <c r="B476" s="17"/>
      <c r="C476" s="18"/>
    </row>
    <row r="477" spans="1:3" x14ac:dyDescent="0.3">
      <c r="A477" s="68"/>
      <c r="B477" s="17"/>
      <c r="C477" s="18"/>
    </row>
    <row r="478" spans="1:3" x14ac:dyDescent="0.3">
      <c r="A478" s="68"/>
      <c r="B478" s="17"/>
      <c r="C478" s="18"/>
    </row>
    <row r="479" spans="1:3" x14ac:dyDescent="0.3">
      <c r="A479" s="68"/>
      <c r="B479" s="17"/>
      <c r="C479" s="18"/>
    </row>
    <row r="480" spans="1:3" x14ac:dyDescent="0.3">
      <c r="A480" s="68"/>
      <c r="B480" s="17"/>
      <c r="C480" s="18"/>
    </row>
    <row r="481" spans="1:3" x14ac:dyDescent="0.3">
      <c r="A481" s="68"/>
      <c r="B481" s="17"/>
      <c r="C481" s="18"/>
    </row>
    <row r="482" spans="1:3" x14ac:dyDescent="0.3">
      <c r="A482" s="68"/>
      <c r="B482" s="17"/>
      <c r="C482" s="18"/>
    </row>
    <row r="483" spans="1:3" x14ac:dyDescent="0.3">
      <c r="A483" s="68"/>
      <c r="B483" s="17"/>
      <c r="C483" s="18"/>
    </row>
    <row r="484" spans="1:3" x14ac:dyDescent="0.3">
      <c r="A484" s="68"/>
      <c r="B484" s="17"/>
      <c r="C484" s="18"/>
    </row>
    <row r="485" spans="1:3" x14ac:dyDescent="0.3">
      <c r="A485" s="68"/>
      <c r="B485" s="17"/>
      <c r="C485" s="18"/>
    </row>
    <row r="486" spans="1:3" x14ac:dyDescent="0.3">
      <c r="A486" s="68"/>
      <c r="B486" s="17"/>
      <c r="C486" s="18"/>
    </row>
    <row r="487" spans="1:3" x14ac:dyDescent="0.3">
      <c r="A487" s="68"/>
      <c r="B487" s="17"/>
      <c r="C487" s="18"/>
    </row>
    <row r="488" spans="1:3" x14ac:dyDescent="0.3">
      <c r="A488" s="68"/>
      <c r="B488" s="17"/>
      <c r="C488" s="18"/>
    </row>
    <row r="489" spans="1:3" x14ac:dyDescent="0.3">
      <c r="A489" s="68"/>
      <c r="B489" s="17"/>
      <c r="C489" s="18"/>
    </row>
    <row r="490" spans="1:3" x14ac:dyDescent="0.3">
      <c r="A490" s="68"/>
      <c r="B490" s="17"/>
      <c r="C490" s="18"/>
    </row>
    <row r="491" spans="1:3" x14ac:dyDescent="0.3">
      <c r="A491" s="68"/>
      <c r="B491" s="17"/>
      <c r="C491" s="18"/>
    </row>
    <row r="492" spans="1:3" x14ac:dyDescent="0.3">
      <c r="A492" s="68"/>
      <c r="B492" s="17"/>
      <c r="C492" s="18"/>
    </row>
    <row r="493" spans="1:3" x14ac:dyDescent="0.3">
      <c r="A493" s="68"/>
      <c r="B493" s="17"/>
      <c r="C493" s="18"/>
    </row>
    <row r="494" spans="1:3" x14ac:dyDescent="0.3">
      <c r="A494" s="68"/>
      <c r="B494" s="17"/>
      <c r="C494" s="18"/>
    </row>
    <row r="495" spans="1:3" x14ac:dyDescent="0.3">
      <c r="A495" s="68"/>
      <c r="B495" s="17"/>
      <c r="C495" s="18"/>
    </row>
    <row r="496" spans="1:3" x14ac:dyDescent="0.3">
      <c r="A496" s="68"/>
      <c r="B496" s="17"/>
      <c r="C496" s="18"/>
    </row>
    <row r="497" spans="1:3" x14ac:dyDescent="0.3">
      <c r="A497" s="68"/>
      <c r="B497" s="17"/>
      <c r="C497" s="18"/>
    </row>
    <row r="498" spans="1:3" x14ac:dyDescent="0.3">
      <c r="A498" s="68"/>
      <c r="B498" s="17"/>
      <c r="C498" s="18"/>
    </row>
    <row r="499" spans="1:3" x14ac:dyDescent="0.3">
      <c r="A499" s="68"/>
      <c r="B499" s="17"/>
      <c r="C499" s="18"/>
    </row>
    <row r="500" spans="1:3" x14ac:dyDescent="0.3">
      <c r="A500" s="68"/>
      <c r="B500" s="17"/>
      <c r="C500" s="18"/>
    </row>
    <row r="501" spans="1:3" x14ac:dyDescent="0.3">
      <c r="A501" s="68"/>
      <c r="B501" s="17"/>
      <c r="C501" s="18"/>
    </row>
    <row r="502" spans="1:3" x14ac:dyDescent="0.3">
      <c r="A502" s="68"/>
      <c r="B502" s="17"/>
      <c r="C502" s="18"/>
    </row>
    <row r="503" spans="1:3" x14ac:dyDescent="0.3">
      <c r="A503" s="68"/>
      <c r="B503" s="17"/>
      <c r="C503" s="18"/>
    </row>
    <row r="504" spans="1:3" x14ac:dyDescent="0.3">
      <c r="A504" s="68"/>
      <c r="B504" s="17"/>
      <c r="C504" s="18"/>
    </row>
    <row r="505" spans="1:3" x14ac:dyDescent="0.3">
      <c r="A505" s="68"/>
      <c r="B505" s="17"/>
      <c r="C505" s="18"/>
    </row>
    <row r="506" spans="1:3" x14ac:dyDescent="0.3">
      <c r="A506" s="68"/>
      <c r="B506" s="17"/>
      <c r="C506" s="18"/>
    </row>
    <row r="507" spans="1:3" x14ac:dyDescent="0.3">
      <c r="A507" s="68"/>
      <c r="B507" s="17"/>
      <c r="C507" s="18"/>
    </row>
    <row r="508" spans="1:3" x14ac:dyDescent="0.3">
      <c r="A508" s="68"/>
      <c r="B508" s="17"/>
      <c r="C508" s="18"/>
    </row>
    <row r="509" spans="1:3" x14ac:dyDescent="0.3">
      <c r="A509" s="68"/>
      <c r="B509" s="17"/>
      <c r="C509" s="18"/>
    </row>
    <row r="510" spans="1:3" x14ac:dyDescent="0.3">
      <c r="A510" s="68"/>
      <c r="B510" s="17"/>
      <c r="C510" s="18"/>
    </row>
    <row r="511" spans="1:3" x14ac:dyDescent="0.3">
      <c r="A511" s="68"/>
      <c r="B511" s="17"/>
      <c r="C511" s="18"/>
    </row>
    <row r="512" spans="1:3" x14ac:dyDescent="0.3">
      <c r="A512" s="68"/>
      <c r="B512" s="17"/>
      <c r="C512" s="18"/>
    </row>
    <row r="513" spans="1:3" x14ac:dyDescent="0.3">
      <c r="A513" s="68"/>
      <c r="B513" s="17"/>
      <c r="C513" s="18"/>
    </row>
    <row r="514" spans="1:3" x14ac:dyDescent="0.3">
      <c r="A514" s="68"/>
      <c r="B514" s="17"/>
      <c r="C514" s="18"/>
    </row>
    <row r="515" spans="1:3" x14ac:dyDescent="0.3">
      <c r="A515" s="68"/>
      <c r="B515" s="17"/>
      <c r="C515" s="18"/>
    </row>
    <row r="516" spans="1:3" x14ac:dyDescent="0.3">
      <c r="A516" s="68"/>
      <c r="B516" s="17"/>
      <c r="C516" s="18"/>
    </row>
    <row r="517" spans="1:3" x14ac:dyDescent="0.3">
      <c r="A517" s="68"/>
      <c r="B517" s="17"/>
      <c r="C517" s="18"/>
    </row>
    <row r="518" spans="1:3" x14ac:dyDescent="0.3">
      <c r="A518" s="68"/>
      <c r="B518" s="17"/>
      <c r="C518" s="18"/>
    </row>
    <row r="519" spans="1:3" x14ac:dyDescent="0.3">
      <c r="A519" s="68"/>
      <c r="B519" s="17"/>
      <c r="C519" s="18"/>
    </row>
    <row r="520" spans="1:3" x14ac:dyDescent="0.3">
      <c r="A520" s="68"/>
      <c r="B520" s="17"/>
      <c r="C520" s="18"/>
    </row>
    <row r="521" spans="1:3" x14ac:dyDescent="0.3">
      <c r="A521" s="68"/>
      <c r="B521" s="17"/>
      <c r="C521" s="18"/>
    </row>
    <row r="522" spans="1:3" x14ac:dyDescent="0.3">
      <c r="A522" s="68"/>
      <c r="B522" s="17"/>
      <c r="C522" s="18"/>
    </row>
    <row r="523" spans="1:3" x14ac:dyDescent="0.3">
      <c r="A523" s="68"/>
      <c r="B523" s="17"/>
      <c r="C523" s="18"/>
    </row>
    <row r="524" spans="1:3" x14ac:dyDescent="0.3">
      <c r="A524" s="68"/>
      <c r="B524" s="17"/>
      <c r="C524" s="18"/>
    </row>
    <row r="525" spans="1:3" x14ac:dyDescent="0.3">
      <c r="A525" s="68"/>
      <c r="B525" s="17"/>
      <c r="C525" s="18"/>
    </row>
    <row r="526" spans="1:3" x14ac:dyDescent="0.3">
      <c r="A526" s="68"/>
      <c r="B526" s="17"/>
      <c r="C526" s="18"/>
    </row>
    <row r="527" spans="1:3" x14ac:dyDescent="0.3">
      <c r="A527" s="68"/>
      <c r="B527" s="17"/>
      <c r="C527" s="18"/>
    </row>
    <row r="528" spans="1:3" x14ac:dyDescent="0.3">
      <c r="A528" s="68"/>
      <c r="B528" s="17"/>
      <c r="C528" s="18"/>
    </row>
    <row r="529" spans="1:3" x14ac:dyDescent="0.3">
      <c r="A529" s="68"/>
      <c r="B529" s="17"/>
      <c r="C529" s="18"/>
    </row>
    <row r="530" spans="1:3" x14ac:dyDescent="0.3">
      <c r="A530" s="68"/>
      <c r="B530" s="17"/>
      <c r="C530" s="18"/>
    </row>
    <row r="531" spans="1:3" x14ac:dyDescent="0.3">
      <c r="A531" s="68"/>
      <c r="B531" s="17"/>
      <c r="C531" s="18"/>
    </row>
    <row r="532" spans="1:3" x14ac:dyDescent="0.3">
      <c r="A532" s="68"/>
      <c r="B532" s="17"/>
      <c r="C532" s="18"/>
    </row>
    <row r="533" spans="1:3" x14ac:dyDescent="0.3">
      <c r="A533" s="68"/>
      <c r="B533" s="17"/>
      <c r="C533" s="18"/>
    </row>
    <row r="534" spans="1:3" x14ac:dyDescent="0.3">
      <c r="A534" s="68"/>
      <c r="B534" s="17"/>
      <c r="C534" s="18"/>
    </row>
    <row r="535" spans="1:3" x14ac:dyDescent="0.3">
      <c r="A535" s="68"/>
      <c r="B535" s="17"/>
      <c r="C535" s="18"/>
    </row>
    <row r="536" spans="1:3" x14ac:dyDescent="0.3">
      <c r="A536" s="68"/>
      <c r="B536" s="17"/>
      <c r="C536" s="18"/>
    </row>
    <row r="537" spans="1:3" x14ac:dyDescent="0.3">
      <c r="A537" s="68"/>
      <c r="B537" s="17"/>
      <c r="C537" s="18"/>
    </row>
    <row r="538" spans="1:3" x14ac:dyDescent="0.3">
      <c r="A538" s="68"/>
      <c r="B538" s="17"/>
      <c r="C538" s="18"/>
    </row>
    <row r="539" spans="1:3" x14ac:dyDescent="0.3">
      <c r="A539" s="68"/>
      <c r="B539" s="17"/>
      <c r="C539" s="18"/>
    </row>
    <row r="540" spans="1:3" x14ac:dyDescent="0.3">
      <c r="A540" s="68"/>
      <c r="B540" s="17"/>
      <c r="C540" s="18"/>
    </row>
    <row r="541" spans="1:3" x14ac:dyDescent="0.3">
      <c r="A541" s="68"/>
      <c r="B541" s="17"/>
      <c r="C541" s="18"/>
    </row>
    <row r="542" spans="1:3" x14ac:dyDescent="0.3">
      <c r="A542" s="68"/>
      <c r="B542" s="17"/>
      <c r="C542" s="18"/>
    </row>
    <row r="543" spans="1:3" x14ac:dyDescent="0.3">
      <c r="A543" s="68"/>
      <c r="B543" s="17"/>
      <c r="C543" s="18"/>
    </row>
    <row r="544" spans="1:3" x14ac:dyDescent="0.3">
      <c r="A544" s="68"/>
      <c r="B544" s="17"/>
      <c r="C544" s="18"/>
    </row>
    <row r="545" spans="1:3" x14ac:dyDescent="0.3">
      <c r="A545" s="68"/>
      <c r="B545" s="17"/>
      <c r="C545" s="18"/>
    </row>
    <row r="546" spans="1:3" x14ac:dyDescent="0.3">
      <c r="A546" s="68"/>
      <c r="B546" s="17"/>
      <c r="C546" s="18"/>
    </row>
    <row r="547" spans="1:3" x14ac:dyDescent="0.3">
      <c r="A547" s="68"/>
      <c r="B547" s="17"/>
      <c r="C547" s="18"/>
    </row>
    <row r="548" spans="1:3" x14ac:dyDescent="0.3">
      <c r="A548" s="68"/>
      <c r="B548" s="17"/>
      <c r="C548" s="18"/>
    </row>
    <row r="549" spans="1:3" x14ac:dyDescent="0.3">
      <c r="A549" s="68"/>
      <c r="B549" s="17"/>
    </row>
    <row r="550" spans="1:3" x14ac:dyDescent="0.3">
      <c r="A550" s="68"/>
      <c r="B550" s="17"/>
    </row>
    <row r="551" spans="1:3" x14ac:dyDescent="0.3">
      <c r="A551" s="68"/>
      <c r="B551" s="17"/>
    </row>
    <row r="552" spans="1:3" x14ac:dyDescent="0.3">
      <c r="A552" s="68"/>
      <c r="B552" s="17"/>
    </row>
    <row r="553" spans="1:3" x14ac:dyDescent="0.3">
      <c r="A553" s="68"/>
      <c r="B553" s="17"/>
    </row>
    <row r="554" spans="1:3" x14ac:dyDescent="0.3">
      <c r="A554" s="68"/>
      <c r="B554" s="17"/>
    </row>
    <row r="555" spans="1:3" x14ac:dyDescent="0.3">
      <c r="A555" s="68"/>
      <c r="B555" s="17"/>
    </row>
    <row r="556" spans="1:3" x14ac:dyDescent="0.3">
      <c r="A556" s="68"/>
      <c r="B556" s="17"/>
    </row>
    <row r="557" spans="1:3" x14ac:dyDescent="0.3">
      <c r="A557" s="68"/>
      <c r="B557" s="17"/>
    </row>
    <row r="558" spans="1:3" x14ac:dyDescent="0.3">
      <c r="A558" s="68"/>
      <c r="B558" s="17"/>
    </row>
    <row r="559" spans="1:3" x14ac:dyDescent="0.3">
      <c r="A559" s="68"/>
      <c r="B559" s="17"/>
    </row>
    <row r="560" spans="1:3" x14ac:dyDescent="0.3">
      <c r="A560" s="68"/>
      <c r="B560" s="17"/>
    </row>
    <row r="561" spans="1:2" x14ac:dyDescent="0.3">
      <c r="A561" s="68"/>
      <c r="B561" s="17"/>
    </row>
    <row r="562" spans="1:2" x14ac:dyDescent="0.3">
      <c r="A562" s="68"/>
      <c r="B562" s="17"/>
    </row>
    <row r="563" spans="1:2" x14ac:dyDescent="0.3">
      <c r="A563" s="68"/>
      <c r="B563" s="17"/>
    </row>
    <row r="564" spans="1:2" x14ac:dyDescent="0.3">
      <c r="A564" s="68"/>
      <c r="B564" s="17"/>
    </row>
    <row r="565" spans="1:2" x14ac:dyDescent="0.3">
      <c r="A565" s="68"/>
      <c r="B565" s="17"/>
    </row>
    <row r="566" spans="1:2" x14ac:dyDescent="0.3">
      <c r="A566" s="68"/>
      <c r="B566" s="17"/>
    </row>
    <row r="567" spans="1:2" x14ac:dyDescent="0.3">
      <c r="A567" s="68"/>
      <c r="B567" s="17"/>
    </row>
    <row r="568" spans="1:2" x14ac:dyDescent="0.3">
      <c r="A568" s="68"/>
      <c r="B568" s="17"/>
    </row>
    <row r="569" spans="1:2" x14ac:dyDescent="0.3">
      <c r="A569" s="68"/>
      <c r="B569" s="17"/>
    </row>
    <row r="570" spans="1:2" x14ac:dyDescent="0.3">
      <c r="A570" s="68"/>
      <c r="B570" s="17"/>
    </row>
    <row r="571" spans="1:2" x14ac:dyDescent="0.3">
      <c r="A571" s="68"/>
      <c r="B571" s="17"/>
    </row>
    <row r="572" spans="1:2" x14ac:dyDescent="0.3">
      <c r="A572" s="68"/>
      <c r="B572" s="17"/>
    </row>
    <row r="573" spans="1:2" x14ac:dyDescent="0.3">
      <c r="A573" s="68"/>
      <c r="B573" s="17"/>
    </row>
    <row r="574" spans="1:2" x14ac:dyDescent="0.3">
      <c r="A574" s="68"/>
      <c r="B574" s="17"/>
    </row>
    <row r="575" spans="1:2" x14ac:dyDescent="0.3">
      <c r="A575" s="68"/>
      <c r="B575" s="17"/>
    </row>
    <row r="576" spans="1:2" x14ac:dyDescent="0.3">
      <c r="A576" s="68"/>
      <c r="B576" s="17"/>
    </row>
    <row r="577" spans="1:2" x14ac:dyDescent="0.3">
      <c r="A577" s="68"/>
      <c r="B577" s="17"/>
    </row>
    <row r="578" spans="1:2" x14ac:dyDescent="0.3">
      <c r="A578" s="68"/>
      <c r="B578" s="17"/>
    </row>
    <row r="579" spans="1:2" x14ac:dyDescent="0.3">
      <c r="A579" s="68"/>
      <c r="B579" s="17"/>
    </row>
    <row r="580" spans="1:2" x14ac:dyDescent="0.3">
      <c r="A580" s="68"/>
      <c r="B580" s="17"/>
    </row>
    <row r="581" spans="1:2" x14ac:dyDescent="0.3">
      <c r="A581" s="68"/>
      <c r="B581" s="17"/>
    </row>
    <row r="582" spans="1:2" x14ac:dyDescent="0.3">
      <c r="A582" s="68"/>
      <c r="B582" s="17"/>
    </row>
    <row r="583" spans="1:2" x14ac:dyDescent="0.3">
      <c r="A583" s="68"/>
      <c r="B583" s="17"/>
    </row>
    <row r="584" spans="1:2" x14ac:dyDescent="0.3">
      <c r="A584" s="68"/>
      <c r="B584" s="17"/>
    </row>
    <row r="585" spans="1:2" x14ac:dyDescent="0.3">
      <c r="A585" s="68"/>
      <c r="B585" s="17"/>
    </row>
  </sheetData>
  <mergeCells count="12">
    <mergeCell ref="B1:P1"/>
    <mergeCell ref="B2:P2"/>
    <mergeCell ref="B3:P3"/>
    <mergeCell ref="B4:P4"/>
    <mergeCell ref="B5:P5"/>
    <mergeCell ref="U11:AE11"/>
    <mergeCell ref="B6:P6"/>
    <mergeCell ref="B8:P8"/>
    <mergeCell ref="R13:Z13"/>
    <mergeCell ref="AB13:AF13"/>
    <mergeCell ref="C10:H10"/>
    <mergeCell ref="B7:P7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C2F1-ACB8-4C28-A2C2-4D31C7E39D41}">
  <dimension ref="A1:AH585"/>
  <sheetViews>
    <sheetView zoomScale="90" zoomScaleNormal="90" workbookViewId="0">
      <selection activeCell="A14" sqref="A14"/>
    </sheetView>
  </sheetViews>
  <sheetFormatPr defaultRowHeight="14.4" x14ac:dyDescent="0.3"/>
  <cols>
    <col min="1" max="1" width="42.77734375" style="46" customWidth="1"/>
    <col min="2" max="2" width="18.44140625" customWidth="1"/>
    <col min="3" max="4" width="20.109375" customWidth="1"/>
    <col min="5" max="5" width="19.109375" customWidth="1"/>
    <col min="6" max="6" width="20.33203125" customWidth="1"/>
    <col min="7" max="7" width="19.33203125" customWidth="1"/>
    <col min="8" max="8" width="21.44140625" bestFit="1" customWidth="1"/>
    <col min="9" max="10" width="21.44140625" customWidth="1"/>
    <col min="11" max="12" width="21.44140625" bestFit="1" customWidth="1"/>
    <col min="13" max="14" width="24.44140625" bestFit="1" customWidth="1"/>
    <col min="15" max="15" width="24.44140625" customWidth="1"/>
    <col min="16" max="16" width="24.44140625" bestFit="1" customWidth="1"/>
    <col min="18" max="18" width="13.44140625" bestFit="1" customWidth="1"/>
    <col min="19" max="23" width="16.5546875" bestFit="1" customWidth="1"/>
    <col min="24" max="25" width="16.109375" customWidth="1"/>
    <col min="26" max="27" width="12.6640625" customWidth="1"/>
    <col min="28" max="28" width="11.33203125" customWidth="1"/>
    <col min="29" max="30" width="24.44140625" bestFit="1" customWidth="1"/>
    <col min="31" max="31" width="28.44140625" customWidth="1"/>
    <col min="32" max="32" width="22.88671875" customWidth="1"/>
    <col min="33" max="33" width="11.5546875" customWidth="1"/>
  </cols>
  <sheetData>
    <row r="1" spans="1:34" ht="21" x14ac:dyDescent="0.4">
      <c r="A1" s="66">
        <v>1</v>
      </c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34" ht="21" x14ac:dyDescent="0.4">
      <c r="A2" s="66">
        <v>2</v>
      </c>
      <c r="B2" s="70" t="s">
        <v>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34" ht="21" x14ac:dyDescent="0.4">
      <c r="A3" s="66">
        <v>3</v>
      </c>
      <c r="B3" s="70" t="s">
        <v>2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34" ht="21" x14ac:dyDescent="0.4">
      <c r="A4" s="66">
        <v>4</v>
      </c>
      <c r="B4" s="70" t="s">
        <v>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</row>
    <row r="5" spans="1:34" ht="21" x14ac:dyDescent="0.4">
      <c r="A5" s="66">
        <v>5</v>
      </c>
      <c r="B5" s="70" t="s">
        <v>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</row>
    <row r="6" spans="1:34" ht="21" x14ac:dyDescent="0.4">
      <c r="A6" s="66">
        <v>6</v>
      </c>
      <c r="B6" s="70" t="s">
        <v>5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</row>
    <row r="7" spans="1:34" ht="21" x14ac:dyDescent="0.4">
      <c r="A7" s="66">
        <v>7</v>
      </c>
      <c r="B7" s="70" t="s">
        <v>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</row>
    <row r="8" spans="1:34" ht="21" x14ac:dyDescent="0.4">
      <c r="A8" s="66">
        <v>8</v>
      </c>
      <c r="B8" s="70" t="s">
        <v>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</row>
    <row r="9" spans="1:34" ht="15" thickBot="1" x14ac:dyDescent="0.35"/>
    <row r="10" spans="1:34" ht="21" x14ac:dyDescent="0.4">
      <c r="B10" s="3" t="s">
        <v>8</v>
      </c>
      <c r="C10" s="74" t="s">
        <v>640</v>
      </c>
      <c r="D10" s="75"/>
      <c r="E10" s="75"/>
      <c r="F10" s="75"/>
      <c r="G10" s="75"/>
      <c r="H10" s="7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1:34" ht="21" x14ac:dyDescent="0.4">
      <c r="R11" s="7" t="s">
        <v>9</v>
      </c>
      <c r="S11" s="8"/>
      <c r="U11" s="69" t="s">
        <v>10</v>
      </c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9"/>
    </row>
    <row r="12" spans="1:34" ht="26.4" x14ac:dyDescent="0.3">
      <c r="A12" s="67" t="s">
        <v>11</v>
      </c>
      <c r="B12" s="10" t="s">
        <v>12</v>
      </c>
      <c r="C12" s="10" t="s">
        <v>45</v>
      </c>
      <c r="D12" s="10" t="s">
        <v>13</v>
      </c>
      <c r="E12" s="10" t="s">
        <v>13</v>
      </c>
      <c r="F12" s="10" t="s">
        <v>14</v>
      </c>
      <c r="G12" s="10" t="s">
        <v>15</v>
      </c>
      <c r="H12" s="11" t="s">
        <v>46</v>
      </c>
      <c r="I12" s="11" t="s">
        <v>16</v>
      </c>
      <c r="J12" s="11" t="s">
        <v>17</v>
      </c>
      <c r="K12" s="11" t="s">
        <v>18</v>
      </c>
      <c r="L12" s="11" t="s">
        <v>19</v>
      </c>
      <c r="M12" s="12" t="s">
        <v>47</v>
      </c>
      <c r="N12" s="12" t="s">
        <v>20</v>
      </c>
      <c r="O12" s="12" t="s">
        <v>21</v>
      </c>
      <c r="P12" s="13" t="s">
        <v>22</v>
      </c>
      <c r="R12" s="14"/>
      <c r="AF12" s="9"/>
    </row>
    <row r="13" spans="1:34" ht="15" customHeight="1" x14ac:dyDescent="0.3">
      <c r="R13" s="71" t="s">
        <v>23</v>
      </c>
      <c r="S13" s="72"/>
      <c r="T13" s="72"/>
      <c r="U13" s="72"/>
      <c r="V13" s="72"/>
      <c r="W13" s="72"/>
      <c r="X13" s="72"/>
      <c r="Y13" s="72"/>
      <c r="Z13" s="72"/>
      <c r="AA13" s="48"/>
      <c r="AB13" s="72" t="s">
        <v>24</v>
      </c>
      <c r="AC13" s="72"/>
      <c r="AD13" s="72"/>
      <c r="AE13" s="72"/>
      <c r="AF13" s="73"/>
      <c r="AG13" s="15"/>
      <c r="AH13" s="15"/>
    </row>
    <row r="14" spans="1:34" ht="31.5" customHeight="1" x14ac:dyDescent="0.3">
      <c r="A14" s="51" t="s">
        <v>11</v>
      </c>
      <c r="B14" s="52" t="s">
        <v>25</v>
      </c>
      <c r="C14" s="52" t="s">
        <v>48</v>
      </c>
      <c r="D14" s="52" t="s">
        <v>26</v>
      </c>
      <c r="E14" s="52" t="s">
        <v>27</v>
      </c>
      <c r="F14" s="52" t="s">
        <v>28</v>
      </c>
      <c r="G14" s="52" t="s">
        <v>29</v>
      </c>
      <c r="H14" s="53" t="s">
        <v>49</v>
      </c>
      <c r="I14" s="53" t="s">
        <v>30</v>
      </c>
      <c r="J14" s="53" t="s">
        <v>31</v>
      </c>
      <c r="K14" s="53" t="s">
        <v>32</v>
      </c>
      <c r="L14" s="53" t="s">
        <v>33</v>
      </c>
      <c r="M14" s="54" t="s">
        <v>47</v>
      </c>
      <c r="N14" s="54" t="s">
        <v>20</v>
      </c>
      <c r="O14" s="54" t="s">
        <v>21</v>
      </c>
      <c r="P14" s="55" t="s">
        <v>22</v>
      </c>
      <c r="R14" s="16" t="s">
        <v>34</v>
      </c>
      <c r="S14" s="10" t="s">
        <v>50</v>
      </c>
      <c r="T14" s="10" t="s">
        <v>35</v>
      </c>
      <c r="U14" s="10" t="s">
        <v>36</v>
      </c>
      <c r="V14" s="10" t="s">
        <v>37</v>
      </c>
      <c r="W14" s="10" t="s">
        <v>38</v>
      </c>
      <c r="AB14" s="2" t="s">
        <v>34</v>
      </c>
      <c r="AC14" s="10" t="s">
        <v>47</v>
      </c>
      <c r="AD14" s="10" t="s">
        <v>20</v>
      </c>
      <c r="AE14" s="10" t="s">
        <v>21</v>
      </c>
      <c r="AF14" s="10" t="s">
        <v>22</v>
      </c>
    </row>
    <row r="15" spans="1:34" ht="39.6" x14ac:dyDescent="0.3">
      <c r="A15" s="50" t="s">
        <v>641</v>
      </c>
      <c r="B15" s="17">
        <v>0</v>
      </c>
      <c r="C15" s="18">
        <v>3.21</v>
      </c>
      <c r="D15" s="18">
        <v>2.67</v>
      </c>
      <c r="E15" s="18">
        <v>2.8</v>
      </c>
      <c r="F15" s="18">
        <v>2.91</v>
      </c>
      <c r="G15" s="18">
        <v>3.29</v>
      </c>
      <c r="H15" s="19">
        <f t="shared" ref="H15:H78" si="0">($C15/100)*366</f>
        <v>11.748599999999998</v>
      </c>
      <c r="I15" s="19">
        <f t="shared" ref="I15:I78" si="1">($D15/100)*365</f>
        <v>9.7454999999999998</v>
      </c>
      <c r="J15" s="19">
        <f t="shared" ref="J15:J78" si="2">IFERROR((($E15/100)*365),0)</f>
        <v>10.219999999999999</v>
      </c>
      <c r="K15" s="19">
        <f t="shared" ref="K15:K78" si="3">($F15/100)*366</f>
        <v>10.650600000000001</v>
      </c>
      <c r="L15" s="19">
        <f t="shared" ref="L15:L78" si="4">($G15/100)*365</f>
        <v>12.0085</v>
      </c>
      <c r="M15" s="20">
        <f t="shared" ref="M15:M78" si="5">IFERROR((($I15/$H15)-1),0)</f>
        <v>-0.17049691027015967</v>
      </c>
      <c r="N15" s="20">
        <f t="shared" ref="N15:N78" si="6">IFERROR((($J15/$I15)-1),0)</f>
        <v>4.8689138576778923E-2</v>
      </c>
      <c r="O15" s="20">
        <f t="shared" ref="O15:O78" si="7">IFERROR((($K15/$J15)-1),0)</f>
        <v>4.2133072407045224E-2</v>
      </c>
      <c r="P15" s="20">
        <f t="shared" ref="P15:P78" si="8">IFERROR((($L15/$K15)-1),0)</f>
        <v>0.12749516459166599</v>
      </c>
      <c r="R15" s="21">
        <v>1</v>
      </c>
      <c r="S15" s="22">
        <f>SUMIF($B$15:$B$300,$R15,$H$15:$H$300)</f>
        <v>42165.76200000001</v>
      </c>
      <c r="T15" s="22">
        <f>SUMIF($B$15:$B$300,$R15,$I$15:$I$300)</f>
        <v>38067.200499999984</v>
      </c>
      <c r="U15" s="22">
        <f>SUMIF($B$14:$B$300,$R15,$J$14:$J$300)</f>
        <v>266327.03150000004</v>
      </c>
      <c r="V15" s="22">
        <f>SUMIF($B$14:$B$300,$R15,$K$14:$K$300)</f>
        <v>204530.20619999999</v>
      </c>
      <c r="W15" s="22">
        <f>SUMIF($B$14:$B$300,$R15,$L$14:$L$300)</f>
        <v>418518.89150000003</v>
      </c>
      <c r="AB15" s="23">
        <v>1</v>
      </c>
      <c r="AC15" s="24">
        <f>(($T15/$S15)-1)</f>
        <v>-9.7201172363493016E-2</v>
      </c>
      <c r="AD15" s="24">
        <f>(($U15/$T15)-1)</f>
        <v>5.9962337130622503</v>
      </c>
      <c r="AE15" s="24">
        <f>(($V15/$U15)-1)</f>
        <v>-0.23203362028987295</v>
      </c>
      <c r="AF15" s="24">
        <f>(($W15/$V15)-1)</f>
        <v>1.0462449008179804</v>
      </c>
    </row>
    <row r="16" spans="1:34" ht="52.8" x14ac:dyDescent="0.3">
      <c r="A16" s="50" t="s">
        <v>642</v>
      </c>
      <c r="B16" s="17">
        <v>0</v>
      </c>
      <c r="C16" s="18">
        <v>47.88</v>
      </c>
      <c r="D16" s="18">
        <v>45.14</v>
      </c>
      <c r="E16" s="18">
        <v>50.83</v>
      </c>
      <c r="F16" s="18">
        <v>48.48</v>
      </c>
      <c r="G16" s="18">
        <v>53.57</v>
      </c>
      <c r="H16" s="19">
        <f t="shared" si="0"/>
        <v>175.24080000000001</v>
      </c>
      <c r="I16" s="19">
        <f t="shared" si="1"/>
        <v>164.761</v>
      </c>
      <c r="J16" s="19">
        <f t="shared" si="2"/>
        <v>185.52949999999998</v>
      </c>
      <c r="K16" s="19">
        <f t="shared" si="3"/>
        <v>177.43679999999998</v>
      </c>
      <c r="L16" s="19">
        <f t="shared" si="4"/>
        <v>195.53049999999999</v>
      </c>
      <c r="M16" s="20">
        <f t="shared" si="5"/>
        <v>-5.9802283486494079E-2</v>
      </c>
      <c r="N16" s="20">
        <f t="shared" si="6"/>
        <v>0.12605228178998673</v>
      </c>
      <c r="O16" s="20">
        <f t="shared" si="7"/>
        <v>-4.361947830398949E-2</v>
      </c>
      <c r="P16" s="20">
        <f t="shared" si="8"/>
        <v>0.10197264603509537</v>
      </c>
      <c r="R16" s="21">
        <v>2</v>
      </c>
      <c r="S16" s="22">
        <f>SUMIF($B$15:$B$300,$R16,$H$15:$H$300)</f>
        <v>51336.331200000008</v>
      </c>
      <c r="T16" s="22">
        <f>SUMIF($B$15:$B$300,$R16,$I$15:$I$300)</f>
        <v>50583.780499999993</v>
      </c>
      <c r="U16" s="22">
        <f>SUMIF($B$14:$B$300,$R16,$J$14:$J$300)</f>
        <v>792923.29900000012</v>
      </c>
      <c r="V16" s="22">
        <f>SUMIF($B$14:$B$300,$R16,$K$14:$K$300)</f>
        <v>599376.89879999997</v>
      </c>
      <c r="W16" s="22">
        <f>SUMIF($B$14:$B$300,$R16,$L$14:$L$300)</f>
        <v>1161758.3540000001</v>
      </c>
      <c r="AB16" s="23">
        <v>2</v>
      </c>
      <c r="AC16" s="24">
        <f>(($T16/$S16)-1)</f>
        <v>-1.4659222472836464E-2</v>
      </c>
      <c r="AD16" s="24">
        <f>(($U16/$T16)-1)</f>
        <v>14.675445590706694</v>
      </c>
      <c r="AE16" s="24">
        <f>(($V16/$U16)-1)</f>
        <v>-0.24409220973086843</v>
      </c>
      <c r="AF16" s="24">
        <f>(($W16/$V16)-1)</f>
        <v>0.93827682769544896</v>
      </c>
    </row>
    <row r="17" spans="1:33" x14ac:dyDescent="0.3">
      <c r="A17" s="50" t="s">
        <v>643</v>
      </c>
      <c r="B17" s="17">
        <v>0</v>
      </c>
      <c r="C17" s="18">
        <v>12.56</v>
      </c>
      <c r="D17" s="18">
        <v>11.23</v>
      </c>
      <c r="E17" s="18">
        <v>13.47</v>
      </c>
      <c r="F17" s="18">
        <v>12.77</v>
      </c>
      <c r="G17" s="18">
        <v>14.45</v>
      </c>
      <c r="H17" s="19">
        <f t="shared" si="0"/>
        <v>45.969600000000007</v>
      </c>
      <c r="I17" s="19">
        <f t="shared" si="1"/>
        <v>40.989500000000007</v>
      </c>
      <c r="J17" s="19">
        <f t="shared" si="2"/>
        <v>49.165500000000009</v>
      </c>
      <c r="K17" s="19">
        <f t="shared" si="3"/>
        <v>46.738200000000006</v>
      </c>
      <c r="L17" s="19">
        <f t="shared" si="4"/>
        <v>52.7425</v>
      </c>
      <c r="M17" s="20">
        <f t="shared" si="5"/>
        <v>-0.10833463854373326</v>
      </c>
      <c r="N17" s="20">
        <f t="shared" si="6"/>
        <v>0.19946571682991987</v>
      </c>
      <c r="O17" s="20">
        <f t="shared" si="7"/>
        <v>-4.9369985050492726E-2</v>
      </c>
      <c r="P17" s="20">
        <f t="shared" si="8"/>
        <v>0.12846665040587779</v>
      </c>
      <c r="R17" s="21">
        <v>3</v>
      </c>
      <c r="S17" s="22">
        <f>SUMIF($B$15:$B$300,$R17,$H$15:$H$300)</f>
        <v>36092.358</v>
      </c>
      <c r="T17" s="22">
        <f>SUMIF($B$15:$B$300,$R17,$I$15:$I$300)</f>
        <v>32894.055500000002</v>
      </c>
      <c r="U17" s="22">
        <f>SUMIF($B$14:$B$300,$R17,$J$14:$J$300)</f>
        <v>234773.94950000002</v>
      </c>
      <c r="V17" s="22">
        <f>SUMIF($B$14:$B$300,$R17,$K$14:$K$300)</f>
        <v>203123.4486</v>
      </c>
      <c r="W17" s="22">
        <f>SUMIF($B$14:$B$300,$R17,$L$14:$L$300)</f>
        <v>651632.23699999996</v>
      </c>
      <c r="AB17" s="23">
        <v>3</v>
      </c>
      <c r="AC17" s="24">
        <f>(($T17/$S17)-1)</f>
        <v>-8.8614395878484853E-2</v>
      </c>
      <c r="AD17" s="24">
        <f>(($U17/$T17)-1)</f>
        <v>6.1372758977682151</v>
      </c>
      <c r="AE17" s="24">
        <f>(($V17/$U17)-1)</f>
        <v>-0.13481266114663204</v>
      </c>
      <c r="AF17" s="24">
        <f>(($W17/$V17)-1)</f>
        <v>2.2080601303851628</v>
      </c>
    </row>
    <row r="18" spans="1:33" x14ac:dyDescent="0.3">
      <c r="A18" s="50" t="s">
        <v>644</v>
      </c>
      <c r="B18" s="17">
        <v>1</v>
      </c>
      <c r="C18" s="18">
        <v>4.2699999999999996</v>
      </c>
      <c r="D18" s="18">
        <v>3.44</v>
      </c>
      <c r="E18" s="18">
        <v>3.62</v>
      </c>
      <c r="F18" s="18">
        <v>1137.25</v>
      </c>
      <c r="G18" s="18">
        <v>2583.7600000000002</v>
      </c>
      <c r="H18" s="19">
        <f t="shared" si="0"/>
        <v>15.628199999999998</v>
      </c>
      <c r="I18" s="19">
        <f t="shared" si="1"/>
        <v>12.555999999999999</v>
      </c>
      <c r="J18" s="19">
        <f t="shared" si="2"/>
        <v>13.213000000000001</v>
      </c>
      <c r="K18" s="19">
        <f t="shared" si="3"/>
        <v>4162.335</v>
      </c>
      <c r="L18" s="19">
        <f t="shared" si="4"/>
        <v>9430.7240000000002</v>
      </c>
      <c r="M18" s="20">
        <f t="shared" si="5"/>
        <v>-0.19658054030534544</v>
      </c>
      <c r="N18" s="20">
        <f t="shared" si="6"/>
        <v>5.232558139534893E-2</v>
      </c>
      <c r="O18" s="20">
        <f t="shared" si="7"/>
        <v>314.01816392946341</v>
      </c>
      <c r="P18" s="20">
        <f t="shared" si="8"/>
        <v>1.2657292120888877</v>
      </c>
      <c r="R18" s="21">
        <v>4</v>
      </c>
      <c r="S18" s="22">
        <f>SUMIF($B$15:$B$300,$R18,$H$15:$H$300)</f>
        <v>2068.4855999999995</v>
      </c>
      <c r="T18" s="22">
        <f>SUMIF($B$15:$B$300,$R18,$I$15:$I$300)</f>
        <v>1914.7170000000001</v>
      </c>
      <c r="U18" s="22">
        <f>SUMIF($B$14:$B$300,$R18,$J$14:$J$300)</f>
        <v>52101.268000000004</v>
      </c>
      <c r="V18" s="22">
        <f>SUMIF($B$14:$B$300,$R18,$K$14:$K$300)</f>
        <v>45275.663999999997</v>
      </c>
      <c r="W18" s="22">
        <f>SUMIF($B$14:$B$300,$R18,$L$14:$L$300)</f>
        <v>155238.58800000002</v>
      </c>
      <c r="AB18" s="23">
        <v>4</v>
      </c>
      <c r="AC18" s="24">
        <f>(($T18/$S18)-1)</f>
        <v>-7.4338733612648533E-2</v>
      </c>
      <c r="AD18" s="24">
        <f>(($U18/$T18)-1)</f>
        <v>26.210949712150672</v>
      </c>
      <c r="AE18" s="24">
        <f>(($V18/$U18)-1)</f>
        <v>-0.1310064852932179</v>
      </c>
      <c r="AF18" s="24">
        <f>(($W18/$V18)-1)</f>
        <v>2.4287423813375772</v>
      </c>
    </row>
    <row r="19" spans="1:33" x14ac:dyDescent="0.3">
      <c r="A19" s="50" t="s">
        <v>645</v>
      </c>
      <c r="B19" s="17">
        <v>0</v>
      </c>
      <c r="C19" s="18">
        <v>3.67</v>
      </c>
      <c r="D19" s="18">
        <v>3.22</v>
      </c>
      <c r="E19" s="18">
        <v>3.38</v>
      </c>
      <c r="F19" s="18">
        <v>3.61</v>
      </c>
      <c r="G19" s="18">
        <v>4.1500000000000004</v>
      </c>
      <c r="H19" s="19">
        <f t="shared" si="0"/>
        <v>13.432199999999998</v>
      </c>
      <c r="I19" s="19">
        <f t="shared" si="1"/>
        <v>11.753</v>
      </c>
      <c r="J19" s="19">
        <f t="shared" si="2"/>
        <v>12.336999999999998</v>
      </c>
      <c r="K19" s="19">
        <f t="shared" si="3"/>
        <v>13.2126</v>
      </c>
      <c r="L19" s="19">
        <f t="shared" si="4"/>
        <v>15.147500000000001</v>
      </c>
      <c r="M19" s="20">
        <f t="shared" si="5"/>
        <v>-0.12501302839445494</v>
      </c>
      <c r="N19" s="20">
        <f t="shared" si="6"/>
        <v>4.9689440993788692E-2</v>
      </c>
      <c r="O19" s="20">
        <f t="shared" si="7"/>
        <v>7.097349436653988E-2</v>
      </c>
      <c r="P19" s="20">
        <f t="shared" si="8"/>
        <v>0.14644354631185386</v>
      </c>
      <c r="R19" s="14"/>
      <c r="AF19" s="9"/>
    </row>
    <row r="20" spans="1:33" ht="15" thickBot="1" x14ac:dyDescent="0.35">
      <c r="A20" s="50" t="s">
        <v>646</v>
      </c>
      <c r="B20" s="17">
        <v>0</v>
      </c>
      <c r="C20" s="18">
        <v>1.23</v>
      </c>
      <c r="D20" s="18">
        <v>0.99</v>
      </c>
      <c r="E20" s="18">
        <v>1.04</v>
      </c>
      <c r="F20" s="18">
        <v>1.06</v>
      </c>
      <c r="G20" s="18">
        <v>1.17</v>
      </c>
      <c r="H20" s="19">
        <f t="shared" si="0"/>
        <v>4.5018000000000002</v>
      </c>
      <c r="I20" s="19">
        <f t="shared" si="1"/>
        <v>3.6134999999999997</v>
      </c>
      <c r="J20" s="19">
        <f t="shared" si="2"/>
        <v>3.7959999999999998</v>
      </c>
      <c r="K20" s="19">
        <f t="shared" si="3"/>
        <v>3.8795999999999999</v>
      </c>
      <c r="L20" s="19">
        <f t="shared" si="4"/>
        <v>4.2704999999999993</v>
      </c>
      <c r="M20" s="20">
        <f t="shared" si="5"/>
        <v>-0.19732107157137158</v>
      </c>
      <c r="N20" s="20">
        <f t="shared" si="6"/>
        <v>5.0505050505050608E-2</v>
      </c>
      <c r="O20" s="20">
        <f t="shared" si="7"/>
        <v>2.2023182297154831E-2</v>
      </c>
      <c r="P20" s="20">
        <f t="shared" si="8"/>
        <v>0.10075781008351359</v>
      </c>
      <c r="R20" s="25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7"/>
    </row>
    <row r="21" spans="1:33" x14ac:dyDescent="0.3">
      <c r="A21" s="50" t="s">
        <v>647</v>
      </c>
      <c r="B21" s="17">
        <v>0</v>
      </c>
      <c r="C21" s="18">
        <v>6.78</v>
      </c>
      <c r="D21" s="18">
        <v>5.84</v>
      </c>
      <c r="E21" s="18">
        <v>7.43</v>
      </c>
      <c r="F21" s="18">
        <v>4.7699999999999996</v>
      </c>
      <c r="G21" s="18">
        <v>5.27</v>
      </c>
      <c r="H21" s="19">
        <f t="shared" si="0"/>
        <v>24.814799999999998</v>
      </c>
      <c r="I21" s="19">
        <f t="shared" si="1"/>
        <v>21.315999999999999</v>
      </c>
      <c r="J21" s="19">
        <f t="shared" si="2"/>
        <v>27.119499999999995</v>
      </c>
      <c r="K21" s="19">
        <f t="shared" si="3"/>
        <v>17.458199999999998</v>
      </c>
      <c r="L21" s="19">
        <f t="shared" si="4"/>
        <v>19.235499999999998</v>
      </c>
      <c r="M21" s="20">
        <f t="shared" si="5"/>
        <v>-0.14099650208746395</v>
      </c>
      <c r="N21" s="20">
        <f t="shared" si="6"/>
        <v>0.27226027397260255</v>
      </c>
      <c r="O21" s="20">
        <f t="shared" si="7"/>
        <v>-0.35624919338483374</v>
      </c>
      <c r="P21" s="20">
        <f t="shared" si="8"/>
        <v>0.10180316412917723</v>
      </c>
    </row>
    <row r="22" spans="1:33" ht="15" thickBot="1" x14ac:dyDescent="0.35">
      <c r="A22" s="50" t="s">
        <v>648</v>
      </c>
      <c r="B22" s="17">
        <v>0</v>
      </c>
      <c r="C22" s="18">
        <v>2.37</v>
      </c>
      <c r="D22" s="18">
        <v>1.91</v>
      </c>
      <c r="E22" s="18">
        <v>2.0099999999999998</v>
      </c>
      <c r="F22" s="18">
        <v>2.04</v>
      </c>
      <c r="G22" s="18">
        <v>2.25</v>
      </c>
      <c r="H22" s="19">
        <f t="shared" si="0"/>
        <v>8.6742000000000008</v>
      </c>
      <c r="I22" s="19">
        <f t="shared" si="1"/>
        <v>6.9714999999999998</v>
      </c>
      <c r="J22" s="19">
        <f t="shared" si="2"/>
        <v>7.3364999999999982</v>
      </c>
      <c r="K22" s="19">
        <f t="shared" si="3"/>
        <v>7.4664000000000001</v>
      </c>
      <c r="L22" s="19">
        <f t="shared" si="4"/>
        <v>8.2125000000000004</v>
      </c>
      <c r="M22" s="20">
        <f t="shared" si="5"/>
        <v>-0.19629475917087469</v>
      </c>
      <c r="N22" s="20">
        <f t="shared" si="6"/>
        <v>5.2356020942408099E-2</v>
      </c>
      <c r="O22" s="20">
        <f t="shared" si="7"/>
        <v>1.7705990594970578E-2</v>
      </c>
      <c r="P22" s="20">
        <f t="shared" si="8"/>
        <v>9.9927675988428222E-2</v>
      </c>
    </row>
    <row r="23" spans="1:33" ht="18" x14ac:dyDescent="0.35">
      <c r="A23" s="50" t="s">
        <v>649</v>
      </c>
      <c r="B23" s="17">
        <v>0</v>
      </c>
      <c r="C23" s="18">
        <v>4.87</v>
      </c>
      <c r="D23" s="18">
        <v>4.3099999999999996</v>
      </c>
      <c r="E23" s="18">
        <v>4.53</v>
      </c>
      <c r="F23" s="18">
        <v>4.8600000000000003</v>
      </c>
      <c r="G23" s="18">
        <v>5.61</v>
      </c>
      <c r="H23" s="19">
        <f t="shared" si="0"/>
        <v>17.824200000000001</v>
      </c>
      <c r="I23" s="19">
        <f t="shared" si="1"/>
        <v>15.7315</v>
      </c>
      <c r="J23" s="19">
        <f t="shared" si="2"/>
        <v>16.534500000000001</v>
      </c>
      <c r="K23" s="19">
        <f t="shared" si="3"/>
        <v>17.787600000000001</v>
      </c>
      <c r="L23" s="19">
        <f t="shared" si="4"/>
        <v>20.476500000000001</v>
      </c>
      <c r="M23" s="20">
        <f t="shared" si="5"/>
        <v>-0.11740779389818334</v>
      </c>
      <c r="N23" s="20">
        <f t="shared" si="6"/>
        <v>5.1044083526682105E-2</v>
      </c>
      <c r="O23" s="20">
        <f t="shared" si="7"/>
        <v>7.5786990837340085E-2</v>
      </c>
      <c r="P23" s="20">
        <f t="shared" si="8"/>
        <v>0.15116710517439125</v>
      </c>
      <c r="R23" s="28"/>
      <c r="S23" s="29"/>
      <c r="T23" s="30" t="s">
        <v>39</v>
      </c>
      <c r="U23" s="30"/>
      <c r="V23" s="30"/>
      <c r="W23" s="29"/>
      <c r="X23" s="29"/>
      <c r="Y23" s="29"/>
      <c r="Z23" s="31"/>
      <c r="AA23" s="29"/>
      <c r="AB23" s="30" t="s">
        <v>39</v>
      </c>
      <c r="AC23" s="30"/>
      <c r="AD23" s="30"/>
      <c r="AE23" s="30"/>
      <c r="AF23" s="30"/>
      <c r="AG23" s="6"/>
    </row>
    <row r="24" spans="1:33" x14ac:dyDescent="0.3">
      <c r="A24" s="50" t="s">
        <v>650</v>
      </c>
      <c r="B24" s="17">
        <v>0</v>
      </c>
      <c r="C24" s="18">
        <v>5.91</v>
      </c>
      <c r="D24" s="18">
        <v>5.14</v>
      </c>
      <c r="E24" s="18">
        <v>5.4</v>
      </c>
      <c r="F24" s="18">
        <v>5.75</v>
      </c>
      <c r="G24" s="18">
        <v>6.59</v>
      </c>
      <c r="H24" s="19">
        <f t="shared" si="0"/>
        <v>21.630600000000001</v>
      </c>
      <c r="I24" s="19">
        <f t="shared" si="1"/>
        <v>18.760999999999999</v>
      </c>
      <c r="J24" s="19">
        <f t="shared" si="2"/>
        <v>19.71</v>
      </c>
      <c r="K24" s="19">
        <f t="shared" si="3"/>
        <v>21.045000000000002</v>
      </c>
      <c r="L24" s="19">
        <f t="shared" si="4"/>
        <v>24.0535</v>
      </c>
      <c r="M24" s="20">
        <f t="shared" si="5"/>
        <v>-0.13266391131082822</v>
      </c>
      <c r="N24" s="20">
        <f t="shared" si="6"/>
        <v>5.058365758754868E-2</v>
      </c>
      <c r="O24" s="20">
        <f t="shared" si="7"/>
        <v>6.7732115677321181E-2</v>
      </c>
      <c r="P24" s="20">
        <f t="shared" si="8"/>
        <v>0.14295557139463044</v>
      </c>
      <c r="R24" s="14"/>
      <c r="Z24" s="32"/>
      <c r="AG24" s="9"/>
    </row>
    <row r="25" spans="1:33" x14ac:dyDescent="0.3">
      <c r="A25" s="50" t="s">
        <v>651</v>
      </c>
      <c r="B25" s="17">
        <v>0</v>
      </c>
      <c r="C25" s="18">
        <v>7.2</v>
      </c>
      <c r="D25" s="18">
        <v>5.9</v>
      </c>
      <c r="E25" s="18">
        <v>6.21</v>
      </c>
      <c r="F25" s="18">
        <v>6.35</v>
      </c>
      <c r="G25" s="18">
        <v>7.09</v>
      </c>
      <c r="H25" s="19">
        <f t="shared" si="0"/>
        <v>26.352000000000004</v>
      </c>
      <c r="I25" s="19">
        <f t="shared" si="1"/>
        <v>21.535</v>
      </c>
      <c r="J25" s="19">
        <f t="shared" si="2"/>
        <v>22.666499999999999</v>
      </c>
      <c r="K25" s="19">
        <f t="shared" si="3"/>
        <v>23.241</v>
      </c>
      <c r="L25" s="19">
        <f t="shared" si="4"/>
        <v>25.878500000000003</v>
      </c>
      <c r="M25" s="20">
        <f t="shared" si="5"/>
        <v>-0.18279447480267164</v>
      </c>
      <c r="N25" s="20">
        <f t="shared" si="6"/>
        <v>5.2542372881355881E-2</v>
      </c>
      <c r="O25" s="20">
        <f t="shared" si="7"/>
        <v>2.5345774601283955E-2</v>
      </c>
      <c r="P25" s="20">
        <f t="shared" si="8"/>
        <v>0.11348478981110977</v>
      </c>
      <c r="R25" s="14"/>
      <c r="Z25" s="32"/>
      <c r="AG25" s="9"/>
    </row>
    <row r="26" spans="1:33" x14ac:dyDescent="0.3">
      <c r="A26" s="50" t="s">
        <v>652</v>
      </c>
      <c r="B26" s="17">
        <v>1</v>
      </c>
      <c r="C26" s="18">
        <v>6.19</v>
      </c>
      <c r="D26" s="18">
        <v>5.51</v>
      </c>
      <c r="E26" s="18">
        <v>6.66</v>
      </c>
      <c r="F26" s="18">
        <v>1139.83</v>
      </c>
      <c r="G26" s="18">
        <v>2586.75</v>
      </c>
      <c r="H26" s="19">
        <f t="shared" si="0"/>
        <v>22.6554</v>
      </c>
      <c r="I26" s="19">
        <f t="shared" si="1"/>
        <v>20.111499999999999</v>
      </c>
      <c r="J26" s="19">
        <f t="shared" si="2"/>
        <v>24.309000000000001</v>
      </c>
      <c r="K26" s="19">
        <f t="shared" si="3"/>
        <v>4171.7777999999998</v>
      </c>
      <c r="L26" s="19">
        <f t="shared" si="4"/>
        <v>9441.6375000000007</v>
      </c>
      <c r="M26" s="20">
        <f t="shared" si="5"/>
        <v>-0.11228669544567749</v>
      </c>
      <c r="N26" s="20">
        <f t="shared" si="6"/>
        <v>0.2087114337568059</v>
      </c>
      <c r="O26" s="20">
        <f t="shared" si="7"/>
        <v>170.61453782549671</v>
      </c>
      <c r="P26" s="20">
        <f t="shared" si="8"/>
        <v>1.2632167753517458</v>
      </c>
      <c r="R26" s="14"/>
      <c r="Z26" s="32"/>
      <c r="AG26" s="9"/>
    </row>
    <row r="27" spans="1:33" x14ac:dyDescent="0.3">
      <c r="A27" s="50" t="s">
        <v>653</v>
      </c>
      <c r="B27" s="17">
        <v>0</v>
      </c>
      <c r="C27" s="18">
        <v>12.11</v>
      </c>
      <c r="D27" s="18">
        <v>10.42</v>
      </c>
      <c r="E27" s="18">
        <v>10.95</v>
      </c>
      <c r="F27" s="18">
        <v>11.58</v>
      </c>
      <c r="G27" s="18">
        <v>13.21</v>
      </c>
      <c r="H27" s="19">
        <f t="shared" si="0"/>
        <v>44.322600000000001</v>
      </c>
      <c r="I27" s="19">
        <f t="shared" si="1"/>
        <v>38.033000000000001</v>
      </c>
      <c r="J27" s="19">
        <f t="shared" si="2"/>
        <v>39.967499999999994</v>
      </c>
      <c r="K27" s="19">
        <f t="shared" si="3"/>
        <v>42.382800000000003</v>
      </c>
      <c r="L27" s="19">
        <f t="shared" si="4"/>
        <v>48.216499999999996</v>
      </c>
      <c r="M27" s="20">
        <f t="shared" si="5"/>
        <v>-0.14190503264700172</v>
      </c>
      <c r="N27" s="20">
        <f t="shared" si="6"/>
        <v>5.0863723608445044E-2</v>
      </c>
      <c r="O27" s="20">
        <f t="shared" si="7"/>
        <v>6.0431600675549202E-2</v>
      </c>
      <c r="P27" s="20">
        <f t="shared" si="8"/>
        <v>0.13764310050303408</v>
      </c>
      <c r="R27" s="14"/>
      <c r="Z27" s="32"/>
      <c r="AG27" s="9"/>
    </row>
    <row r="28" spans="1:33" x14ac:dyDescent="0.3">
      <c r="A28" s="50" t="s">
        <v>654</v>
      </c>
      <c r="B28" s="17">
        <v>0</v>
      </c>
      <c r="C28" s="18">
        <v>21.41</v>
      </c>
      <c r="D28" s="18">
        <v>19.559999999999999</v>
      </c>
      <c r="E28" s="18">
        <v>22.65</v>
      </c>
      <c r="F28" s="18">
        <v>22.5</v>
      </c>
      <c r="G28" s="18">
        <v>25.85</v>
      </c>
      <c r="H28" s="19">
        <f t="shared" si="0"/>
        <v>78.360600000000005</v>
      </c>
      <c r="I28" s="19">
        <f t="shared" si="1"/>
        <v>71.394000000000005</v>
      </c>
      <c r="J28" s="19">
        <f t="shared" si="2"/>
        <v>82.672499999999999</v>
      </c>
      <c r="K28" s="19">
        <f t="shared" si="3"/>
        <v>82.350000000000009</v>
      </c>
      <c r="L28" s="19">
        <f t="shared" si="4"/>
        <v>94.352500000000006</v>
      </c>
      <c r="M28" s="20">
        <f t="shared" si="5"/>
        <v>-8.8904372860850955E-2</v>
      </c>
      <c r="N28" s="20">
        <f t="shared" si="6"/>
        <v>0.15797546012269925</v>
      </c>
      <c r="O28" s="20">
        <f t="shared" si="7"/>
        <v>-3.9009344098701604E-3</v>
      </c>
      <c r="P28" s="20">
        <f t="shared" si="8"/>
        <v>0.14574984820886461</v>
      </c>
      <c r="R28" s="14"/>
      <c r="Z28" s="32"/>
      <c r="AG28" s="9"/>
    </row>
    <row r="29" spans="1:33" x14ac:dyDescent="0.3">
      <c r="A29" s="50" t="s">
        <v>655</v>
      </c>
      <c r="B29" s="17">
        <v>0</v>
      </c>
      <c r="C29" s="18">
        <v>16.850000000000001</v>
      </c>
      <c r="D29" s="18">
        <v>15.22</v>
      </c>
      <c r="E29" s="18">
        <v>17.95</v>
      </c>
      <c r="F29" s="18">
        <v>17.39</v>
      </c>
      <c r="G29" s="18">
        <v>19.829999999999998</v>
      </c>
      <c r="H29" s="19">
        <f t="shared" si="0"/>
        <v>61.671000000000006</v>
      </c>
      <c r="I29" s="19">
        <f t="shared" si="1"/>
        <v>55.552999999999997</v>
      </c>
      <c r="J29" s="19">
        <f t="shared" si="2"/>
        <v>65.517499999999998</v>
      </c>
      <c r="K29" s="19">
        <f t="shared" si="3"/>
        <v>63.647399999999998</v>
      </c>
      <c r="L29" s="19">
        <f t="shared" si="4"/>
        <v>72.379499999999993</v>
      </c>
      <c r="M29" s="20">
        <f t="shared" si="5"/>
        <v>-9.9203839730181209E-2</v>
      </c>
      <c r="N29" s="20">
        <f t="shared" si="6"/>
        <v>0.17936925098554535</v>
      </c>
      <c r="O29" s="20">
        <f t="shared" si="7"/>
        <v>-2.8543518907162224E-2</v>
      </c>
      <c r="P29" s="20">
        <f t="shared" si="8"/>
        <v>0.13719492076659834</v>
      </c>
      <c r="R29" s="14"/>
      <c r="Z29" s="32"/>
      <c r="AG29" s="9"/>
    </row>
    <row r="30" spans="1:33" x14ac:dyDescent="0.3">
      <c r="A30" s="50" t="s">
        <v>656</v>
      </c>
      <c r="B30" s="17">
        <v>0</v>
      </c>
      <c r="C30" s="18">
        <v>8.7100000000000009</v>
      </c>
      <c r="D30" s="18">
        <v>6.99</v>
      </c>
      <c r="E30" s="18">
        <v>7.36</v>
      </c>
      <c r="F30" s="18">
        <v>10.119999999999999</v>
      </c>
      <c r="G30" s="18">
        <v>11.15</v>
      </c>
      <c r="H30" s="19">
        <f t="shared" si="0"/>
        <v>31.878600000000002</v>
      </c>
      <c r="I30" s="19">
        <f t="shared" si="1"/>
        <v>25.513500000000001</v>
      </c>
      <c r="J30" s="19">
        <f t="shared" si="2"/>
        <v>26.864000000000001</v>
      </c>
      <c r="K30" s="19">
        <f t="shared" si="3"/>
        <v>37.039200000000001</v>
      </c>
      <c r="L30" s="19">
        <f t="shared" si="4"/>
        <v>40.697499999999998</v>
      </c>
      <c r="M30" s="20">
        <f t="shared" si="5"/>
        <v>-0.19966686115450494</v>
      </c>
      <c r="N30" s="20">
        <f t="shared" si="6"/>
        <v>5.2932761087267632E-2</v>
      </c>
      <c r="O30" s="20">
        <f t="shared" si="7"/>
        <v>0.37876712328767126</v>
      </c>
      <c r="P30" s="20">
        <f t="shared" si="8"/>
        <v>9.8768331929415254E-2</v>
      </c>
      <c r="R30" s="14"/>
      <c r="Z30" s="32"/>
      <c r="AG30" s="9"/>
    </row>
    <row r="31" spans="1:33" x14ac:dyDescent="0.3">
      <c r="A31" s="50" t="s">
        <v>657</v>
      </c>
      <c r="B31" s="17">
        <v>0</v>
      </c>
      <c r="C31" s="18">
        <v>14.71</v>
      </c>
      <c r="D31" s="18">
        <v>12.68</v>
      </c>
      <c r="E31" s="18">
        <v>16.12</v>
      </c>
      <c r="F31" s="18">
        <v>14.12</v>
      </c>
      <c r="G31" s="18">
        <v>15.56</v>
      </c>
      <c r="H31" s="19">
        <f t="shared" si="0"/>
        <v>53.8386</v>
      </c>
      <c r="I31" s="19">
        <f t="shared" si="1"/>
        <v>46.281999999999996</v>
      </c>
      <c r="J31" s="19">
        <f t="shared" si="2"/>
        <v>58.838000000000001</v>
      </c>
      <c r="K31" s="19">
        <f t="shared" si="3"/>
        <v>51.679199999999994</v>
      </c>
      <c r="L31" s="19">
        <f t="shared" si="4"/>
        <v>56.794000000000004</v>
      </c>
      <c r="M31" s="20">
        <f t="shared" si="5"/>
        <v>-0.14035654716133039</v>
      </c>
      <c r="N31" s="20">
        <f t="shared" si="6"/>
        <v>0.27129337539432186</v>
      </c>
      <c r="O31" s="20">
        <f t="shared" si="7"/>
        <v>-0.1216696692613618</v>
      </c>
      <c r="P31" s="20">
        <f t="shared" si="8"/>
        <v>9.8972120311460188E-2</v>
      </c>
      <c r="R31" s="14"/>
      <c r="Z31" s="32"/>
      <c r="AG31" s="9"/>
    </row>
    <row r="32" spans="1:33" x14ac:dyDescent="0.3">
      <c r="A32" s="50" t="s">
        <v>658</v>
      </c>
      <c r="B32" s="17">
        <v>0</v>
      </c>
      <c r="C32" s="18">
        <v>21.6</v>
      </c>
      <c r="D32" s="18">
        <v>20.54</v>
      </c>
      <c r="E32" s="18">
        <v>21.54</v>
      </c>
      <c r="F32" s="18">
        <v>23.14</v>
      </c>
      <c r="G32" s="18">
        <v>27.21</v>
      </c>
      <c r="H32" s="19">
        <f t="shared" si="0"/>
        <v>79.056000000000012</v>
      </c>
      <c r="I32" s="19">
        <f t="shared" si="1"/>
        <v>74.971000000000004</v>
      </c>
      <c r="J32" s="19">
        <f t="shared" si="2"/>
        <v>78.620999999999995</v>
      </c>
      <c r="K32" s="19">
        <f t="shared" si="3"/>
        <v>84.692399999999992</v>
      </c>
      <c r="L32" s="19">
        <f t="shared" si="4"/>
        <v>99.316500000000005</v>
      </c>
      <c r="M32" s="20">
        <f t="shared" si="5"/>
        <v>-5.1672232341631319E-2</v>
      </c>
      <c r="N32" s="20">
        <f t="shared" si="6"/>
        <v>4.8685491723466257E-2</v>
      </c>
      <c r="O32" s="20">
        <f t="shared" si="7"/>
        <v>7.722364253825309E-2</v>
      </c>
      <c r="P32" s="20">
        <f t="shared" si="8"/>
        <v>0.17267310880315123</v>
      </c>
      <c r="R32" s="14"/>
      <c r="Z32" s="32"/>
      <c r="AG32" s="9"/>
    </row>
    <row r="33" spans="1:33" x14ac:dyDescent="0.3">
      <c r="A33" s="50" t="s">
        <v>659</v>
      </c>
      <c r="B33" s="17">
        <v>0</v>
      </c>
      <c r="C33" s="18">
        <v>499.28</v>
      </c>
      <c r="D33" s="18">
        <v>7.85</v>
      </c>
      <c r="E33" s="18">
        <v>8.25</v>
      </c>
      <c r="F33" s="18">
        <v>542.77</v>
      </c>
      <c r="G33" s="18">
        <v>604.85</v>
      </c>
      <c r="H33" s="19">
        <f t="shared" si="0"/>
        <v>1827.3648000000001</v>
      </c>
      <c r="I33" s="19">
        <f t="shared" si="1"/>
        <v>28.6525</v>
      </c>
      <c r="J33" s="19">
        <f t="shared" si="2"/>
        <v>30.112500000000001</v>
      </c>
      <c r="K33" s="19">
        <f t="shared" si="3"/>
        <v>1986.5382</v>
      </c>
      <c r="L33" s="19">
        <f t="shared" si="4"/>
        <v>2207.7025000000003</v>
      </c>
      <c r="M33" s="20">
        <f t="shared" si="5"/>
        <v>-0.98432031743196546</v>
      </c>
      <c r="N33" s="20">
        <f t="shared" si="6"/>
        <v>5.0955414012738842E-2</v>
      </c>
      <c r="O33" s="20">
        <f t="shared" si="7"/>
        <v>64.970550435865505</v>
      </c>
      <c r="P33" s="20">
        <f t="shared" si="8"/>
        <v>0.11133151126920215</v>
      </c>
      <c r="R33" s="14"/>
      <c r="Z33" s="32"/>
      <c r="AG33" s="9"/>
    </row>
    <row r="34" spans="1:33" x14ac:dyDescent="0.3">
      <c r="A34" s="50" t="s">
        <v>660</v>
      </c>
      <c r="B34" s="17">
        <v>0</v>
      </c>
      <c r="C34" s="18">
        <v>14.56</v>
      </c>
      <c r="D34" s="18">
        <v>11.66</v>
      </c>
      <c r="E34" s="18">
        <v>12.28</v>
      </c>
      <c r="F34" s="18">
        <v>12.4</v>
      </c>
      <c r="G34" s="18">
        <v>13.69</v>
      </c>
      <c r="H34" s="19">
        <f t="shared" si="0"/>
        <v>53.2896</v>
      </c>
      <c r="I34" s="19">
        <f t="shared" si="1"/>
        <v>42.558999999999997</v>
      </c>
      <c r="J34" s="19">
        <f t="shared" si="2"/>
        <v>44.821999999999996</v>
      </c>
      <c r="K34" s="19">
        <f t="shared" si="3"/>
        <v>45.384</v>
      </c>
      <c r="L34" s="19">
        <f t="shared" si="4"/>
        <v>49.968499999999999</v>
      </c>
      <c r="M34" s="20">
        <f t="shared" si="5"/>
        <v>-0.2013638683720651</v>
      </c>
      <c r="N34" s="20">
        <f t="shared" si="6"/>
        <v>5.3173241852487063E-2</v>
      </c>
      <c r="O34" s="20">
        <f t="shared" si="7"/>
        <v>1.2538485565124269E-2</v>
      </c>
      <c r="P34" s="20">
        <f t="shared" si="8"/>
        <v>0.10101577648510496</v>
      </c>
      <c r="R34" s="14"/>
      <c r="Z34" s="32"/>
      <c r="AG34" s="9"/>
    </row>
    <row r="35" spans="1:33" x14ac:dyDescent="0.3">
      <c r="A35" s="50" t="s">
        <v>661</v>
      </c>
      <c r="B35" s="17">
        <v>0</v>
      </c>
      <c r="C35" s="18">
        <v>15.51</v>
      </c>
      <c r="D35" s="18">
        <v>14.19</v>
      </c>
      <c r="E35" s="18">
        <v>14.89</v>
      </c>
      <c r="F35" s="18">
        <v>16.32</v>
      </c>
      <c r="G35" s="18">
        <v>19.07</v>
      </c>
      <c r="H35" s="19">
        <f t="shared" si="0"/>
        <v>56.766599999999997</v>
      </c>
      <c r="I35" s="19">
        <f t="shared" si="1"/>
        <v>51.793500000000002</v>
      </c>
      <c r="J35" s="19">
        <f t="shared" si="2"/>
        <v>54.348500000000001</v>
      </c>
      <c r="K35" s="19">
        <f t="shared" si="3"/>
        <v>59.731200000000001</v>
      </c>
      <c r="L35" s="19">
        <f t="shared" si="4"/>
        <v>69.605500000000006</v>
      </c>
      <c r="M35" s="20">
        <f t="shared" si="5"/>
        <v>-8.7606092314847062E-2</v>
      </c>
      <c r="N35" s="20">
        <f t="shared" si="6"/>
        <v>4.9330514446793483E-2</v>
      </c>
      <c r="O35" s="20">
        <f t="shared" si="7"/>
        <v>9.9040451898396498E-2</v>
      </c>
      <c r="P35" s="20">
        <f t="shared" si="8"/>
        <v>0.16531226561662926</v>
      </c>
      <c r="R35" s="14"/>
      <c r="Z35" s="32"/>
      <c r="AG35" s="9"/>
    </row>
    <row r="36" spans="1:33" x14ac:dyDescent="0.3">
      <c r="A36" s="50" t="s">
        <v>662</v>
      </c>
      <c r="B36" s="17">
        <v>0</v>
      </c>
      <c r="C36" s="18">
        <v>3.71</v>
      </c>
      <c r="D36" s="18">
        <v>3.21</v>
      </c>
      <c r="E36" s="18">
        <v>4.05</v>
      </c>
      <c r="F36" s="18">
        <v>4.71</v>
      </c>
      <c r="G36" s="18">
        <v>5.3</v>
      </c>
      <c r="H36" s="19">
        <f t="shared" si="0"/>
        <v>13.5786</v>
      </c>
      <c r="I36" s="19">
        <f t="shared" si="1"/>
        <v>11.716499999999998</v>
      </c>
      <c r="J36" s="19">
        <f t="shared" si="2"/>
        <v>14.782500000000001</v>
      </c>
      <c r="K36" s="19">
        <f t="shared" si="3"/>
        <v>17.238600000000002</v>
      </c>
      <c r="L36" s="19">
        <f t="shared" si="4"/>
        <v>19.344999999999999</v>
      </c>
      <c r="M36" s="20">
        <f t="shared" si="5"/>
        <v>-0.13713490345101864</v>
      </c>
      <c r="N36" s="20">
        <f t="shared" si="6"/>
        <v>0.26168224299065446</v>
      </c>
      <c r="O36" s="20">
        <f t="shared" si="7"/>
        <v>0.16614916286149173</v>
      </c>
      <c r="P36" s="20">
        <f t="shared" si="8"/>
        <v>0.12219089717262399</v>
      </c>
      <c r="R36" s="14"/>
      <c r="Z36" s="32"/>
      <c r="AG36" s="9"/>
    </row>
    <row r="37" spans="1:33" x14ac:dyDescent="0.3">
      <c r="A37" s="50" t="s">
        <v>663</v>
      </c>
      <c r="B37" s="17">
        <v>0</v>
      </c>
      <c r="C37" s="18">
        <v>9.49</v>
      </c>
      <c r="D37" s="18">
        <v>8.2200000000000006</v>
      </c>
      <c r="E37" s="18">
        <v>10.36</v>
      </c>
      <c r="F37" s="18">
        <v>9.17</v>
      </c>
      <c r="G37" s="18">
        <v>10.15</v>
      </c>
      <c r="H37" s="19">
        <f t="shared" si="0"/>
        <v>34.733399999999996</v>
      </c>
      <c r="I37" s="19">
        <f t="shared" si="1"/>
        <v>30.003000000000004</v>
      </c>
      <c r="J37" s="19">
        <f t="shared" si="2"/>
        <v>37.814</v>
      </c>
      <c r="K37" s="19">
        <f t="shared" si="3"/>
        <v>33.562200000000004</v>
      </c>
      <c r="L37" s="19">
        <f t="shared" si="4"/>
        <v>37.047499999999999</v>
      </c>
      <c r="M37" s="20">
        <f t="shared" si="5"/>
        <v>-0.13619167717528358</v>
      </c>
      <c r="N37" s="20">
        <f t="shared" si="6"/>
        <v>0.26034063260340612</v>
      </c>
      <c r="O37" s="20">
        <f t="shared" si="7"/>
        <v>-0.11243983709737126</v>
      </c>
      <c r="P37" s="20">
        <f t="shared" si="8"/>
        <v>0.10384599340925194</v>
      </c>
      <c r="R37" s="14"/>
      <c r="Z37" s="32"/>
      <c r="AG37" s="9"/>
    </row>
    <row r="38" spans="1:33" x14ac:dyDescent="0.3">
      <c r="A38" s="50" t="s">
        <v>664</v>
      </c>
      <c r="B38" s="17">
        <v>1</v>
      </c>
      <c r="C38" s="18">
        <v>38.729999999999997</v>
      </c>
      <c r="D38" s="18">
        <v>36.68</v>
      </c>
      <c r="E38" s="18">
        <v>38.47</v>
      </c>
      <c r="F38" s="18">
        <v>1174.49</v>
      </c>
      <c r="G38" s="18">
        <v>2627.66</v>
      </c>
      <c r="H38" s="19">
        <f t="shared" si="0"/>
        <v>141.7518</v>
      </c>
      <c r="I38" s="19">
        <f t="shared" si="1"/>
        <v>133.88200000000001</v>
      </c>
      <c r="J38" s="19">
        <f t="shared" si="2"/>
        <v>140.41550000000001</v>
      </c>
      <c r="K38" s="19">
        <f t="shared" si="3"/>
        <v>4298.6333999999997</v>
      </c>
      <c r="L38" s="19">
        <f t="shared" si="4"/>
        <v>9590.9589999999989</v>
      </c>
      <c r="M38" s="20">
        <f t="shared" si="5"/>
        <v>-5.5518166259617141E-2</v>
      </c>
      <c r="N38" s="20">
        <f t="shared" si="6"/>
        <v>4.8800436205016284E-2</v>
      </c>
      <c r="O38" s="20">
        <f t="shared" si="7"/>
        <v>29.613667294565055</v>
      </c>
      <c r="P38" s="20">
        <f t="shared" si="8"/>
        <v>1.2311646766621225</v>
      </c>
      <c r="R38" s="14"/>
      <c r="Z38" s="32"/>
      <c r="AG38" s="9"/>
    </row>
    <row r="39" spans="1:33" x14ac:dyDescent="0.3">
      <c r="A39" s="50" t="s">
        <v>665</v>
      </c>
      <c r="B39" s="17">
        <v>0</v>
      </c>
      <c r="C39" s="18">
        <v>9.0500000000000007</v>
      </c>
      <c r="D39" s="18">
        <v>8.15</v>
      </c>
      <c r="E39" s="18">
        <v>8.5399999999999991</v>
      </c>
      <c r="F39" s="18">
        <v>8.83</v>
      </c>
      <c r="G39" s="18">
        <v>10.36</v>
      </c>
      <c r="H39" s="19">
        <f t="shared" si="0"/>
        <v>33.123000000000005</v>
      </c>
      <c r="I39" s="19">
        <f t="shared" si="1"/>
        <v>29.747500000000002</v>
      </c>
      <c r="J39" s="19">
        <f t="shared" si="2"/>
        <v>31.170999999999996</v>
      </c>
      <c r="K39" s="19">
        <f t="shared" si="3"/>
        <v>32.317799999999998</v>
      </c>
      <c r="L39" s="19">
        <f t="shared" si="4"/>
        <v>37.814</v>
      </c>
      <c r="M39" s="20">
        <f t="shared" si="5"/>
        <v>-0.10190803973070073</v>
      </c>
      <c r="N39" s="20">
        <f t="shared" si="6"/>
        <v>4.7852760736196043E-2</v>
      </c>
      <c r="O39" s="20">
        <f t="shared" si="7"/>
        <v>3.6790606653620328E-2</v>
      </c>
      <c r="P39" s="20">
        <f t="shared" si="8"/>
        <v>0.17006726943046879</v>
      </c>
      <c r="R39" s="14"/>
      <c r="Z39" s="32"/>
      <c r="AG39" s="9"/>
    </row>
    <row r="40" spans="1:33" x14ac:dyDescent="0.3">
      <c r="A40" s="50" t="s">
        <v>666</v>
      </c>
      <c r="B40" s="17">
        <v>0</v>
      </c>
      <c r="C40" s="18">
        <v>6.5</v>
      </c>
      <c r="D40" s="18">
        <v>5.74</v>
      </c>
      <c r="E40" s="18">
        <v>6.03</v>
      </c>
      <c r="F40" s="18">
        <v>6.48</v>
      </c>
      <c r="G40" s="18">
        <v>7.47</v>
      </c>
      <c r="H40" s="19">
        <f t="shared" si="0"/>
        <v>23.79</v>
      </c>
      <c r="I40" s="19">
        <f t="shared" si="1"/>
        <v>20.951000000000001</v>
      </c>
      <c r="J40" s="19">
        <f t="shared" si="2"/>
        <v>22.009499999999999</v>
      </c>
      <c r="K40" s="19">
        <f t="shared" si="3"/>
        <v>23.716800000000003</v>
      </c>
      <c r="L40" s="19">
        <f t="shared" si="4"/>
        <v>27.265499999999999</v>
      </c>
      <c r="M40" s="20">
        <f t="shared" si="5"/>
        <v>-0.1193358554014291</v>
      </c>
      <c r="N40" s="20">
        <f t="shared" si="6"/>
        <v>5.0522648083623611E-2</v>
      </c>
      <c r="O40" s="20">
        <f t="shared" si="7"/>
        <v>7.7571048865263004E-2</v>
      </c>
      <c r="P40" s="20">
        <f t="shared" si="8"/>
        <v>0.14962811171827539</v>
      </c>
      <c r="R40" s="14"/>
      <c r="Z40" s="32"/>
      <c r="AG40" s="9"/>
    </row>
    <row r="41" spans="1:33" x14ac:dyDescent="0.3">
      <c r="A41" s="50" t="s">
        <v>667</v>
      </c>
      <c r="B41" s="17">
        <v>0</v>
      </c>
      <c r="C41" s="18">
        <v>7.29</v>
      </c>
      <c r="D41" s="18">
        <v>6.24</v>
      </c>
      <c r="E41" s="18">
        <v>6.56</v>
      </c>
      <c r="F41" s="18">
        <v>6.91</v>
      </c>
      <c r="G41" s="18">
        <v>7.87</v>
      </c>
      <c r="H41" s="19">
        <f t="shared" si="0"/>
        <v>26.681400000000004</v>
      </c>
      <c r="I41" s="19">
        <f t="shared" si="1"/>
        <v>22.776</v>
      </c>
      <c r="J41" s="19">
        <f t="shared" si="2"/>
        <v>23.943999999999996</v>
      </c>
      <c r="K41" s="19">
        <f t="shared" si="3"/>
        <v>25.290599999999998</v>
      </c>
      <c r="L41" s="19">
        <f t="shared" si="4"/>
        <v>28.725500000000004</v>
      </c>
      <c r="M41" s="20">
        <f t="shared" si="5"/>
        <v>-0.14637162967460493</v>
      </c>
      <c r="N41" s="20">
        <f t="shared" si="6"/>
        <v>5.12820512820511E-2</v>
      </c>
      <c r="O41" s="20">
        <f t="shared" si="7"/>
        <v>5.6239558970932357E-2</v>
      </c>
      <c r="P41" s="20">
        <f t="shared" si="8"/>
        <v>0.13581726016780959</v>
      </c>
      <c r="R41" s="14"/>
      <c r="Z41" s="32"/>
      <c r="AG41" s="9"/>
    </row>
    <row r="42" spans="1:33" x14ac:dyDescent="0.3">
      <c r="A42" s="50" t="s">
        <v>668</v>
      </c>
      <c r="B42" s="17">
        <v>0</v>
      </c>
      <c r="C42" s="18">
        <v>6.02</v>
      </c>
      <c r="D42" s="18">
        <v>5.16</v>
      </c>
      <c r="E42" s="18">
        <v>1.96</v>
      </c>
      <c r="F42" s="18">
        <v>1136.78</v>
      </c>
      <c r="G42" s="18">
        <v>3.52</v>
      </c>
      <c r="H42" s="19">
        <f t="shared" si="0"/>
        <v>22.033199999999997</v>
      </c>
      <c r="I42" s="19">
        <f t="shared" si="1"/>
        <v>18.834</v>
      </c>
      <c r="J42" s="19">
        <f t="shared" si="2"/>
        <v>7.1539999999999999</v>
      </c>
      <c r="K42" s="19">
        <f t="shared" si="3"/>
        <v>4160.6147999999994</v>
      </c>
      <c r="L42" s="19">
        <f t="shared" si="4"/>
        <v>12.848000000000001</v>
      </c>
      <c r="M42" s="20">
        <f t="shared" si="5"/>
        <v>-0.14519906323185006</v>
      </c>
      <c r="N42" s="20">
        <f t="shared" si="6"/>
        <v>-0.62015503875968991</v>
      </c>
      <c r="O42" s="20">
        <f t="shared" si="7"/>
        <v>580.57880905786965</v>
      </c>
      <c r="P42" s="20">
        <f t="shared" si="8"/>
        <v>-0.99691199483307136</v>
      </c>
      <c r="R42" s="14"/>
      <c r="Z42" s="32"/>
      <c r="AG42" s="9"/>
    </row>
    <row r="43" spans="1:33" x14ac:dyDescent="0.3">
      <c r="A43" s="50" t="s">
        <v>669</v>
      </c>
      <c r="B43" s="17">
        <v>0</v>
      </c>
      <c r="C43" s="18">
        <v>9.91</v>
      </c>
      <c r="D43" s="18">
        <v>8.7899999999999991</v>
      </c>
      <c r="E43" s="18">
        <v>9.23</v>
      </c>
      <c r="F43" s="18">
        <v>9.92</v>
      </c>
      <c r="G43" s="18">
        <v>11.46</v>
      </c>
      <c r="H43" s="19">
        <f t="shared" si="0"/>
        <v>36.270600000000002</v>
      </c>
      <c r="I43" s="19">
        <f t="shared" si="1"/>
        <v>32.083499999999994</v>
      </c>
      <c r="J43" s="19">
        <f t="shared" si="2"/>
        <v>33.689500000000002</v>
      </c>
      <c r="K43" s="19">
        <f t="shared" si="3"/>
        <v>36.307200000000002</v>
      </c>
      <c r="L43" s="19">
        <f t="shared" si="4"/>
        <v>41.829000000000001</v>
      </c>
      <c r="M43" s="20">
        <f t="shared" si="5"/>
        <v>-0.11544060478734863</v>
      </c>
      <c r="N43" s="20">
        <f t="shared" si="6"/>
        <v>5.0056882821388315E-2</v>
      </c>
      <c r="O43" s="20">
        <f t="shared" si="7"/>
        <v>7.7700767301384754E-2</v>
      </c>
      <c r="P43" s="20">
        <f t="shared" si="8"/>
        <v>0.15208553675304071</v>
      </c>
      <c r="R43" s="14"/>
      <c r="Z43" s="32"/>
      <c r="AG43" s="9"/>
    </row>
    <row r="44" spans="1:33" x14ac:dyDescent="0.3">
      <c r="A44" s="50" t="s">
        <v>670</v>
      </c>
      <c r="B44" s="17">
        <v>0</v>
      </c>
      <c r="C44" s="18">
        <v>6.31</v>
      </c>
      <c r="D44" s="18">
        <v>5.12</v>
      </c>
      <c r="E44" s="18">
        <v>5.4</v>
      </c>
      <c r="F44" s="18">
        <v>4.91</v>
      </c>
      <c r="G44" s="18">
        <v>6.11</v>
      </c>
      <c r="H44" s="19">
        <f t="shared" si="0"/>
        <v>23.094599999999996</v>
      </c>
      <c r="I44" s="19">
        <f t="shared" si="1"/>
        <v>18.688000000000002</v>
      </c>
      <c r="J44" s="19">
        <f t="shared" si="2"/>
        <v>19.71</v>
      </c>
      <c r="K44" s="19">
        <f t="shared" si="3"/>
        <v>17.970600000000001</v>
      </c>
      <c r="L44" s="19">
        <f t="shared" si="4"/>
        <v>22.301500000000001</v>
      </c>
      <c r="M44" s="20">
        <f t="shared" si="5"/>
        <v>-0.1908065088808637</v>
      </c>
      <c r="N44" s="20">
        <f t="shared" si="6"/>
        <v>5.46875E-2</v>
      </c>
      <c r="O44" s="20">
        <f t="shared" si="7"/>
        <v>-8.8249619482496211E-2</v>
      </c>
      <c r="P44" s="20">
        <f t="shared" si="8"/>
        <v>0.24099918756190664</v>
      </c>
      <c r="R44" s="14"/>
      <c r="Z44" s="32"/>
      <c r="AG44" s="9"/>
    </row>
    <row r="45" spans="1:33" x14ac:dyDescent="0.3">
      <c r="A45" s="50" t="s">
        <v>671</v>
      </c>
      <c r="B45" s="17">
        <v>0</v>
      </c>
      <c r="C45" s="18">
        <v>3.41</v>
      </c>
      <c r="D45" s="18">
        <v>2.73</v>
      </c>
      <c r="E45" s="18">
        <v>2.88</v>
      </c>
      <c r="F45" s="18">
        <v>2.9</v>
      </c>
      <c r="G45" s="18">
        <v>3.21</v>
      </c>
      <c r="H45" s="19">
        <f t="shared" si="0"/>
        <v>12.480599999999999</v>
      </c>
      <c r="I45" s="19">
        <f t="shared" si="1"/>
        <v>9.964500000000001</v>
      </c>
      <c r="J45" s="19">
        <f t="shared" si="2"/>
        <v>10.512</v>
      </c>
      <c r="K45" s="19">
        <f t="shared" si="3"/>
        <v>10.613999999999999</v>
      </c>
      <c r="L45" s="19">
        <f t="shared" si="4"/>
        <v>11.716499999999998</v>
      </c>
      <c r="M45" s="20">
        <f t="shared" si="5"/>
        <v>-0.20160088457285696</v>
      </c>
      <c r="N45" s="20">
        <f t="shared" si="6"/>
        <v>5.4945054945054972E-2</v>
      </c>
      <c r="O45" s="20">
        <f t="shared" si="7"/>
        <v>9.7031963470317617E-3</v>
      </c>
      <c r="P45" s="20">
        <f t="shared" si="8"/>
        <v>0.1038722442057658</v>
      </c>
      <c r="R45" s="14"/>
      <c r="Z45" s="32"/>
      <c r="AG45" s="9"/>
    </row>
    <row r="46" spans="1:33" x14ac:dyDescent="0.3">
      <c r="A46" s="50" t="s">
        <v>672</v>
      </c>
      <c r="B46" s="17">
        <v>0</v>
      </c>
      <c r="C46" s="18">
        <v>2.38</v>
      </c>
      <c r="D46" s="18">
        <v>1.92</v>
      </c>
      <c r="E46" s="18">
        <v>2.02</v>
      </c>
      <c r="F46" s="18">
        <v>2.04</v>
      </c>
      <c r="G46" s="18">
        <v>2.2599999999999998</v>
      </c>
      <c r="H46" s="19">
        <f t="shared" si="0"/>
        <v>8.710799999999999</v>
      </c>
      <c r="I46" s="19">
        <f t="shared" si="1"/>
        <v>7.0079999999999991</v>
      </c>
      <c r="J46" s="19">
        <f t="shared" si="2"/>
        <v>7.3729999999999993</v>
      </c>
      <c r="K46" s="19">
        <f t="shared" si="3"/>
        <v>7.4664000000000001</v>
      </c>
      <c r="L46" s="19">
        <f t="shared" si="4"/>
        <v>8.2489999999999988</v>
      </c>
      <c r="M46" s="20">
        <f t="shared" si="5"/>
        <v>-0.19548147127703541</v>
      </c>
      <c r="N46" s="20">
        <f t="shared" si="6"/>
        <v>5.2083333333333481E-2</v>
      </c>
      <c r="O46" s="20">
        <f t="shared" si="7"/>
        <v>1.2667842126678597E-2</v>
      </c>
      <c r="P46" s="20">
        <f t="shared" si="8"/>
        <v>0.10481624343726548</v>
      </c>
      <c r="R46" s="14"/>
      <c r="Z46" s="32"/>
      <c r="AG46" s="9"/>
    </row>
    <row r="47" spans="1:33" x14ac:dyDescent="0.3">
      <c r="A47" s="50" t="s">
        <v>673</v>
      </c>
      <c r="B47" s="17">
        <v>0</v>
      </c>
      <c r="C47" s="18">
        <v>61.18</v>
      </c>
      <c r="D47" s="18">
        <v>59.69</v>
      </c>
      <c r="E47" s="18">
        <v>62.31</v>
      </c>
      <c r="F47" s="18">
        <v>68.92</v>
      </c>
      <c r="G47" s="18">
        <v>83.33</v>
      </c>
      <c r="H47" s="19">
        <f t="shared" si="0"/>
        <v>223.9188</v>
      </c>
      <c r="I47" s="19">
        <f t="shared" si="1"/>
        <v>217.86849999999998</v>
      </c>
      <c r="J47" s="19">
        <f t="shared" si="2"/>
        <v>227.4315</v>
      </c>
      <c r="K47" s="19">
        <f t="shared" si="3"/>
        <v>252.24720000000002</v>
      </c>
      <c r="L47" s="19">
        <f t="shared" si="4"/>
        <v>304.15449999999998</v>
      </c>
      <c r="M47" s="20">
        <f t="shared" si="5"/>
        <v>-2.7020062629846242E-2</v>
      </c>
      <c r="N47" s="20">
        <f t="shared" si="6"/>
        <v>4.3893449489026626E-2</v>
      </c>
      <c r="O47" s="20">
        <f t="shared" si="7"/>
        <v>0.10911285376036317</v>
      </c>
      <c r="P47" s="20">
        <f t="shared" si="8"/>
        <v>0.20577948932634316</v>
      </c>
      <c r="R47" s="14"/>
      <c r="Z47" s="32"/>
      <c r="AG47" s="9"/>
    </row>
    <row r="48" spans="1:33" ht="15" thickBot="1" x14ac:dyDescent="0.35">
      <c r="A48" s="50" t="s">
        <v>674</v>
      </c>
      <c r="B48" s="17">
        <v>0</v>
      </c>
      <c r="C48" s="18">
        <v>6.25</v>
      </c>
      <c r="D48" s="18">
        <v>5.38</v>
      </c>
      <c r="E48" s="18">
        <v>6.85</v>
      </c>
      <c r="F48" s="18">
        <v>5.9</v>
      </c>
      <c r="G48" s="18">
        <v>6.59</v>
      </c>
      <c r="H48" s="19">
        <f t="shared" si="0"/>
        <v>22.875</v>
      </c>
      <c r="I48" s="19">
        <f t="shared" si="1"/>
        <v>19.637</v>
      </c>
      <c r="J48" s="19">
        <f t="shared" si="2"/>
        <v>25.002499999999998</v>
      </c>
      <c r="K48" s="19">
        <f t="shared" si="3"/>
        <v>21.594000000000001</v>
      </c>
      <c r="L48" s="19">
        <f t="shared" si="4"/>
        <v>24.0535</v>
      </c>
      <c r="M48" s="20">
        <f t="shared" si="5"/>
        <v>-0.14155191256830602</v>
      </c>
      <c r="N48" s="20">
        <f t="shared" si="6"/>
        <v>0.27323420074349425</v>
      </c>
      <c r="O48" s="20">
        <f t="shared" si="7"/>
        <v>-0.13632636736326353</v>
      </c>
      <c r="P48" s="20">
        <f t="shared" si="8"/>
        <v>0.11389737890154672</v>
      </c>
      <c r="R48" s="25"/>
      <c r="S48" s="26"/>
      <c r="T48" s="26"/>
      <c r="U48" s="26"/>
      <c r="V48" s="26"/>
      <c r="W48" s="26"/>
      <c r="X48" s="26"/>
      <c r="Y48" s="26"/>
      <c r="Z48" s="33"/>
      <c r="AA48" s="26"/>
      <c r="AB48" s="26"/>
      <c r="AC48" s="26"/>
      <c r="AD48" s="26"/>
      <c r="AE48" s="26"/>
      <c r="AF48" s="26"/>
      <c r="AG48" s="27"/>
    </row>
    <row r="49" spans="1:33" x14ac:dyDescent="0.3">
      <c r="A49" s="50" t="s">
        <v>675</v>
      </c>
      <c r="B49" s="17">
        <v>0</v>
      </c>
      <c r="C49" s="18">
        <v>1.6</v>
      </c>
      <c r="D49" s="18">
        <v>1.38</v>
      </c>
      <c r="E49" s="18">
        <v>1.45</v>
      </c>
      <c r="F49" s="18">
        <v>1.54</v>
      </c>
      <c r="G49" s="18">
        <v>1.76</v>
      </c>
      <c r="H49" s="19">
        <f t="shared" si="0"/>
        <v>5.8559999999999999</v>
      </c>
      <c r="I49" s="19">
        <f t="shared" si="1"/>
        <v>5.0369999999999999</v>
      </c>
      <c r="J49" s="19">
        <f t="shared" si="2"/>
        <v>5.2924999999999995</v>
      </c>
      <c r="K49" s="19">
        <f t="shared" si="3"/>
        <v>5.6364000000000001</v>
      </c>
      <c r="L49" s="19">
        <f t="shared" si="4"/>
        <v>6.4240000000000004</v>
      </c>
      <c r="M49" s="20">
        <f t="shared" si="5"/>
        <v>-0.13985655737704916</v>
      </c>
      <c r="N49" s="20">
        <f t="shared" si="6"/>
        <v>5.0724637681159424E-2</v>
      </c>
      <c r="O49" s="20">
        <f t="shared" si="7"/>
        <v>6.4978743504960024E-2</v>
      </c>
      <c r="P49" s="20">
        <f t="shared" si="8"/>
        <v>0.13973458235753333</v>
      </c>
    </row>
    <row r="50" spans="1:33" ht="26.25" customHeight="1" thickBot="1" x14ac:dyDescent="0.35">
      <c r="A50" s="50" t="s">
        <v>676</v>
      </c>
      <c r="B50" s="17">
        <v>0</v>
      </c>
      <c r="C50" s="18">
        <v>8.18</v>
      </c>
      <c r="D50" s="18">
        <v>6.67</v>
      </c>
      <c r="E50" s="18">
        <v>7.03</v>
      </c>
      <c r="F50" s="18">
        <v>7.18</v>
      </c>
      <c r="G50" s="18">
        <v>8</v>
      </c>
      <c r="H50" s="19">
        <f t="shared" si="0"/>
        <v>29.938800000000001</v>
      </c>
      <c r="I50" s="19">
        <f t="shared" si="1"/>
        <v>24.345499999999998</v>
      </c>
      <c r="J50" s="19">
        <f t="shared" si="2"/>
        <v>25.659500000000001</v>
      </c>
      <c r="K50" s="19">
        <f t="shared" si="3"/>
        <v>26.2788</v>
      </c>
      <c r="L50" s="19">
        <f t="shared" si="4"/>
        <v>29.2</v>
      </c>
      <c r="M50" s="20">
        <f t="shared" si="5"/>
        <v>-0.18682445522198632</v>
      </c>
      <c r="N50" s="20">
        <f t="shared" si="6"/>
        <v>5.3973013493253452E-2</v>
      </c>
      <c r="O50" s="20">
        <f t="shared" si="7"/>
        <v>2.4135310508778485E-2</v>
      </c>
      <c r="P50" s="20">
        <f t="shared" si="8"/>
        <v>0.11116184909508808</v>
      </c>
    </row>
    <row r="51" spans="1:33" ht="15" customHeight="1" thickBot="1" x14ac:dyDescent="0.45">
      <c r="A51" s="50" t="s">
        <v>677</v>
      </c>
      <c r="B51" s="17">
        <v>0</v>
      </c>
      <c r="C51" s="18">
        <v>2.0499999999999998</v>
      </c>
      <c r="D51" s="18">
        <v>1.68</v>
      </c>
      <c r="E51" s="18">
        <v>1.77</v>
      </c>
      <c r="F51" s="18">
        <v>1.81</v>
      </c>
      <c r="G51" s="18">
        <v>2.02</v>
      </c>
      <c r="H51" s="19">
        <f t="shared" si="0"/>
        <v>7.5029999999999992</v>
      </c>
      <c r="I51" s="19">
        <f t="shared" si="1"/>
        <v>6.1319999999999997</v>
      </c>
      <c r="J51" s="19">
        <f t="shared" si="2"/>
        <v>6.4605000000000006</v>
      </c>
      <c r="K51" s="19">
        <f t="shared" si="3"/>
        <v>6.6246000000000009</v>
      </c>
      <c r="L51" s="19">
        <f t="shared" si="4"/>
        <v>7.3729999999999993</v>
      </c>
      <c r="M51" s="20">
        <f t="shared" si="5"/>
        <v>-0.18272690923630541</v>
      </c>
      <c r="N51" s="20">
        <f t="shared" si="6"/>
        <v>5.3571428571428825E-2</v>
      </c>
      <c r="O51" s="20">
        <f t="shared" si="7"/>
        <v>2.5400510796377951E-2</v>
      </c>
      <c r="P51" s="20">
        <f t="shared" si="8"/>
        <v>0.11297285873864049</v>
      </c>
      <c r="R51" s="34" t="s">
        <v>40</v>
      </c>
      <c r="S51" s="35"/>
      <c r="T51" s="5"/>
      <c r="U51" s="36"/>
      <c r="V51" s="37"/>
      <c r="W51" s="37" t="s">
        <v>41</v>
      </c>
      <c r="X51" s="38"/>
      <c r="Y51" s="38"/>
      <c r="Z51" s="38"/>
      <c r="AA51" s="38"/>
      <c r="AB51" s="38"/>
      <c r="AC51" s="38"/>
      <c r="AD51" s="38"/>
      <c r="AE51" s="39"/>
      <c r="AF51" s="5"/>
      <c r="AG51" s="6"/>
    </row>
    <row r="52" spans="1:33" ht="26.4" x14ac:dyDescent="0.3">
      <c r="A52" s="50" t="s">
        <v>678</v>
      </c>
      <c r="B52" s="17">
        <v>0</v>
      </c>
      <c r="C52" s="18">
        <v>17.440000000000001</v>
      </c>
      <c r="D52" s="18">
        <v>16.260000000000002</v>
      </c>
      <c r="E52" s="18">
        <v>17.059999999999999</v>
      </c>
      <c r="F52" s="18">
        <v>19.07</v>
      </c>
      <c r="G52" s="18">
        <v>22.28</v>
      </c>
      <c r="H52" s="19">
        <f t="shared" si="0"/>
        <v>63.830399999999997</v>
      </c>
      <c r="I52" s="19">
        <f t="shared" si="1"/>
        <v>59.349000000000011</v>
      </c>
      <c r="J52" s="19">
        <f t="shared" si="2"/>
        <v>62.268999999999991</v>
      </c>
      <c r="K52" s="19">
        <f t="shared" si="3"/>
        <v>69.796199999999999</v>
      </c>
      <c r="L52" s="19">
        <f t="shared" si="4"/>
        <v>81.322000000000003</v>
      </c>
      <c r="M52" s="20">
        <f t="shared" si="5"/>
        <v>-7.0207926003910126E-2</v>
      </c>
      <c r="N52" s="20">
        <f t="shared" si="6"/>
        <v>4.9200492004919605E-2</v>
      </c>
      <c r="O52" s="20">
        <f t="shared" si="7"/>
        <v>0.12088197979733106</v>
      </c>
      <c r="P52" s="20">
        <f t="shared" si="8"/>
        <v>0.16513506465968075</v>
      </c>
      <c r="R52" s="40" t="s">
        <v>34</v>
      </c>
      <c r="S52" s="10" t="s">
        <v>50</v>
      </c>
      <c r="T52" s="10" t="s">
        <v>35</v>
      </c>
      <c r="U52" s="10" t="s">
        <v>36</v>
      </c>
      <c r="V52" s="10" t="s">
        <v>37</v>
      </c>
      <c r="W52" s="10" t="s">
        <v>38</v>
      </c>
      <c r="Z52" s="15"/>
      <c r="AA52" s="15"/>
      <c r="AG52" s="9"/>
    </row>
    <row r="53" spans="1:33" x14ac:dyDescent="0.3">
      <c r="A53" s="50" t="s">
        <v>679</v>
      </c>
      <c r="B53" s="17">
        <v>0</v>
      </c>
      <c r="C53" s="18">
        <v>11.44</v>
      </c>
      <c r="D53" s="18">
        <v>10.45</v>
      </c>
      <c r="E53" s="18">
        <v>10.96</v>
      </c>
      <c r="F53" s="18">
        <v>11.94</v>
      </c>
      <c r="G53" s="18">
        <v>13.92</v>
      </c>
      <c r="H53" s="19">
        <f t="shared" si="0"/>
        <v>41.870400000000004</v>
      </c>
      <c r="I53" s="19">
        <f t="shared" si="1"/>
        <v>38.142499999999998</v>
      </c>
      <c r="J53" s="19">
        <f t="shared" si="2"/>
        <v>40.003999999999998</v>
      </c>
      <c r="K53" s="19">
        <f t="shared" si="3"/>
        <v>43.700399999999995</v>
      </c>
      <c r="L53" s="19">
        <f t="shared" si="4"/>
        <v>50.808</v>
      </c>
      <c r="M53" s="20">
        <f t="shared" si="5"/>
        <v>-8.9034258091635232E-2</v>
      </c>
      <c r="N53" s="20">
        <f t="shared" si="6"/>
        <v>4.8803827751196183E-2</v>
      </c>
      <c r="O53" s="20">
        <f t="shared" si="7"/>
        <v>9.2400759924007536E-2</v>
      </c>
      <c r="P53" s="20">
        <f t="shared" si="8"/>
        <v>0.16264382019386558</v>
      </c>
      <c r="R53" s="47" t="s">
        <v>43</v>
      </c>
      <c r="S53" t="s">
        <v>51</v>
      </c>
      <c r="T53" t="s">
        <v>52</v>
      </c>
      <c r="U53" t="s">
        <v>53</v>
      </c>
      <c r="V53" t="s">
        <v>54</v>
      </c>
      <c r="W53" t="s">
        <v>55</v>
      </c>
      <c r="Z53" s="15"/>
      <c r="AA53" s="15"/>
      <c r="AD53" s="15"/>
      <c r="AE53" s="15"/>
      <c r="AF53" s="15"/>
      <c r="AG53" s="9"/>
    </row>
    <row r="54" spans="1:33" ht="39.6" x14ac:dyDescent="0.3">
      <c r="A54" s="50" t="s">
        <v>680</v>
      </c>
      <c r="B54" s="17">
        <v>0</v>
      </c>
      <c r="C54" s="18">
        <v>12.11</v>
      </c>
      <c r="D54" s="18">
        <v>11.12</v>
      </c>
      <c r="E54" s="18">
        <v>11.67</v>
      </c>
      <c r="F54" s="18">
        <v>11.59</v>
      </c>
      <c r="G54" s="18">
        <v>12.83</v>
      </c>
      <c r="H54" s="19">
        <f t="shared" si="0"/>
        <v>44.322600000000001</v>
      </c>
      <c r="I54" s="19">
        <f t="shared" si="1"/>
        <v>40.588000000000001</v>
      </c>
      <c r="J54" s="19">
        <f t="shared" si="2"/>
        <v>42.595500000000001</v>
      </c>
      <c r="K54" s="19">
        <f t="shared" si="3"/>
        <v>42.419400000000003</v>
      </c>
      <c r="L54" s="19">
        <f t="shared" si="4"/>
        <v>46.829499999999996</v>
      </c>
      <c r="M54" s="20">
        <f t="shared" si="5"/>
        <v>-8.4259497412155437E-2</v>
      </c>
      <c r="N54" s="20">
        <f t="shared" si="6"/>
        <v>4.9460431654676285E-2</v>
      </c>
      <c r="O54" s="20">
        <f t="shared" si="7"/>
        <v>-4.1342395323449299E-3</v>
      </c>
      <c r="P54" s="20">
        <f t="shared" si="8"/>
        <v>0.10396422391641535</v>
      </c>
      <c r="R54" s="1">
        <v>1</v>
      </c>
      <c r="S54">
        <v>42165.762000000002</v>
      </c>
      <c r="T54">
        <v>38067.200499999992</v>
      </c>
      <c r="U54">
        <v>266327.03149999998</v>
      </c>
      <c r="V54">
        <v>204530.20620000004</v>
      </c>
      <c r="W54">
        <v>418518.89149999991</v>
      </c>
      <c r="Z54" s="15"/>
      <c r="AA54" s="15"/>
      <c r="AB54" s="2" t="s">
        <v>34</v>
      </c>
      <c r="AC54" s="10" t="s">
        <v>47</v>
      </c>
      <c r="AD54" s="10" t="s">
        <v>20</v>
      </c>
      <c r="AE54" s="10" t="s">
        <v>21</v>
      </c>
      <c r="AF54" s="10" t="s">
        <v>22</v>
      </c>
      <c r="AG54" s="9"/>
    </row>
    <row r="55" spans="1:33" x14ac:dyDescent="0.3">
      <c r="A55" s="50" t="s">
        <v>681</v>
      </c>
      <c r="B55" s="17">
        <v>0</v>
      </c>
      <c r="C55" s="18">
        <v>8.11</v>
      </c>
      <c r="D55" s="18">
        <v>7.12</v>
      </c>
      <c r="E55" s="18">
        <v>7.48</v>
      </c>
      <c r="F55" s="18">
        <v>8</v>
      </c>
      <c r="G55" s="18">
        <v>9.2100000000000009</v>
      </c>
      <c r="H55" s="19">
        <f t="shared" si="0"/>
        <v>29.682599999999997</v>
      </c>
      <c r="I55" s="19">
        <f t="shared" si="1"/>
        <v>25.988</v>
      </c>
      <c r="J55" s="19">
        <f t="shared" si="2"/>
        <v>27.302000000000003</v>
      </c>
      <c r="K55" s="19">
        <f t="shared" si="3"/>
        <v>29.28</v>
      </c>
      <c r="L55" s="19">
        <f t="shared" si="4"/>
        <v>33.616500000000002</v>
      </c>
      <c r="M55" s="20">
        <f t="shared" si="5"/>
        <v>-0.12447022834926857</v>
      </c>
      <c r="N55" s="20">
        <f t="shared" si="6"/>
        <v>5.0561797752809223E-2</v>
      </c>
      <c r="O55" s="20">
        <f t="shared" si="7"/>
        <v>7.2448904842135953E-2</v>
      </c>
      <c r="P55" s="20">
        <f t="shared" si="8"/>
        <v>0.14810450819672139</v>
      </c>
      <c r="R55" s="1">
        <v>2</v>
      </c>
      <c r="S55">
        <v>51336.331199999993</v>
      </c>
      <c r="T55">
        <v>50583.780500000001</v>
      </c>
      <c r="U55">
        <v>792923.29900000012</v>
      </c>
      <c r="V55">
        <v>599376.8988000002</v>
      </c>
      <c r="W55">
        <v>1161758.3540000003</v>
      </c>
      <c r="Z55" s="15"/>
      <c r="AA55" s="15"/>
      <c r="AB55" s="23">
        <v>1</v>
      </c>
      <c r="AC55" s="24">
        <f>($T54/$S54)-1</f>
        <v>-9.7201172363492683E-2</v>
      </c>
      <c r="AD55" s="24">
        <f>($U54/$T54)-1</f>
        <v>5.9962337130622476</v>
      </c>
      <c r="AE55" s="24">
        <f>($V54/$U54)-1</f>
        <v>-0.23203362028987262</v>
      </c>
      <c r="AF55" s="24">
        <f>($W54/$V54)-1</f>
        <v>1.0462449008179791</v>
      </c>
      <c r="AG55" s="9"/>
    </row>
    <row r="56" spans="1:33" x14ac:dyDescent="0.3">
      <c r="A56" s="50" t="s">
        <v>682</v>
      </c>
      <c r="B56" s="17">
        <v>1</v>
      </c>
      <c r="C56" s="18">
        <v>22.58</v>
      </c>
      <c r="D56" s="18">
        <v>18.23</v>
      </c>
      <c r="E56" s="18">
        <v>19.190000000000001</v>
      </c>
      <c r="F56" s="18">
        <v>1151.74</v>
      </c>
      <c r="G56" s="18">
        <v>2601.25</v>
      </c>
      <c r="H56" s="19">
        <f t="shared" si="0"/>
        <v>82.642799999999994</v>
      </c>
      <c r="I56" s="19">
        <f t="shared" si="1"/>
        <v>66.539500000000004</v>
      </c>
      <c r="J56" s="19">
        <f t="shared" si="2"/>
        <v>70.043500000000009</v>
      </c>
      <c r="K56" s="19">
        <f t="shared" si="3"/>
        <v>4215.3684000000003</v>
      </c>
      <c r="L56" s="19">
        <f t="shared" si="4"/>
        <v>9494.5625</v>
      </c>
      <c r="M56" s="20">
        <f t="shared" si="5"/>
        <v>-0.19485424017579256</v>
      </c>
      <c r="N56" s="20">
        <f t="shared" si="6"/>
        <v>5.2660449808008769E-2</v>
      </c>
      <c r="O56" s="20">
        <f t="shared" si="7"/>
        <v>59.182149664137285</v>
      </c>
      <c r="P56" s="20">
        <f t="shared" si="8"/>
        <v>1.2523683813732625</v>
      </c>
      <c r="R56" s="1">
        <v>3</v>
      </c>
      <c r="S56">
        <v>36092.358</v>
      </c>
      <c r="T56">
        <v>32894.055500000002</v>
      </c>
      <c r="U56">
        <v>234773.94949999999</v>
      </c>
      <c r="V56">
        <v>203123.4486</v>
      </c>
      <c r="W56">
        <v>651632.23699999996</v>
      </c>
      <c r="Z56" s="15"/>
      <c r="AA56" s="15"/>
      <c r="AB56" s="23">
        <v>2</v>
      </c>
      <c r="AC56" s="24">
        <f>($T55/$S55)-1</f>
        <v>-1.465922247283602E-2</v>
      </c>
      <c r="AD56" s="24">
        <f>($U55/$T55)-1</f>
        <v>14.675445590706691</v>
      </c>
      <c r="AE56" s="24">
        <f>($V55/$U55)-1</f>
        <v>-0.2440922097308682</v>
      </c>
      <c r="AF56" s="24">
        <f>($W55/$V55)-1</f>
        <v>0.93827682769544851</v>
      </c>
      <c r="AG56" s="9"/>
    </row>
    <row r="57" spans="1:33" x14ac:dyDescent="0.3">
      <c r="A57" s="50" t="s">
        <v>683</v>
      </c>
      <c r="B57" s="17">
        <v>0</v>
      </c>
      <c r="C57" s="18">
        <v>2.3199999999999998</v>
      </c>
      <c r="D57" s="18">
        <v>1.88</v>
      </c>
      <c r="E57" s="18">
        <v>1.97</v>
      </c>
      <c r="F57" s="18">
        <v>2</v>
      </c>
      <c r="G57" s="18">
        <v>2.2200000000000002</v>
      </c>
      <c r="H57" s="19">
        <f t="shared" si="0"/>
        <v>8.4911999999999992</v>
      </c>
      <c r="I57" s="19">
        <f t="shared" si="1"/>
        <v>6.8619999999999992</v>
      </c>
      <c r="J57" s="19">
        <f t="shared" si="2"/>
        <v>7.1904999999999992</v>
      </c>
      <c r="K57" s="19">
        <f t="shared" si="3"/>
        <v>7.32</v>
      </c>
      <c r="L57" s="19">
        <f t="shared" si="4"/>
        <v>8.1029999999999998</v>
      </c>
      <c r="M57" s="20">
        <f t="shared" si="5"/>
        <v>-0.19186922931976635</v>
      </c>
      <c r="N57" s="20">
        <f t="shared" si="6"/>
        <v>4.7872340425531901E-2</v>
      </c>
      <c r="O57" s="20">
        <f t="shared" si="7"/>
        <v>1.8009874139489845E-2</v>
      </c>
      <c r="P57" s="20">
        <f t="shared" si="8"/>
        <v>0.1069672131147541</v>
      </c>
      <c r="R57" s="1">
        <v>4</v>
      </c>
      <c r="S57">
        <v>2068.4855999999995</v>
      </c>
      <c r="T57">
        <v>1914.7170000000001</v>
      </c>
      <c r="U57">
        <v>52101.268000000004</v>
      </c>
      <c r="V57">
        <v>45275.663999999997</v>
      </c>
      <c r="W57">
        <v>155238.58800000002</v>
      </c>
      <c r="Z57" s="15"/>
      <c r="AA57" s="15"/>
      <c r="AB57" s="23">
        <v>3</v>
      </c>
      <c r="AC57" s="24">
        <f>($T56/$S56)-1</f>
        <v>-8.8614395878484853E-2</v>
      </c>
      <c r="AD57" s="24">
        <f>($U56/$T56)-1</f>
        <v>6.1372758977682143</v>
      </c>
      <c r="AE57" s="24">
        <f>($V56/$U56)-1</f>
        <v>-0.13481266114663193</v>
      </c>
      <c r="AF57" s="24">
        <f>($W56/$V56)-1</f>
        <v>2.2080601303851628</v>
      </c>
      <c r="AG57" s="9"/>
    </row>
    <row r="58" spans="1:33" x14ac:dyDescent="0.3">
      <c r="A58" s="50" t="s">
        <v>684</v>
      </c>
      <c r="B58" s="17">
        <v>0</v>
      </c>
      <c r="C58" s="18">
        <v>22.31</v>
      </c>
      <c r="D58" s="18">
        <v>20.28</v>
      </c>
      <c r="E58" s="18">
        <v>21.23</v>
      </c>
      <c r="F58" s="18">
        <v>21.47</v>
      </c>
      <c r="G58" s="18">
        <v>25.39</v>
      </c>
      <c r="H58" s="19">
        <f t="shared" si="0"/>
        <v>81.654600000000002</v>
      </c>
      <c r="I58" s="19">
        <f t="shared" si="1"/>
        <v>74.022000000000006</v>
      </c>
      <c r="J58" s="19">
        <f t="shared" si="2"/>
        <v>77.489500000000007</v>
      </c>
      <c r="K58" s="19">
        <f t="shared" si="3"/>
        <v>78.580200000000005</v>
      </c>
      <c r="L58" s="19">
        <f t="shared" si="4"/>
        <v>92.673500000000004</v>
      </c>
      <c r="M58" s="20">
        <f t="shared" si="5"/>
        <v>-9.3474219456099128E-2</v>
      </c>
      <c r="N58" s="20">
        <f t="shared" si="6"/>
        <v>4.6844181459566148E-2</v>
      </c>
      <c r="O58" s="20">
        <f t="shared" si="7"/>
        <v>1.4075455384277902E-2</v>
      </c>
      <c r="P58" s="20">
        <f t="shared" si="8"/>
        <v>0.17934925082908926</v>
      </c>
      <c r="R58" s="1" t="s">
        <v>44</v>
      </c>
      <c r="S58">
        <v>131662.9368</v>
      </c>
      <c r="T58">
        <v>123459.75350000001</v>
      </c>
      <c r="U58">
        <v>1346125.5480000002</v>
      </c>
      <c r="V58">
        <v>1052306.2176000003</v>
      </c>
      <c r="W58">
        <v>2387148.0704999999</v>
      </c>
      <c r="Z58" s="15"/>
      <c r="AA58" s="15"/>
      <c r="AB58" s="23">
        <v>4</v>
      </c>
      <c r="AC58" s="24">
        <f>($T57/$S57)-1</f>
        <v>-7.4338733612648533E-2</v>
      </c>
      <c r="AD58" s="24">
        <f>($U57/$T57)-1</f>
        <v>26.210949712150672</v>
      </c>
      <c r="AE58" s="24">
        <f>($V57/$U57)-1</f>
        <v>-0.1310064852932179</v>
      </c>
      <c r="AF58" s="24">
        <f>($W57/$V57)-1</f>
        <v>2.4287423813375772</v>
      </c>
      <c r="AG58" s="9"/>
    </row>
    <row r="59" spans="1:33" x14ac:dyDescent="0.3">
      <c r="A59" s="50" t="s">
        <v>685</v>
      </c>
      <c r="B59" s="17">
        <v>0</v>
      </c>
      <c r="C59" s="18">
        <v>36.9</v>
      </c>
      <c r="D59" s="18">
        <v>35.04</v>
      </c>
      <c r="E59" s="18">
        <v>36.74</v>
      </c>
      <c r="F59" s="18">
        <v>41.08</v>
      </c>
      <c r="G59" s="18">
        <v>48.63</v>
      </c>
      <c r="H59" s="19">
        <f t="shared" si="0"/>
        <v>135.054</v>
      </c>
      <c r="I59" s="19">
        <f t="shared" si="1"/>
        <v>127.896</v>
      </c>
      <c r="J59" s="19">
        <f t="shared" si="2"/>
        <v>134.101</v>
      </c>
      <c r="K59" s="19">
        <f t="shared" si="3"/>
        <v>150.3528</v>
      </c>
      <c r="L59" s="19">
        <f t="shared" si="4"/>
        <v>177.49950000000001</v>
      </c>
      <c r="M59" s="20">
        <f t="shared" si="5"/>
        <v>-5.3001021813496862E-2</v>
      </c>
      <c r="N59" s="20">
        <f t="shared" si="6"/>
        <v>4.8515981735159697E-2</v>
      </c>
      <c r="O59" s="20">
        <f t="shared" si="7"/>
        <v>0.12119074428975174</v>
      </c>
      <c r="P59" s="20">
        <f t="shared" si="8"/>
        <v>0.18055333854773581</v>
      </c>
      <c r="Z59" s="15"/>
      <c r="AA59" s="15"/>
      <c r="AB59" s="15"/>
      <c r="AC59" s="15"/>
      <c r="AD59" s="15"/>
      <c r="AE59" s="15"/>
      <c r="AF59" s="15"/>
      <c r="AG59" s="9"/>
    </row>
    <row r="60" spans="1:33" x14ac:dyDescent="0.3">
      <c r="A60" s="50" t="s">
        <v>686</v>
      </c>
      <c r="B60" s="17">
        <v>0</v>
      </c>
      <c r="C60" s="18">
        <v>1.7</v>
      </c>
      <c r="D60" s="18">
        <v>1.39</v>
      </c>
      <c r="E60" s="18">
        <v>1.47</v>
      </c>
      <c r="F60" s="18">
        <v>1.5</v>
      </c>
      <c r="G60" s="18">
        <v>1.67</v>
      </c>
      <c r="H60" s="19">
        <f t="shared" si="0"/>
        <v>6.2220000000000004</v>
      </c>
      <c r="I60" s="19">
        <f t="shared" si="1"/>
        <v>5.0735000000000001</v>
      </c>
      <c r="J60" s="19">
        <f t="shared" si="2"/>
        <v>5.3654999999999999</v>
      </c>
      <c r="K60" s="19">
        <f t="shared" si="3"/>
        <v>5.49</v>
      </c>
      <c r="L60" s="19">
        <f t="shared" si="4"/>
        <v>6.0954999999999995</v>
      </c>
      <c r="M60" s="20">
        <f t="shared" si="5"/>
        <v>-0.18458694953391197</v>
      </c>
      <c r="N60" s="20">
        <f t="shared" si="6"/>
        <v>5.7553956834532238E-2</v>
      </c>
      <c r="O60" s="20">
        <f t="shared" si="7"/>
        <v>2.3203802068772816E-2</v>
      </c>
      <c r="P60" s="20">
        <f t="shared" si="8"/>
        <v>0.11029143897996341</v>
      </c>
      <c r="Z60" s="15"/>
      <c r="AA60" s="15"/>
      <c r="AB60" s="15"/>
      <c r="AC60" s="15"/>
      <c r="AD60" s="15"/>
      <c r="AE60" s="15"/>
      <c r="AF60" s="15"/>
      <c r="AG60" s="9"/>
    </row>
    <row r="61" spans="1:33" x14ac:dyDescent="0.3">
      <c r="A61" s="50" t="s">
        <v>687</v>
      </c>
      <c r="B61" s="17">
        <v>0</v>
      </c>
      <c r="C61" s="18">
        <v>13.8</v>
      </c>
      <c r="D61" s="18">
        <v>11.11</v>
      </c>
      <c r="E61" s="18">
        <v>11.71</v>
      </c>
      <c r="F61" s="18">
        <v>11.86</v>
      </c>
      <c r="G61" s="18">
        <v>13.12</v>
      </c>
      <c r="H61" s="19">
        <f t="shared" si="0"/>
        <v>50.508000000000003</v>
      </c>
      <c r="I61" s="19">
        <f t="shared" si="1"/>
        <v>40.551499999999997</v>
      </c>
      <c r="J61" s="19">
        <f t="shared" si="2"/>
        <v>42.741500000000002</v>
      </c>
      <c r="K61" s="19">
        <f t="shared" si="3"/>
        <v>43.407600000000002</v>
      </c>
      <c r="L61" s="19">
        <f t="shared" si="4"/>
        <v>47.887999999999991</v>
      </c>
      <c r="M61" s="20">
        <f t="shared" si="5"/>
        <v>-0.19712718777223415</v>
      </c>
      <c r="N61" s="20">
        <f t="shared" si="6"/>
        <v>5.4005400540054094E-2</v>
      </c>
      <c r="O61" s="20">
        <f t="shared" si="7"/>
        <v>1.5584385199396422E-2</v>
      </c>
      <c r="P61" s="20">
        <f t="shared" si="8"/>
        <v>0.10321694818418869</v>
      </c>
      <c r="X61" s="15"/>
      <c r="Y61" s="15"/>
      <c r="Z61" s="15"/>
      <c r="AA61" s="15"/>
      <c r="AB61" s="15"/>
      <c r="AC61" s="15"/>
      <c r="AD61" s="15"/>
      <c r="AE61" s="15"/>
      <c r="AF61" s="15"/>
      <c r="AG61" s="9"/>
    </row>
    <row r="62" spans="1:33" ht="15" thickBot="1" x14ac:dyDescent="0.35">
      <c r="A62" s="50" t="s">
        <v>688</v>
      </c>
      <c r="B62" s="17">
        <v>0</v>
      </c>
      <c r="C62" s="18">
        <v>12.58</v>
      </c>
      <c r="D62" s="18">
        <v>10.59</v>
      </c>
      <c r="E62" s="18">
        <v>11.14</v>
      </c>
      <c r="F62" s="18">
        <v>11.62</v>
      </c>
      <c r="G62" s="18">
        <v>13.13</v>
      </c>
      <c r="H62" s="19">
        <f t="shared" si="0"/>
        <v>46.0428</v>
      </c>
      <c r="I62" s="19">
        <f t="shared" si="1"/>
        <v>38.653500000000001</v>
      </c>
      <c r="J62" s="19">
        <f t="shared" si="2"/>
        <v>40.661000000000001</v>
      </c>
      <c r="K62" s="19">
        <f t="shared" si="3"/>
        <v>42.529199999999996</v>
      </c>
      <c r="L62" s="19">
        <f t="shared" si="4"/>
        <v>47.924500000000002</v>
      </c>
      <c r="M62" s="20">
        <f t="shared" si="5"/>
        <v>-0.1604876332455889</v>
      </c>
      <c r="N62" s="20">
        <f t="shared" si="6"/>
        <v>5.193578847969782E-2</v>
      </c>
      <c r="O62" s="20">
        <f t="shared" si="7"/>
        <v>4.5945746538451848E-2</v>
      </c>
      <c r="P62" s="20">
        <f t="shared" si="8"/>
        <v>0.12686107427367554</v>
      </c>
      <c r="U62" s="26"/>
      <c r="V62" s="26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27"/>
    </row>
    <row r="63" spans="1:33" x14ac:dyDescent="0.3">
      <c r="A63" s="50" t="s">
        <v>689</v>
      </c>
      <c r="B63" s="17">
        <v>0</v>
      </c>
      <c r="C63" s="18">
        <v>34.729999999999997</v>
      </c>
      <c r="D63" s="18">
        <v>32.619999999999997</v>
      </c>
      <c r="E63" s="18">
        <v>34.21</v>
      </c>
      <c r="F63" s="18">
        <v>39.49</v>
      </c>
      <c r="G63" s="18">
        <v>46.46</v>
      </c>
      <c r="H63" s="19">
        <f t="shared" si="0"/>
        <v>127.11179999999997</v>
      </c>
      <c r="I63" s="19">
        <f t="shared" si="1"/>
        <v>119.063</v>
      </c>
      <c r="J63" s="19">
        <f t="shared" si="2"/>
        <v>124.8665</v>
      </c>
      <c r="K63" s="19">
        <f t="shared" si="3"/>
        <v>144.5334</v>
      </c>
      <c r="L63" s="19">
        <f t="shared" si="4"/>
        <v>169.57900000000001</v>
      </c>
      <c r="M63" s="20">
        <f t="shared" si="5"/>
        <v>-6.3320635849700602E-2</v>
      </c>
      <c r="N63" s="20">
        <f t="shared" si="6"/>
        <v>4.8743102391171078E-2</v>
      </c>
      <c r="O63" s="20">
        <f t="shared" si="7"/>
        <v>0.15750341364577358</v>
      </c>
      <c r="P63" s="20">
        <f t="shared" si="8"/>
        <v>0.17328589793085891</v>
      </c>
    </row>
    <row r="64" spans="1:33" ht="15" thickBot="1" x14ac:dyDescent="0.35">
      <c r="A64" s="50" t="s">
        <v>690</v>
      </c>
      <c r="B64" s="17">
        <v>0</v>
      </c>
      <c r="C64" s="18">
        <v>6.55</v>
      </c>
      <c r="D64" s="18">
        <v>5.69</v>
      </c>
      <c r="E64" s="18">
        <v>5.98</v>
      </c>
      <c r="F64" s="18">
        <v>6.35</v>
      </c>
      <c r="G64" s="18">
        <v>7.27</v>
      </c>
      <c r="H64" s="19">
        <f t="shared" si="0"/>
        <v>23.973000000000003</v>
      </c>
      <c r="I64" s="19">
        <f t="shared" si="1"/>
        <v>20.768500000000003</v>
      </c>
      <c r="J64" s="19">
        <f t="shared" si="2"/>
        <v>21.827000000000002</v>
      </c>
      <c r="K64" s="19">
        <f t="shared" si="3"/>
        <v>23.241</v>
      </c>
      <c r="L64" s="19">
        <f t="shared" si="4"/>
        <v>26.535499999999999</v>
      </c>
      <c r="M64" s="20">
        <f t="shared" si="5"/>
        <v>-0.13367121344846278</v>
      </c>
      <c r="N64" s="20">
        <f t="shared" si="6"/>
        <v>5.0966608084358489E-2</v>
      </c>
      <c r="O64" s="20">
        <f t="shared" si="7"/>
        <v>6.4782150547487038E-2</v>
      </c>
      <c r="P64" s="20">
        <f t="shared" si="8"/>
        <v>0.14175379716879655</v>
      </c>
    </row>
    <row r="65" spans="1:33" ht="18.600000000000001" thickBot="1" x14ac:dyDescent="0.4">
      <c r="A65" s="50" t="s">
        <v>691</v>
      </c>
      <c r="B65" s="17">
        <v>1</v>
      </c>
      <c r="C65" s="18">
        <v>6.55</v>
      </c>
      <c r="D65" s="18">
        <v>5.38</v>
      </c>
      <c r="E65" s="18">
        <v>5.66</v>
      </c>
      <c r="F65" s="18">
        <v>1139.4000000000001</v>
      </c>
      <c r="G65" s="18">
        <v>2586.1999999999998</v>
      </c>
      <c r="H65" s="19">
        <f t="shared" si="0"/>
        <v>23.973000000000003</v>
      </c>
      <c r="I65" s="19">
        <f t="shared" si="1"/>
        <v>19.637</v>
      </c>
      <c r="J65" s="19">
        <f t="shared" si="2"/>
        <v>20.659000000000002</v>
      </c>
      <c r="K65" s="19">
        <f t="shared" si="3"/>
        <v>4170.2039999999997</v>
      </c>
      <c r="L65" s="19">
        <f t="shared" si="4"/>
        <v>9439.6299999999992</v>
      </c>
      <c r="M65" s="20">
        <f t="shared" si="5"/>
        <v>-0.18087014558044479</v>
      </c>
      <c r="N65" s="20">
        <f t="shared" si="6"/>
        <v>5.2044609665427677E-2</v>
      </c>
      <c r="O65" s="20">
        <f t="shared" si="7"/>
        <v>200.85894767413714</v>
      </c>
      <c r="P65" s="20">
        <f t="shared" si="8"/>
        <v>1.2635895030554858</v>
      </c>
      <c r="U65" s="45"/>
      <c r="V65" s="45"/>
      <c r="W65" s="45"/>
      <c r="X65" s="45"/>
      <c r="Y65" s="43"/>
      <c r="Z65" s="42"/>
      <c r="AA65" s="44" t="s">
        <v>42</v>
      </c>
      <c r="AB65" s="45"/>
      <c r="AC65" s="45"/>
      <c r="AD65" s="45"/>
      <c r="AE65" s="45"/>
      <c r="AF65" s="45"/>
      <c r="AG65" s="43"/>
    </row>
    <row r="66" spans="1:33" x14ac:dyDescent="0.3">
      <c r="A66" s="50" t="s">
        <v>692</v>
      </c>
      <c r="B66" s="17">
        <v>0</v>
      </c>
      <c r="C66" s="18">
        <v>8.69</v>
      </c>
      <c r="D66" s="18">
        <v>7.67</v>
      </c>
      <c r="E66" s="18">
        <v>8.06</v>
      </c>
      <c r="F66" s="18">
        <v>8.65</v>
      </c>
      <c r="G66" s="18">
        <v>9.9700000000000006</v>
      </c>
      <c r="H66" s="19">
        <f t="shared" si="0"/>
        <v>31.805399999999995</v>
      </c>
      <c r="I66" s="19">
        <f t="shared" si="1"/>
        <v>27.9955</v>
      </c>
      <c r="J66" s="19">
        <f t="shared" si="2"/>
        <v>29.419</v>
      </c>
      <c r="K66" s="19">
        <f t="shared" si="3"/>
        <v>31.659000000000002</v>
      </c>
      <c r="L66" s="19">
        <f t="shared" si="4"/>
        <v>36.390500000000003</v>
      </c>
      <c r="M66" s="20">
        <f t="shared" si="5"/>
        <v>-0.11978783477019617</v>
      </c>
      <c r="N66" s="20">
        <f t="shared" si="6"/>
        <v>5.0847457627118731E-2</v>
      </c>
      <c r="O66" s="20">
        <f t="shared" si="7"/>
        <v>7.6141269247765209E-2</v>
      </c>
      <c r="P66" s="20">
        <f t="shared" si="8"/>
        <v>0.14945197258283582</v>
      </c>
      <c r="Y66" s="9"/>
      <c r="AA66" s="14"/>
      <c r="AG66" s="9"/>
    </row>
    <row r="67" spans="1:33" x14ac:dyDescent="0.3">
      <c r="A67" s="50" t="s">
        <v>693</v>
      </c>
      <c r="B67" s="17">
        <v>1</v>
      </c>
      <c r="C67" s="18">
        <v>5.36</v>
      </c>
      <c r="D67" s="18">
        <v>4.63</v>
      </c>
      <c r="E67" s="18">
        <v>5.87</v>
      </c>
      <c r="F67" s="18">
        <v>1140.8</v>
      </c>
      <c r="G67" s="18">
        <v>2587.66</v>
      </c>
      <c r="H67" s="19">
        <f t="shared" si="0"/>
        <v>19.617599999999999</v>
      </c>
      <c r="I67" s="19">
        <f t="shared" si="1"/>
        <v>16.8995</v>
      </c>
      <c r="J67" s="19">
        <f t="shared" si="2"/>
        <v>21.4255</v>
      </c>
      <c r="K67" s="19">
        <f t="shared" si="3"/>
        <v>4175.3279999999995</v>
      </c>
      <c r="L67" s="19">
        <f t="shared" si="4"/>
        <v>9444.9590000000007</v>
      </c>
      <c r="M67" s="20">
        <f t="shared" si="5"/>
        <v>-0.13855415545224692</v>
      </c>
      <c r="N67" s="20">
        <f t="shared" si="6"/>
        <v>0.2678185745140389</v>
      </c>
      <c r="O67" s="20">
        <f t="shared" si="7"/>
        <v>193.87657230869758</v>
      </c>
      <c r="P67" s="20">
        <f t="shared" si="8"/>
        <v>1.262087912614291</v>
      </c>
      <c r="Y67" s="9"/>
      <c r="AA67" s="14"/>
      <c r="AG67" s="9"/>
    </row>
    <row r="68" spans="1:33" x14ac:dyDescent="0.3">
      <c r="A68" s="50" t="s">
        <v>694</v>
      </c>
      <c r="B68" s="17">
        <v>0</v>
      </c>
      <c r="C68" s="18">
        <v>132.13</v>
      </c>
      <c r="D68" s="18">
        <v>119.21</v>
      </c>
      <c r="E68" s="18">
        <v>125.16</v>
      </c>
      <c r="F68" s="18">
        <v>136.07</v>
      </c>
      <c r="G68" s="18">
        <v>158.19999999999999</v>
      </c>
      <c r="H68" s="19">
        <f t="shared" si="0"/>
        <v>483.5958</v>
      </c>
      <c r="I68" s="19">
        <f t="shared" si="1"/>
        <v>435.11649999999997</v>
      </c>
      <c r="J68" s="19">
        <f t="shared" si="2"/>
        <v>456.834</v>
      </c>
      <c r="K68" s="19">
        <f t="shared" si="3"/>
        <v>498.01620000000003</v>
      </c>
      <c r="L68" s="19">
        <f t="shared" si="4"/>
        <v>577.42999999999995</v>
      </c>
      <c r="M68" s="20">
        <f t="shared" si="5"/>
        <v>-0.10024756211695807</v>
      </c>
      <c r="N68" s="20">
        <f t="shared" si="6"/>
        <v>4.9911920140927934E-2</v>
      </c>
      <c r="O68" s="20">
        <f t="shared" si="7"/>
        <v>9.0146968045285547E-2</v>
      </c>
      <c r="P68" s="20">
        <f t="shared" si="8"/>
        <v>0.15946027458544498</v>
      </c>
      <c r="Y68" s="9"/>
      <c r="AA68" s="14" t="s">
        <v>56</v>
      </c>
      <c r="AG68" s="9"/>
    </row>
    <row r="69" spans="1:33" x14ac:dyDescent="0.3">
      <c r="A69" s="50" t="s">
        <v>695</v>
      </c>
      <c r="B69" s="17">
        <v>0</v>
      </c>
      <c r="C69" s="18">
        <v>4.3600000000000003</v>
      </c>
      <c r="D69" s="18">
        <v>3.74</v>
      </c>
      <c r="E69" s="18">
        <v>3.93</v>
      </c>
      <c r="F69" s="18">
        <v>5.22</v>
      </c>
      <c r="G69" s="18">
        <v>5.95</v>
      </c>
      <c r="H69" s="19">
        <f t="shared" si="0"/>
        <v>15.957599999999999</v>
      </c>
      <c r="I69" s="19">
        <f t="shared" si="1"/>
        <v>13.651000000000002</v>
      </c>
      <c r="J69" s="19">
        <f t="shared" si="2"/>
        <v>14.3445</v>
      </c>
      <c r="K69" s="19">
        <f t="shared" si="3"/>
        <v>19.1052</v>
      </c>
      <c r="L69" s="19">
        <f t="shared" si="4"/>
        <v>21.717500000000001</v>
      </c>
      <c r="M69" s="20">
        <f t="shared" si="5"/>
        <v>-0.14454554569609457</v>
      </c>
      <c r="N69" s="20">
        <f t="shared" si="6"/>
        <v>5.0802139037433136E-2</v>
      </c>
      <c r="O69" s="20">
        <f t="shared" si="7"/>
        <v>0.33188330021959644</v>
      </c>
      <c r="P69" s="20">
        <f t="shared" si="8"/>
        <v>0.13673240793082519</v>
      </c>
      <c r="Y69" s="9"/>
      <c r="AA69" s="14"/>
      <c r="AG69" s="9"/>
    </row>
    <row r="70" spans="1:33" x14ac:dyDescent="0.3">
      <c r="A70" s="50" t="s">
        <v>696</v>
      </c>
      <c r="B70" s="17">
        <v>0</v>
      </c>
      <c r="C70" s="18">
        <v>2.2999999999999998</v>
      </c>
      <c r="D70" s="18">
        <v>1.93</v>
      </c>
      <c r="E70" s="18">
        <v>2.0299999999999998</v>
      </c>
      <c r="F70" s="18">
        <v>2.12</v>
      </c>
      <c r="G70" s="18">
        <v>2.39</v>
      </c>
      <c r="H70" s="19">
        <f t="shared" si="0"/>
        <v>8.4179999999999993</v>
      </c>
      <c r="I70" s="19">
        <f t="shared" si="1"/>
        <v>7.0444999999999993</v>
      </c>
      <c r="J70" s="19">
        <f t="shared" si="2"/>
        <v>7.4094999999999995</v>
      </c>
      <c r="K70" s="19">
        <f t="shared" si="3"/>
        <v>7.7591999999999999</v>
      </c>
      <c r="L70" s="19">
        <f t="shared" si="4"/>
        <v>8.7234999999999996</v>
      </c>
      <c r="M70" s="20">
        <f t="shared" si="5"/>
        <v>-0.1631622713233547</v>
      </c>
      <c r="N70" s="20">
        <f t="shared" si="6"/>
        <v>5.1813471502590636E-2</v>
      </c>
      <c r="O70" s="20">
        <f t="shared" si="7"/>
        <v>4.7196167082799168E-2</v>
      </c>
      <c r="P70" s="20">
        <f t="shared" si="8"/>
        <v>0.12427827611093933</v>
      </c>
      <c r="Y70" s="9"/>
      <c r="AA70" s="14"/>
      <c r="AG70" s="9"/>
    </row>
    <row r="71" spans="1:33" x14ac:dyDescent="0.3">
      <c r="A71" s="50" t="s">
        <v>697</v>
      </c>
      <c r="B71" s="17">
        <v>0</v>
      </c>
      <c r="C71" s="18">
        <v>18.940000000000001</v>
      </c>
      <c r="D71" s="18">
        <v>17.329999999999998</v>
      </c>
      <c r="E71" s="18">
        <v>5.16</v>
      </c>
      <c r="F71" s="18">
        <v>7.14</v>
      </c>
      <c r="G71" s="18">
        <v>7.85</v>
      </c>
      <c r="H71" s="19">
        <f t="shared" si="0"/>
        <v>69.320400000000006</v>
      </c>
      <c r="I71" s="19">
        <f t="shared" si="1"/>
        <v>63.254499999999993</v>
      </c>
      <c r="J71" s="19">
        <f t="shared" si="2"/>
        <v>18.834</v>
      </c>
      <c r="K71" s="19">
        <f t="shared" si="3"/>
        <v>26.132399999999997</v>
      </c>
      <c r="L71" s="19">
        <f t="shared" si="4"/>
        <v>28.6525</v>
      </c>
      <c r="M71" s="20">
        <f t="shared" si="5"/>
        <v>-8.7505265405277699E-2</v>
      </c>
      <c r="N71" s="20">
        <f t="shared" si="6"/>
        <v>-0.70225043277553367</v>
      </c>
      <c r="O71" s="20">
        <f t="shared" si="7"/>
        <v>0.3875119464797705</v>
      </c>
      <c r="P71" s="20">
        <f t="shared" si="8"/>
        <v>9.6435842096401547E-2</v>
      </c>
      <c r="Y71" s="9"/>
      <c r="AA71" s="14"/>
      <c r="AG71" s="9"/>
    </row>
    <row r="72" spans="1:33" x14ac:dyDescent="0.3">
      <c r="A72" s="50" t="s">
        <v>698</v>
      </c>
      <c r="B72" s="17">
        <v>0</v>
      </c>
      <c r="C72" s="18">
        <v>9.7799999999999994</v>
      </c>
      <c r="D72" s="18">
        <v>8.84</v>
      </c>
      <c r="E72" s="18">
        <v>10.42</v>
      </c>
      <c r="F72" s="18">
        <v>10.11</v>
      </c>
      <c r="G72" s="18">
        <v>11.53</v>
      </c>
      <c r="H72" s="19">
        <f t="shared" si="0"/>
        <v>35.794800000000002</v>
      </c>
      <c r="I72" s="19">
        <f t="shared" si="1"/>
        <v>32.265999999999998</v>
      </c>
      <c r="J72" s="19">
        <f t="shared" si="2"/>
        <v>38.033000000000001</v>
      </c>
      <c r="K72" s="19">
        <f t="shared" si="3"/>
        <v>37.002600000000001</v>
      </c>
      <c r="L72" s="19">
        <f t="shared" si="4"/>
        <v>42.084499999999998</v>
      </c>
      <c r="M72" s="20">
        <f t="shared" si="5"/>
        <v>-9.8584151887983862E-2</v>
      </c>
      <c r="N72" s="20">
        <f t="shared" si="6"/>
        <v>0.17873303167420818</v>
      </c>
      <c r="O72" s="20">
        <f t="shared" si="7"/>
        <v>-2.7092261983014732E-2</v>
      </c>
      <c r="P72" s="20">
        <f t="shared" si="8"/>
        <v>0.13733899780015446</v>
      </c>
      <c r="R72" s="14"/>
      <c r="Y72" s="9"/>
      <c r="AA72" s="14"/>
      <c r="AG72" s="9"/>
    </row>
    <row r="73" spans="1:33" x14ac:dyDescent="0.3">
      <c r="A73" s="50" t="s">
        <v>699</v>
      </c>
      <c r="B73" s="17">
        <v>0</v>
      </c>
      <c r="C73" s="18">
        <v>7.41</v>
      </c>
      <c r="D73" s="18">
        <v>6.34</v>
      </c>
      <c r="E73" s="18">
        <v>6.67</v>
      </c>
      <c r="F73" s="18">
        <v>7.03</v>
      </c>
      <c r="G73" s="18">
        <v>8</v>
      </c>
      <c r="H73" s="19">
        <f t="shared" si="0"/>
        <v>27.1206</v>
      </c>
      <c r="I73" s="19">
        <f t="shared" si="1"/>
        <v>23.140999999999998</v>
      </c>
      <c r="J73" s="19">
        <f t="shared" si="2"/>
        <v>24.345499999999998</v>
      </c>
      <c r="K73" s="19">
        <f t="shared" si="3"/>
        <v>25.729800000000001</v>
      </c>
      <c r="L73" s="19">
        <f t="shared" si="4"/>
        <v>29.2</v>
      </c>
      <c r="M73" s="20">
        <f t="shared" si="5"/>
        <v>-0.14673716658186031</v>
      </c>
      <c r="N73" s="20">
        <f t="shared" si="6"/>
        <v>5.2050473186119772E-2</v>
      </c>
      <c r="O73" s="20">
        <f t="shared" si="7"/>
        <v>5.6860610790495203E-2</v>
      </c>
      <c r="P73" s="20">
        <f t="shared" si="8"/>
        <v>0.13487085014263611</v>
      </c>
      <c r="R73" s="14"/>
      <c r="Y73" s="9"/>
      <c r="AA73" s="14"/>
      <c r="AG73" s="9"/>
    </row>
    <row r="74" spans="1:33" x14ac:dyDescent="0.3">
      <c r="A74" s="50" t="s">
        <v>700</v>
      </c>
      <c r="B74" s="17">
        <v>0</v>
      </c>
      <c r="C74" s="18">
        <v>75.38</v>
      </c>
      <c r="D74" s="18">
        <v>64.06</v>
      </c>
      <c r="E74" s="18">
        <v>67.09</v>
      </c>
      <c r="F74" s="18">
        <v>70.36</v>
      </c>
      <c r="G74" s="18">
        <v>79.84</v>
      </c>
      <c r="H74" s="19">
        <f t="shared" si="0"/>
        <v>275.89079999999996</v>
      </c>
      <c r="I74" s="19">
        <f t="shared" si="1"/>
        <v>233.81900000000002</v>
      </c>
      <c r="J74" s="19">
        <f t="shared" si="2"/>
        <v>244.87850000000003</v>
      </c>
      <c r="K74" s="19">
        <f t="shared" si="3"/>
        <v>257.51760000000002</v>
      </c>
      <c r="L74" s="19">
        <f t="shared" si="4"/>
        <v>291.416</v>
      </c>
      <c r="M74" s="20">
        <f t="shared" si="5"/>
        <v>-0.15249439270899912</v>
      </c>
      <c r="N74" s="20">
        <f t="shared" si="6"/>
        <v>4.7299406806119215E-2</v>
      </c>
      <c r="O74" s="20">
        <f t="shared" si="7"/>
        <v>5.1613759476638377E-2</v>
      </c>
      <c r="P74" s="20">
        <f t="shared" si="8"/>
        <v>0.13163527463753932</v>
      </c>
      <c r="R74" s="14"/>
      <c r="Y74" s="9"/>
      <c r="AA74" s="14"/>
      <c r="AG74" s="9"/>
    </row>
    <row r="75" spans="1:33" x14ac:dyDescent="0.3">
      <c r="A75" s="50" t="s">
        <v>701</v>
      </c>
      <c r="B75" s="17">
        <v>0</v>
      </c>
      <c r="C75" s="18">
        <v>50.37</v>
      </c>
      <c r="D75" s="18">
        <v>47.8</v>
      </c>
      <c r="E75" s="18">
        <v>52.03</v>
      </c>
      <c r="F75" s="18">
        <v>57.38</v>
      </c>
      <c r="G75" s="18">
        <v>67.44</v>
      </c>
      <c r="H75" s="19">
        <f t="shared" si="0"/>
        <v>184.35419999999996</v>
      </c>
      <c r="I75" s="19">
        <f t="shared" si="1"/>
        <v>174.47</v>
      </c>
      <c r="J75" s="19">
        <f t="shared" si="2"/>
        <v>189.90950000000001</v>
      </c>
      <c r="K75" s="19">
        <f t="shared" si="3"/>
        <v>210.01079999999999</v>
      </c>
      <c r="L75" s="19">
        <f t="shared" si="4"/>
        <v>246.15600000000001</v>
      </c>
      <c r="M75" s="20">
        <f t="shared" si="5"/>
        <v>-5.3615268868297927E-2</v>
      </c>
      <c r="N75" s="20">
        <f t="shared" si="6"/>
        <v>8.8493723849372374E-2</v>
      </c>
      <c r="O75" s="20">
        <f t="shared" si="7"/>
        <v>0.10584673225931285</v>
      </c>
      <c r="P75" s="20">
        <f t="shared" si="8"/>
        <v>0.17211114856950216</v>
      </c>
      <c r="R75" s="14"/>
      <c r="Y75" s="9"/>
      <c r="AA75" s="14"/>
      <c r="AG75" s="9"/>
    </row>
    <row r="76" spans="1:33" x14ac:dyDescent="0.3">
      <c r="A76" s="50" t="s">
        <v>702</v>
      </c>
      <c r="B76" s="17">
        <v>0</v>
      </c>
      <c r="C76" s="18">
        <v>3.66</v>
      </c>
      <c r="D76" s="18">
        <v>3.14</v>
      </c>
      <c r="E76" s="18">
        <v>3.3</v>
      </c>
      <c r="F76" s="18">
        <v>3.48</v>
      </c>
      <c r="G76" s="18">
        <v>3.96</v>
      </c>
      <c r="H76" s="19">
        <f t="shared" si="0"/>
        <v>13.3956</v>
      </c>
      <c r="I76" s="19">
        <f t="shared" si="1"/>
        <v>11.461000000000002</v>
      </c>
      <c r="J76" s="19">
        <f t="shared" si="2"/>
        <v>12.045</v>
      </c>
      <c r="K76" s="19">
        <f t="shared" si="3"/>
        <v>12.736799999999999</v>
      </c>
      <c r="L76" s="19">
        <f t="shared" si="4"/>
        <v>14.453999999999999</v>
      </c>
      <c r="M76" s="20">
        <f t="shared" si="5"/>
        <v>-0.14442055600346371</v>
      </c>
      <c r="N76" s="20">
        <f t="shared" si="6"/>
        <v>5.095541401273862E-2</v>
      </c>
      <c r="O76" s="20">
        <f t="shared" si="7"/>
        <v>5.7434620174346085E-2</v>
      </c>
      <c r="P76" s="20">
        <f t="shared" si="8"/>
        <v>0.13482193329564729</v>
      </c>
      <c r="R76" s="14"/>
      <c r="Y76" s="9"/>
      <c r="AA76" s="14"/>
      <c r="AG76" s="9"/>
    </row>
    <row r="77" spans="1:33" x14ac:dyDescent="0.3">
      <c r="A77" s="50" t="s">
        <v>703</v>
      </c>
      <c r="B77" s="17">
        <v>0</v>
      </c>
      <c r="C77" s="18">
        <v>12.15</v>
      </c>
      <c r="D77" s="18">
        <v>11.06</v>
      </c>
      <c r="E77" s="18">
        <v>11.62</v>
      </c>
      <c r="F77" s="18">
        <v>12.07</v>
      </c>
      <c r="G77" s="18">
        <v>13.67</v>
      </c>
      <c r="H77" s="19">
        <f t="shared" si="0"/>
        <v>44.469000000000001</v>
      </c>
      <c r="I77" s="19">
        <f t="shared" si="1"/>
        <v>40.369</v>
      </c>
      <c r="J77" s="19">
        <f t="shared" si="2"/>
        <v>42.412999999999997</v>
      </c>
      <c r="K77" s="19">
        <f t="shared" si="3"/>
        <v>44.176200000000001</v>
      </c>
      <c r="L77" s="19">
        <f t="shared" si="4"/>
        <v>49.895499999999998</v>
      </c>
      <c r="M77" s="20">
        <f t="shared" si="5"/>
        <v>-9.2199060019339307E-2</v>
      </c>
      <c r="N77" s="20">
        <f t="shared" si="6"/>
        <v>5.0632911392404889E-2</v>
      </c>
      <c r="O77" s="20">
        <f t="shared" si="7"/>
        <v>4.1572159479404958E-2</v>
      </c>
      <c r="P77" s="20">
        <f t="shared" si="8"/>
        <v>0.12946563986943183</v>
      </c>
      <c r="R77" s="14"/>
      <c r="Y77" s="9"/>
      <c r="AA77" s="14"/>
      <c r="AG77" s="9"/>
    </row>
    <row r="78" spans="1:33" x14ac:dyDescent="0.3">
      <c r="A78" s="50" t="s">
        <v>704</v>
      </c>
      <c r="B78" s="17">
        <v>0</v>
      </c>
      <c r="C78" s="18">
        <v>5.75</v>
      </c>
      <c r="D78" s="18">
        <v>4.58</v>
      </c>
      <c r="E78" s="18">
        <v>4.83</v>
      </c>
      <c r="F78" s="18">
        <v>6.06</v>
      </c>
      <c r="G78" s="18">
        <v>6.68</v>
      </c>
      <c r="H78" s="19">
        <f t="shared" si="0"/>
        <v>21.045000000000002</v>
      </c>
      <c r="I78" s="19">
        <f t="shared" si="1"/>
        <v>16.716999999999999</v>
      </c>
      <c r="J78" s="19">
        <f t="shared" si="2"/>
        <v>17.6295</v>
      </c>
      <c r="K78" s="19">
        <f t="shared" si="3"/>
        <v>22.179599999999997</v>
      </c>
      <c r="L78" s="19">
        <f t="shared" si="4"/>
        <v>24.381999999999998</v>
      </c>
      <c r="M78" s="20">
        <f t="shared" si="5"/>
        <v>-0.20565454977429332</v>
      </c>
      <c r="N78" s="20">
        <f t="shared" si="6"/>
        <v>5.4585152838428019E-2</v>
      </c>
      <c r="O78" s="20">
        <f t="shared" si="7"/>
        <v>0.25809580532629939</v>
      </c>
      <c r="P78" s="20">
        <f t="shared" si="8"/>
        <v>9.9298454435607475E-2</v>
      </c>
      <c r="R78" s="14"/>
      <c r="Y78" s="9"/>
      <c r="AA78" s="14"/>
      <c r="AG78" s="9"/>
    </row>
    <row r="79" spans="1:33" x14ac:dyDescent="0.3">
      <c r="A79" s="50" t="s">
        <v>705</v>
      </c>
      <c r="B79" s="17">
        <v>0</v>
      </c>
      <c r="C79" s="18">
        <v>116.86</v>
      </c>
      <c r="D79" s="18">
        <v>40.659999999999997</v>
      </c>
      <c r="E79" s="18">
        <v>118.32</v>
      </c>
      <c r="F79" s="18">
        <v>44.04</v>
      </c>
      <c r="G79" s="18">
        <v>51.84</v>
      </c>
      <c r="H79" s="19">
        <f t="shared" ref="H79:H142" si="9">($C79/100)*366</f>
        <v>427.70760000000001</v>
      </c>
      <c r="I79" s="19">
        <f t="shared" ref="I79:I142" si="10">($D79/100)*365</f>
        <v>148.40899999999999</v>
      </c>
      <c r="J79" s="19">
        <f t="shared" ref="J79:J142" si="11">IFERROR((($E79/100)*365),0)</f>
        <v>431.86799999999999</v>
      </c>
      <c r="K79" s="19">
        <f t="shared" ref="K79:K142" si="12">($F79/100)*366</f>
        <v>161.18639999999999</v>
      </c>
      <c r="L79" s="19">
        <f t="shared" ref="L79:L142" si="13">($G79/100)*365</f>
        <v>189.21600000000004</v>
      </c>
      <c r="M79" s="20">
        <f t="shared" ref="M79:M142" si="14">IFERROR((($I79/$H79)-1),0)</f>
        <v>-0.65301294622775008</v>
      </c>
      <c r="N79" s="20">
        <f t="shared" ref="N79:N142" si="15">IFERROR((($J79/$I79)-1),0)</f>
        <v>1.9099852434825384</v>
      </c>
      <c r="O79" s="20">
        <f t="shared" ref="O79:O142" si="16">IFERROR((($K79/$J79)-1),0)</f>
        <v>-0.62676929061657738</v>
      </c>
      <c r="P79" s="20">
        <f t="shared" ref="P79:P142" si="17">IFERROR((($L79/$K79)-1),0)</f>
        <v>0.17389556439004816</v>
      </c>
      <c r="R79" s="14"/>
      <c r="Y79" s="9"/>
      <c r="AA79" s="14"/>
      <c r="AG79" s="9"/>
    </row>
    <row r="80" spans="1:33" x14ac:dyDescent="0.3">
      <c r="A80" s="50" t="s">
        <v>706</v>
      </c>
      <c r="B80" s="17">
        <v>0</v>
      </c>
      <c r="C80" s="18">
        <v>12.15</v>
      </c>
      <c r="D80" s="18">
        <v>11.06</v>
      </c>
      <c r="E80" s="18">
        <v>11.62</v>
      </c>
      <c r="F80" s="18">
        <v>12.07</v>
      </c>
      <c r="G80" s="18">
        <v>13.67</v>
      </c>
      <c r="H80" s="19">
        <f t="shared" si="9"/>
        <v>44.469000000000001</v>
      </c>
      <c r="I80" s="19">
        <f t="shared" si="10"/>
        <v>40.369</v>
      </c>
      <c r="J80" s="19">
        <f t="shared" si="11"/>
        <v>42.412999999999997</v>
      </c>
      <c r="K80" s="19">
        <f t="shared" si="12"/>
        <v>44.176200000000001</v>
      </c>
      <c r="L80" s="19">
        <f t="shared" si="13"/>
        <v>49.895499999999998</v>
      </c>
      <c r="M80" s="20">
        <f t="shared" si="14"/>
        <v>-9.2199060019339307E-2</v>
      </c>
      <c r="N80" s="20">
        <f t="shared" si="15"/>
        <v>5.0632911392404889E-2</v>
      </c>
      <c r="O80" s="20">
        <f t="shared" si="16"/>
        <v>4.1572159479404958E-2</v>
      </c>
      <c r="P80" s="20">
        <f t="shared" si="17"/>
        <v>0.12946563986943183</v>
      </c>
      <c r="R80" s="14"/>
      <c r="Y80" s="9"/>
      <c r="AA80" s="14"/>
      <c r="AG80" s="9"/>
    </row>
    <row r="81" spans="1:33" x14ac:dyDescent="0.3">
      <c r="A81" s="50" t="s">
        <v>707</v>
      </c>
      <c r="B81" s="17">
        <v>0</v>
      </c>
      <c r="C81" s="18">
        <v>7.42</v>
      </c>
      <c r="D81" s="18">
        <v>14.55</v>
      </c>
      <c r="E81" s="18">
        <v>16.89</v>
      </c>
      <c r="F81" s="18">
        <v>8.41</v>
      </c>
      <c r="G81" s="18">
        <v>9.65</v>
      </c>
      <c r="H81" s="19">
        <f t="shared" si="9"/>
        <v>27.1572</v>
      </c>
      <c r="I81" s="19">
        <f t="shared" si="10"/>
        <v>53.107500000000009</v>
      </c>
      <c r="J81" s="19">
        <f t="shared" si="11"/>
        <v>61.648499999999999</v>
      </c>
      <c r="K81" s="19">
        <f t="shared" si="12"/>
        <v>30.780600000000003</v>
      </c>
      <c r="L81" s="19">
        <f t="shared" si="13"/>
        <v>35.222500000000004</v>
      </c>
      <c r="M81" s="20">
        <f t="shared" si="14"/>
        <v>0.95555874685166398</v>
      </c>
      <c r="N81" s="20">
        <f t="shared" si="15"/>
        <v>0.16082474226804111</v>
      </c>
      <c r="O81" s="20">
        <f t="shared" si="16"/>
        <v>-0.50070804642448707</v>
      </c>
      <c r="P81" s="20">
        <f t="shared" si="17"/>
        <v>0.14430842803584065</v>
      </c>
      <c r="R81" s="14"/>
      <c r="Y81" s="9"/>
      <c r="AA81" s="14"/>
      <c r="AG81" s="9"/>
    </row>
    <row r="82" spans="1:33" x14ac:dyDescent="0.3">
      <c r="A82" s="50" t="s">
        <v>708</v>
      </c>
      <c r="B82" s="17">
        <v>0</v>
      </c>
      <c r="C82" s="18">
        <v>112.88</v>
      </c>
      <c r="D82" s="18">
        <v>101.86</v>
      </c>
      <c r="E82" s="18">
        <v>107.01</v>
      </c>
      <c r="F82" s="18">
        <v>116.39</v>
      </c>
      <c r="G82" s="18">
        <v>132.62</v>
      </c>
      <c r="H82" s="19">
        <f t="shared" si="9"/>
        <v>413.14080000000001</v>
      </c>
      <c r="I82" s="19">
        <f t="shared" si="10"/>
        <v>371.78899999999999</v>
      </c>
      <c r="J82" s="19">
        <f t="shared" si="11"/>
        <v>390.5865</v>
      </c>
      <c r="K82" s="19">
        <f t="shared" si="12"/>
        <v>425.98739999999998</v>
      </c>
      <c r="L82" s="19">
        <f t="shared" si="13"/>
        <v>484.06299999999999</v>
      </c>
      <c r="M82" s="20">
        <f t="shared" si="14"/>
        <v>-0.10009130059292137</v>
      </c>
      <c r="N82" s="20">
        <f t="shared" si="15"/>
        <v>5.0559591596308628E-2</v>
      </c>
      <c r="O82" s="20">
        <f t="shared" si="16"/>
        <v>9.063523700895959E-2</v>
      </c>
      <c r="P82" s="20">
        <f t="shared" si="17"/>
        <v>0.13633173187751568</v>
      </c>
      <c r="R82" s="14"/>
      <c r="Y82" s="9"/>
      <c r="AA82" s="14"/>
      <c r="AG82" s="9"/>
    </row>
    <row r="83" spans="1:33" x14ac:dyDescent="0.3">
      <c r="A83" s="50" t="s">
        <v>709</v>
      </c>
      <c r="B83" s="17">
        <v>0</v>
      </c>
      <c r="C83" s="18">
        <v>3.66</v>
      </c>
      <c r="D83" s="18">
        <v>3.14</v>
      </c>
      <c r="E83" s="18">
        <v>3.3</v>
      </c>
      <c r="F83" s="18">
        <v>3.48</v>
      </c>
      <c r="G83" s="18">
        <v>3.96</v>
      </c>
      <c r="H83" s="19">
        <f t="shared" si="9"/>
        <v>13.3956</v>
      </c>
      <c r="I83" s="19">
        <f t="shared" si="10"/>
        <v>11.461000000000002</v>
      </c>
      <c r="J83" s="19">
        <f t="shared" si="11"/>
        <v>12.045</v>
      </c>
      <c r="K83" s="19">
        <f t="shared" si="12"/>
        <v>12.736799999999999</v>
      </c>
      <c r="L83" s="19">
        <f t="shared" si="13"/>
        <v>14.453999999999999</v>
      </c>
      <c r="M83" s="20">
        <f t="shared" si="14"/>
        <v>-0.14442055600346371</v>
      </c>
      <c r="N83" s="20">
        <f t="shared" si="15"/>
        <v>5.095541401273862E-2</v>
      </c>
      <c r="O83" s="20">
        <f t="shared" si="16"/>
        <v>5.7434620174346085E-2</v>
      </c>
      <c r="P83" s="20">
        <f t="shared" si="17"/>
        <v>0.13482193329564729</v>
      </c>
      <c r="R83" s="14"/>
      <c r="Y83" s="9"/>
      <c r="AA83" s="14"/>
      <c r="AG83" s="9"/>
    </row>
    <row r="84" spans="1:33" x14ac:dyDescent="0.3">
      <c r="A84" s="50" t="s">
        <v>710</v>
      </c>
      <c r="B84" s="17">
        <v>0</v>
      </c>
      <c r="C84" s="18">
        <v>10.61</v>
      </c>
      <c r="D84" s="18">
        <v>9.0500000000000007</v>
      </c>
      <c r="E84" s="18">
        <v>9.51</v>
      </c>
      <c r="F84" s="18">
        <v>10</v>
      </c>
      <c r="G84" s="18">
        <v>11.36</v>
      </c>
      <c r="H84" s="19">
        <f t="shared" si="9"/>
        <v>38.832599999999999</v>
      </c>
      <c r="I84" s="19">
        <f t="shared" si="10"/>
        <v>33.032500000000006</v>
      </c>
      <c r="J84" s="19">
        <f t="shared" si="11"/>
        <v>34.711500000000001</v>
      </c>
      <c r="K84" s="19">
        <f t="shared" si="12"/>
        <v>36.6</v>
      </c>
      <c r="L84" s="19">
        <f t="shared" si="13"/>
        <v>41.463999999999999</v>
      </c>
      <c r="M84" s="20">
        <f t="shared" si="14"/>
        <v>-0.14936161884602095</v>
      </c>
      <c r="N84" s="20">
        <f t="shared" si="15"/>
        <v>5.0828729281767737E-2</v>
      </c>
      <c r="O84" s="20">
        <f t="shared" si="16"/>
        <v>5.4405600449418889E-2</v>
      </c>
      <c r="P84" s="20">
        <f t="shared" si="17"/>
        <v>0.13289617486338789</v>
      </c>
      <c r="R84" s="14"/>
      <c r="Y84" s="9"/>
      <c r="AA84" s="14"/>
      <c r="AG84" s="9"/>
    </row>
    <row r="85" spans="1:33" x14ac:dyDescent="0.3">
      <c r="A85" s="50" t="s">
        <v>711</v>
      </c>
      <c r="B85" s="17">
        <v>0</v>
      </c>
      <c r="C85" s="18">
        <v>12.14</v>
      </c>
      <c r="D85" s="18">
        <v>10.64</v>
      </c>
      <c r="E85" s="18">
        <v>11.18</v>
      </c>
      <c r="F85" s="18">
        <v>11.94</v>
      </c>
      <c r="G85" s="18">
        <v>13.73</v>
      </c>
      <c r="H85" s="19">
        <f t="shared" si="9"/>
        <v>44.432400000000001</v>
      </c>
      <c r="I85" s="19">
        <f t="shared" si="10"/>
        <v>38.836000000000006</v>
      </c>
      <c r="J85" s="19">
        <f t="shared" si="11"/>
        <v>40.807000000000002</v>
      </c>
      <c r="K85" s="19">
        <f t="shared" si="12"/>
        <v>43.700399999999995</v>
      </c>
      <c r="L85" s="19">
        <f t="shared" si="13"/>
        <v>50.1145</v>
      </c>
      <c r="M85" s="20">
        <f t="shared" si="14"/>
        <v>-0.12595313329912394</v>
      </c>
      <c r="N85" s="20">
        <f t="shared" si="15"/>
        <v>5.0751879699248104E-2</v>
      </c>
      <c r="O85" s="20">
        <f t="shared" si="16"/>
        <v>7.090450167863338E-2</v>
      </c>
      <c r="P85" s="20">
        <f t="shared" si="17"/>
        <v>0.14677440023432298</v>
      </c>
      <c r="R85" s="14"/>
      <c r="Y85" s="9"/>
      <c r="AA85" s="14"/>
      <c r="AG85" s="9"/>
    </row>
    <row r="86" spans="1:33" x14ac:dyDescent="0.3">
      <c r="A86" s="50" t="s">
        <v>712</v>
      </c>
      <c r="B86" s="17">
        <v>0</v>
      </c>
      <c r="C86" s="18">
        <v>2.91</v>
      </c>
      <c r="D86" s="18">
        <v>5.0999999999999996</v>
      </c>
      <c r="E86" s="18">
        <v>5.35</v>
      </c>
      <c r="F86" s="18">
        <v>5.67</v>
      </c>
      <c r="G86" s="18">
        <v>6.5</v>
      </c>
      <c r="H86" s="19">
        <f t="shared" si="9"/>
        <v>10.650600000000001</v>
      </c>
      <c r="I86" s="19">
        <f t="shared" si="10"/>
        <v>18.614999999999998</v>
      </c>
      <c r="J86" s="19">
        <f t="shared" si="11"/>
        <v>19.5275</v>
      </c>
      <c r="K86" s="19">
        <f t="shared" si="12"/>
        <v>20.752199999999998</v>
      </c>
      <c r="L86" s="19">
        <f t="shared" si="13"/>
        <v>23.725000000000001</v>
      </c>
      <c r="M86" s="20">
        <f t="shared" si="14"/>
        <v>0.74778885696580444</v>
      </c>
      <c r="N86" s="20">
        <f t="shared" si="15"/>
        <v>4.9019607843137303E-2</v>
      </c>
      <c r="O86" s="20">
        <f t="shared" si="16"/>
        <v>6.2716681602867697E-2</v>
      </c>
      <c r="P86" s="20">
        <f t="shared" si="17"/>
        <v>0.14325228168579729</v>
      </c>
      <c r="R86" s="14"/>
      <c r="Y86" s="9"/>
      <c r="AA86" s="14"/>
      <c r="AG86" s="9"/>
    </row>
    <row r="87" spans="1:33" x14ac:dyDescent="0.3">
      <c r="A87" s="50" t="s">
        <v>713</v>
      </c>
      <c r="B87" s="17">
        <v>0</v>
      </c>
      <c r="C87" s="18">
        <v>2.91</v>
      </c>
      <c r="D87" s="18">
        <v>2.5499999999999998</v>
      </c>
      <c r="E87" s="18">
        <v>2.68</v>
      </c>
      <c r="F87" s="18">
        <v>2.84</v>
      </c>
      <c r="G87" s="18">
        <v>3.25</v>
      </c>
      <c r="H87" s="19">
        <f t="shared" si="9"/>
        <v>10.650600000000001</v>
      </c>
      <c r="I87" s="19">
        <f t="shared" si="10"/>
        <v>9.3074999999999992</v>
      </c>
      <c r="J87" s="19">
        <f t="shared" si="11"/>
        <v>9.782</v>
      </c>
      <c r="K87" s="19">
        <f t="shared" si="12"/>
        <v>10.394399999999999</v>
      </c>
      <c r="L87" s="19">
        <f t="shared" si="13"/>
        <v>11.862500000000001</v>
      </c>
      <c r="M87" s="20">
        <f t="shared" si="14"/>
        <v>-0.12610557151709778</v>
      </c>
      <c r="N87" s="20">
        <f t="shared" si="15"/>
        <v>5.0980392156862786E-2</v>
      </c>
      <c r="O87" s="20">
        <f t="shared" si="16"/>
        <v>6.2604784297689564E-2</v>
      </c>
      <c r="P87" s="20">
        <f t="shared" si="17"/>
        <v>0.14123951358423792</v>
      </c>
      <c r="R87" s="14"/>
      <c r="Y87" s="9"/>
      <c r="AA87" s="14"/>
      <c r="AG87" s="9"/>
    </row>
    <row r="88" spans="1:33" x14ac:dyDescent="0.3">
      <c r="A88" s="50" t="s">
        <v>714</v>
      </c>
      <c r="B88" s="17">
        <v>0</v>
      </c>
      <c r="C88" s="18">
        <v>3.26</v>
      </c>
      <c r="D88" s="18">
        <v>3.29</v>
      </c>
      <c r="E88" s="18">
        <v>3.45</v>
      </c>
      <c r="F88" s="18">
        <v>3.5</v>
      </c>
      <c r="G88" s="18">
        <v>3.86</v>
      </c>
      <c r="H88" s="19">
        <f t="shared" si="9"/>
        <v>11.9316</v>
      </c>
      <c r="I88" s="19">
        <f t="shared" si="10"/>
        <v>12.0085</v>
      </c>
      <c r="J88" s="19">
        <f t="shared" si="11"/>
        <v>12.592500000000001</v>
      </c>
      <c r="K88" s="19">
        <f t="shared" si="12"/>
        <v>12.81</v>
      </c>
      <c r="L88" s="19">
        <f t="shared" si="13"/>
        <v>14.088999999999999</v>
      </c>
      <c r="M88" s="20">
        <f t="shared" si="14"/>
        <v>6.44507023366514E-3</v>
      </c>
      <c r="N88" s="20">
        <f t="shared" si="15"/>
        <v>4.8632218844985031E-2</v>
      </c>
      <c r="O88" s="20">
        <f t="shared" si="16"/>
        <v>1.7272185824895647E-2</v>
      </c>
      <c r="P88" s="20">
        <f t="shared" si="17"/>
        <v>9.9843871975019427E-2</v>
      </c>
      <c r="R88" s="14"/>
      <c r="Y88" s="9"/>
      <c r="AA88" s="14"/>
      <c r="AG88" s="9"/>
    </row>
    <row r="89" spans="1:33" x14ac:dyDescent="0.3">
      <c r="A89" s="50" t="s">
        <v>715</v>
      </c>
      <c r="B89" s="17">
        <v>0</v>
      </c>
      <c r="C89" s="18">
        <v>1.63</v>
      </c>
      <c r="D89" s="18">
        <v>1.64</v>
      </c>
      <c r="E89" s="18">
        <v>1.73</v>
      </c>
      <c r="F89" s="18">
        <v>1.75</v>
      </c>
      <c r="G89" s="18">
        <v>1.93</v>
      </c>
      <c r="H89" s="19">
        <f t="shared" si="9"/>
        <v>5.9657999999999998</v>
      </c>
      <c r="I89" s="19">
        <f t="shared" si="10"/>
        <v>5.9859999999999989</v>
      </c>
      <c r="J89" s="19">
        <f t="shared" si="11"/>
        <v>6.3144999999999998</v>
      </c>
      <c r="K89" s="19">
        <f t="shared" si="12"/>
        <v>6.4050000000000002</v>
      </c>
      <c r="L89" s="19">
        <f t="shared" si="13"/>
        <v>7.0444999999999993</v>
      </c>
      <c r="M89" s="20">
        <f t="shared" si="14"/>
        <v>3.3859666767237506E-3</v>
      </c>
      <c r="N89" s="20">
        <f t="shared" si="15"/>
        <v>5.4878048780488076E-2</v>
      </c>
      <c r="O89" s="20">
        <f t="shared" si="16"/>
        <v>1.4332092802280538E-2</v>
      </c>
      <c r="P89" s="20">
        <f t="shared" si="17"/>
        <v>9.9843871975019427E-2</v>
      </c>
      <c r="R89" s="14"/>
      <c r="Y89" s="9"/>
      <c r="AA89" s="14"/>
      <c r="AG89" s="9"/>
    </row>
    <row r="90" spans="1:33" x14ac:dyDescent="0.3">
      <c r="A90" s="50" t="s">
        <v>716</v>
      </c>
      <c r="B90" s="17">
        <v>0</v>
      </c>
      <c r="C90" s="18">
        <v>1.63</v>
      </c>
      <c r="D90" s="18">
        <v>1.64</v>
      </c>
      <c r="E90" s="18">
        <v>1.73</v>
      </c>
      <c r="F90" s="18">
        <v>1.75</v>
      </c>
      <c r="G90" s="18">
        <v>1.93</v>
      </c>
      <c r="H90" s="19">
        <f t="shared" si="9"/>
        <v>5.9657999999999998</v>
      </c>
      <c r="I90" s="19">
        <f t="shared" si="10"/>
        <v>5.9859999999999989</v>
      </c>
      <c r="J90" s="19">
        <f t="shared" si="11"/>
        <v>6.3144999999999998</v>
      </c>
      <c r="K90" s="19">
        <f t="shared" si="12"/>
        <v>6.4050000000000002</v>
      </c>
      <c r="L90" s="19">
        <f t="shared" si="13"/>
        <v>7.0444999999999993</v>
      </c>
      <c r="M90" s="20">
        <f t="shared" si="14"/>
        <v>3.3859666767237506E-3</v>
      </c>
      <c r="N90" s="20">
        <f t="shared" si="15"/>
        <v>5.4878048780488076E-2</v>
      </c>
      <c r="O90" s="20">
        <f t="shared" si="16"/>
        <v>1.4332092802280538E-2</v>
      </c>
      <c r="P90" s="20">
        <f t="shared" si="17"/>
        <v>9.9843871975019427E-2</v>
      </c>
      <c r="R90" s="14"/>
      <c r="Y90" s="9"/>
      <c r="AA90" s="14"/>
      <c r="AG90" s="9"/>
    </row>
    <row r="91" spans="1:33" x14ac:dyDescent="0.3">
      <c r="A91" s="50" t="s">
        <v>717</v>
      </c>
      <c r="B91" s="17">
        <v>0</v>
      </c>
      <c r="C91" s="18">
        <v>3.26</v>
      </c>
      <c r="D91" s="18">
        <v>3.29</v>
      </c>
      <c r="E91" s="18">
        <v>3.45</v>
      </c>
      <c r="F91" s="18">
        <v>3.5</v>
      </c>
      <c r="G91" s="18">
        <v>3.86</v>
      </c>
      <c r="H91" s="19">
        <f t="shared" si="9"/>
        <v>11.9316</v>
      </c>
      <c r="I91" s="19">
        <f t="shared" si="10"/>
        <v>12.0085</v>
      </c>
      <c r="J91" s="19">
        <f t="shared" si="11"/>
        <v>12.592500000000001</v>
      </c>
      <c r="K91" s="19">
        <f t="shared" si="12"/>
        <v>12.81</v>
      </c>
      <c r="L91" s="19">
        <f t="shared" si="13"/>
        <v>14.088999999999999</v>
      </c>
      <c r="M91" s="20">
        <f t="shared" si="14"/>
        <v>6.44507023366514E-3</v>
      </c>
      <c r="N91" s="20">
        <f t="shared" si="15"/>
        <v>4.8632218844985031E-2</v>
      </c>
      <c r="O91" s="20">
        <f t="shared" si="16"/>
        <v>1.7272185824895647E-2</v>
      </c>
      <c r="P91" s="20">
        <f t="shared" si="17"/>
        <v>9.9843871975019427E-2</v>
      </c>
      <c r="R91" s="14"/>
      <c r="Y91" s="9"/>
      <c r="AA91" s="14"/>
      <c r="AG91" s="9"/>
    </row>
    <row r="92" spans="1:33" x14ac:dyDescent="0.3">
      <c r="A92" s="50" t="s">
        <v>718</v>
      </c>
      <c r="B92" s="17">
        <v>0</v>
      </c>
      <c r="C92" s="18">
        <v>10.08</v>
      </c>
      <c r="D92" s="18">
        <v>8.51</v>
      </c>
      <c r="E92" s="18">
        <v>8.9499999999999993</v>
      </c>
      <c r="F92" s="18">
        <v>9.36</v>
      </c>
      <c r="G92" s="18">
        <v>10.59</v>
      </c>
      <c r="H92" s="19">
        <f t="shared" si="9"/>
        <v>36.892800000000001</v>
      </c>
      <c r="I92" s="19">
        <f t="shared" si="10"/>
        <v>31.061499999999999</v>
      </c>
      <c r="J92" s="19">
        <f t="shared" si="11"/>
        <v>32.667499999999997</v>
      </c>
      <c r="K92" s="19">
        <f t="shared" si="12"/>
        <v>34.257599999999996</v>
      </c>
      <c r="L92" s="19">
        <f t="shared" si="13"/>
        <v>38.653500000000001</v>
      </c>
      <c r="M92" s="20">
        <f t="shared" si="14"/>
        <v>-0.15806065140081538</v>
      </c>
      <c r="N92" s="20">
        <f t="shared" si="15"/>
        <v>5.1703877790834296E-2</v>
      </c>
      <c r="O92" s="20">
        <f t="shared" si="16"/>
        <v>4.8675288895691393E-2</v>
      </c>
      <c r="P92" s="20">
        <f t="shared" si="17"/>
        <v>0.1283189715566766</v>
      </c>
      <c r="R92" s="14"/>
      <c r="Y92" s="9"/>
      <c r="AA92" s="14"/>
      <c r="AG92" s="9"/>
    </row>
    <row r="93" spans="1:33" x14ac:dyDescent="0.3">
      <c r="A93" s="50" t="s">
        <v>719</v>
      </c>
      <c r="B93" s="17">
        <v>0</v>
      </c>
      <c r="C93" s="18">
        <v>9</v>
      </c>
      <c r="D93" s="18">
        <v>8.14</v>
      </c>
      <c r="E93" s="18">
        <v>8.5399999999999991</v>
      </c>
      <c r="F93" s="18">
        <v>9.3000000000000007</v>
      </c>
      <c r="G93" s="18">
        <v>10.82</v>
      </c>
      <c r="H93" s="19">
        <f t="shared" si="9"/>
        <v>32.94</v>
      </c>
      <c r="I93" s="19">
        <f t="shared" si="10"/>
        <v>29.710999999999999</v>
      </c>
      <c r="J93" s="19">
        <f t="shared" si="11"/>
        <v>31.170999999999996</v>
      </c>
      <c r="K93" s="19">
        <f t="shared" si="12"/>
        <v>34.038000000000004</v>
      </c>
      <c r="L93" s="19">
        <f t="shared" si="13"/>
        <v>39.493000000000002</v>
      </c>
      <c r="M93" s="20">
        <f t="shared" si="14"/>
        <v>-9.8026715239829976E-2</v>
      </c>
      <c r="N93" s="20">
        <f t="shared" si="15"/>
        <v>4.9140049140049102E-2</v>
      </c>
      <c r="O93" s="20">
        <f t="shared" si="16"/>
        <v>9.1976516634051153E-2</v>
      </c>
      <c r="P93" s="20">
        <f t="shared" si="17"/>
        <v>0.16026206005053178</v>
      </c>
      <c r="R93" s="14"/>
      <c r="Y93" s="9"/>
      <c r="AA93" s="14"/>
      <c r="AG93" s="9"/>
    </row>
    <row r="94" spans="1:33" x14ac:dyDescent="0.3">
      <c r="A94" s="50" t="s">
        <v>720</v>
      </c>
      <c r="B94" s="17">
        <v>1</v>
      </c>
      <c r="C94" s="18">
        <v>3.21</v>
      </c>
      <c r="D94" s="18">
        <v>2.67</v>
      </c>
      <c r="E94" s="18">
        <v>2.8</v>
      </c>
      <c r="F94" s="18">
        <v>1136.5</v>
      </c>
      <c r="G94" s="18">
        <v>2583</v>
      </c>
      <c r="H94" s="19">
        <f t="shared" si="9"/>
        <v>11.748599999999998</v>
      </c>
      <c r="I94" s="19">
        <f t="shared" si="10"/>
        <v>9.7454999999999998</v>
      </c>
      <c r="J94" s="19">
        <f t="shared" si="11"/>
        <v>10.219999999999999</v>
      </c>
      <c r="K94" s="19">
        <f t="shared" si="12"/>
        <v>4159.59</v>
      </c>
      <c r="L94" s="19">
        <f t="shared" si="13"/>
        <v>9427.9499999999989</v>
      </c>
      <c r="M94" s="20">
        <f t="shared" si="14"/>
        <v>-0.17049691027015967</v>
      </c>
      <c r="N94" s="20">
        <f t="shared" si="15"/>
        <v>4.8689138576778923E-2</v>
      </c>
      <c r="O94" s="20">
        <f t="shared" si="16"/>
        <v>406.00489236790611</v>
      </c>
      <c r="P94" s="20">
        <f t="shared" si="17"/>
        <v>1.2665575212941658</v>
      </c>
      <c r="R94" s="14"/>
      <c r="Y94" s="9"/>
      <c r="AA94" s="14"/>
      <c r="AG94" s="9"/>
    </row>
    <row r="95" spans="1:33" x14ac:dyDescent="0.3">
      <c r="A95" s="50" t="s">
        <v>721</v>
      </c>
      <c r="B95" s="17" t="s">
        <v>357</v>
      </c>
      <c r="C95" s="18">
        <v>38.67</v>
      </c>
      <c r="D95" s="18">
        <v>35.14</v>
      </c>
      <c r="E95" s="18">
        <v>36.89</v>
      </c>
      <c r="F95" s="18">
        <v>40.270000000000003</v>
      </c>
      <c r="G95" s="18">
        <v>0</v>
      </c>
      <c r="H95" s="19">
        <f t="shared" si="9"/>
        <v>141.53220000000002</v>
      </c>
      <c r="I95" s="19">
        <f t="shared" si="10"/>
        <v>128.261</v>
      </c>
      <c r="J95" s="19">
        <f t="shared" si="11"/>
        <v>134.64850000000001</v>
      </c>
      <c r="K95" s="19">
        <f t="shared" si="12"/>
        <v>147.38820000000001</v>
      </c>
      <c r="L95" s="19">
        <f t="shared" si="13"/>
        <v>0</v>
      </c>
      <c r="M95" s="20">
        <f t="shared" si="14"/>
        <v>-9.3768061260971147E-2</v>
      </c>
      <c r="N95" s="20">
        <f t="shared" si="15"/>
        <v>4.9800796812749182E-2</v>
      </c>
      <c r="O95" s="20">
        <f t="shared" si="16"/>
        <v>9.4614496262490855E-2</v>
      </c>
      <c r="P95" s="20">
        <f t="shared" si="17"/>
        <v>-1</v>
      </c>
      <c r="R95" s="14"/>
      <c r="Y95" s="9"/>
      <c r="AA95" s="14"/>
      <c r="AG95" s="9"/>
    </row>
    <row r="96" spans="1:33" ht="15" thickBot="1" x14ac:dyDescent="0.35">
      <c r="A96" s="50" t="s">
        <v>722</v>
      </c>
      <c r="B96" s="17">
        <v>0</v>
      </c>
      <c r="C96" s="18">
        <v>30.55</v>
      </c>
      <c r="D96" s="18">
        <v>27.32</v>
      </c>
      <c r="E96" s="18">
        <v>28.69</v>
      </c>
      <c r="F96" s="18">
        <v>31.01</v>
      </c>
      <c r="G96" s="18">
        <v>35.93</v>
      </c>
      <c r="H96" s="19">
        <f t="shared" si="9"/>
        <v>111.813</v>
      </c>
      <c r="I96" s="19">
        <f t="shared" si="10"/>
        <v>99.718000000000004</v>
      </c>
      <c r="J96" s="19">
        <f t="shared" si="11"/>
        <v>104.71849999999999</v>
      </c>
      <c r="K96" s="19">
        <f t="shared" si="12"/>
        <v>113.49660000000002</v>
      </c>
      <c r="L96" s="19">
        <f t="shared" si="13"/>
        <v>131.14449999999999</v>
      </c>
      <c r="M96" s="20">
        <f t="shared" si="14"/>
        <v>-0.1081716795005947</v>
      </c>
      <c r="N96" s="20">
        <f t="shared" si="15"/>
        <v>5.0146412884333635E-2</v>
      </c>
      <c r="O96" s="20">
        <f t="shared" si="16"/>
        <v>8.3825685050874732E-2</v>
      </c>
      <c r="P96" s="20">
        <f t="shared" si="17"/>
        <v>0.15549276365988041</v>
      </c>
      <c r="R96" s="25"/>
      <c r="S96" s="26"/>
      <c r="T96" s="26"/>
      <c r="U96" s="26"/>
      <c r="V96" s="26"/>
      <c r="W96" s="26"/>
      <c r="X96" s="26"/>
      <c r="Y96" s="27"/>
      <c r="Z96" s="26"/>
      <c r="AA96" s="25"/>
      <c r="AB96" s="26"/>
      <c r="AC96" s="26"/>
      <c r="AD96" s="26"/>
      <c r="AE96" s="26"/>
      <c r="AF96" s="26"/>
      <c r="AG96" s="27"/>
    </row>
    <row r="97" spans="1:16" x14ac:dyDescent="0.3">
      <c r="A97" s="50" t="s">
        <v>723</v>
      </c>
      <c r="B97" s="17">
        <v>0</v>
      </c>
      <c r="C97" s="18">
        <v>41.28</v>
      </c>
      <c r="D97" s="18">
        <v>37.81</v>
      </c>
      <c r="E97" s="18">
        <v>39.68</v>
      </c>
      <c r="F97" s="18">
        <v>43.48</v>
      </c>
      <c r="G97" s="18">
        <v>50.83</v>
      </c>
      <c r="H97" s="19">
        <f t="shared" si="9"/>
        <v>151.0848</v>
      </c>
      <c r="I97" s="19">
        <f t="shared" si="10"/>
        <v>138.00650000000002</v>
      </c>
      <c r="J97" s="19">
        <f t="shared" si="11"/>
        <v>144.83199999999999</v>
      </c>
      <c r="K97" s="19">
        <f t="shared" si="12"/>
        <v>159.13679999999999</v>
      </c>
      <c r="L97" s="19">
        <f t="shared" si="13"/>
        <v>185.52949999999998</v>
      </c>
      <c r="M97" s="20">
        <f t="shared" si="14"/>
        <v>-8.6562645613589062E-2</v>
      </c>
      <c r="N97" s="20">
        <f t="shared" si="15"/>
        <v>4.9457815392752957E-2</v>
      </c>
      <c r="O97" s="20">
        <f t="shared" si="16"/>
        <v>9.8768228015908122E-2</v>
      </c>
      <c r="P97" s="20">
        <f t="shared" si="17"/>
        <v>0.16584913106207977</v>
      </c>
    </row>
    <row r="98" spans="1:16" x14ac:dyDescent="0.3">
      <c r="A98" s="50" t="s">
        <v>724</v>
      </c>
      <c r="B98" s="17">
        <v>0</v>
      </c>
      <c r="C98" s="18">
        <v>3.4</v>
      </c>
      <c r="D98" s="18">
        <v>3.04</v>
      </c>
      <c r="E98" s="18">
        <v>3.19</v>
      </c>
      <c r="F98" s="18">
        <v>3.46</v>
      </c>
      <c r="G98" s="18">
        <v>4.01</v>
      </c>
      <c r="H98" s="19">
        <f t="shared" si="9"/>
        <v>12.444000000000001</v>
      </c>
      <c r="I98" s="19">
        <f t="shared" si="10"/>
        <v>11.096</v>
      </c>
      <c r="J98" s="19">
        <f t="shared" si="11"/>
        <v>11.6435</v>
      </c>
      <c r="K98" s="19">
        <f t="shared" si="12"/>
        <v>12.663599999999999</v>
      </c>
      <c r="L98" s="19">
        <f t="shared" si="13"/>
        <v>14.636499999999998</v>
      </c>
      <c r="M98" s="20">
        <f t="shared" si="14"/>
        <v>-0.10832529733204765</v>
      </c>
      <c r="N98" s="20">
        <f t="shared" si="15"/>
        <v>4.9342105263157743E-2</v>
      </c>
      <c r="O98" s="20">
        <f t="shared" si="16"/>
        <v>8.761111349680073E-2</v>
      </c>
      <c r="P98" s="20">
        <f t="shared" si="17"/>
        <v>0.15579298145866893</v>
      </c>
    </row>
    <row r="99" spans="1:16" x14ac:dyDescent="0.3">
      <c r="A99" s="50" t="s">
        <v>725</v>
      </c>
      <c r="B99" s="17">
        <v>0</v>
      </c>
      <c r="C99" s="18">
        <v>10.56</v>
      </c>
      <c r="D99" s="18">
        <v>8.43</v>
      </c>
      <c r="E99" s="18">
        <v>8.8800000000000008</v>
      </c>
      <c r="F99" s="18">
        <v>8.94</v>
      </c>
      <c r="G99" s="18">
        <v>9.84</v>
      </c>
      <c r="H99" s="19">
        <f t="shared" si="9"/>
        <v>38.6496</v>
      </c>
      <c r="I99" s="19">
        <f t="shared" si="10"/>
        <v>30.769500000000001</v>
      </c>
      <c r="J99" s="19">
        <f t="shared" si="11"/>
        <v>32.411999999999999</v>
      </c>
      <c r="K99" s="19">
        <f t="shared" si="12"/>
        <v>32.720399999999998</v>
      </c>
      <c r="L99" s="19">
        <f t="shared" si="13"/>
        <v>35.916000000000004</v>
      </c>
      <c r="M99" s="20">
        <f t="shared" si="14"/>
        <v>-0.20388568057625434</v>
      </c>
      <c r="N99" s="20">
        <f t="shared" si="15"/>
        <v>5.3380782918149405E-2</v>
      </c>
      <c r="O99" s="20">
        <f t="shared" si="16"/>
        <v>9.5149944465011682E-3</v>
      </c>
      <c r="P99" s="20">
        <f t="shared" si="17"/>
        <v>9.7663842740308926E-2</v>
      </c>
    </row>
    <row r="100" spans="1:16" x14ac:dyDescent="0.3">
      <c r="A100" s="50" t="s">
        <v>726</v>
      </c>
      <c r="B100" s="17">
        <v>0</v>
      </c>
      <c r="C100" s="18">
        <v>14.12</v>
      </c>
      <c r="D100" s="18">
        <v>12.32</v>
      </c>
      <c r="E100" s="18">
        <v>12.94</v>
      </c>
      <c r="F100" s="18">
        <v>13.78</v>
      </c>
      <c r="G100" s="18">
        <v>15.81</v>
      </c>
      <c r="H100" s="19">
        <f t="shared" si="9"/>
        <v>51.679199999999994</v>
      </c>
      <c r="I100" s="19">
        <f t="shared" si="10"/>
        <v>44.968000000000004</v>
      </c>
      <c r="J100" s="19">
        <f t="shared" si="11"/>
        <v>47.230999999999995</v>
      </c>
      <c r="K100" s="19">
        <f t="shared" si="12"/>
        <v>50.434800000000003</v>
      </c>
      <c r="L100" s="19">
        <f t="shared" si="13"/>
        <v>57.706500000000005</v>
      </c>
      <c r="M100" s="20">
        <f t="shared" si="14"/>
        <v>-0.12986269137293127</v>
      </c>
      <c r="N100" s="20">
        <f t="shared" si="15"/>
        <v>5.0324675324675106E-2</v>
      </c>
      <c r="O100" s="20">
        <f t="shared" si="16"/>
        <v>6.7832567593318238E-2</v>
      </c>
      <c r="P100" s="20">
        <f t="shared" si="17"/>
        <v>0.14418020890337635</v>
      </c>
    </row>
    <row r="101" spans="1:16" x14ac:dyDescent="0.3">
      <c r="A101" s="50" t="s">
        <v>727</v>
      </c>
      <c r="B101" s="17">
        <v>0</v>
      </c>
      <c r="C101" s="18">
        <v>2.42</v>
      </c>
      <c r="D101" s="18">
        <v>1.95</v>
      </c>
      <c r="E101" s="18">
        <v>2.0499999999999998</v>
      </c>
      <c r="F101" s="18">
        <v>2.08</v>
      </c>
      <c r="G101" s="18">
        <v>2.2999999999999998</v>
      </c>
      <c r="H101" s="19">
        <f t="shared" si="9"/>
        <v>8.8571999999999989</v>
      </c>
      <c r="I101" s="19">
        <f t="shared" si="10"/>
        <v>7.1174999999999997</v>
      </c>
      <c r="J101" s="19">
        <f t="shared" si="11"/>
        <v>7.482499999999999</v>
      </c>
      <c r="K101" s="19">
        <f t="shared" si="12"/>
        <v>7.6128</v>
      </c>
      <c r="L101" s="19">
        <f t="shared" si="13"/>
        <v>8.3949999999999996</v>
      </c>
      <c r="M101" s="20">
        <f t="shared" si="14"/>
        <v>-0.19641647473242096</v>
      </c>
      <c r="N101" s="20">
        <f t="shared" si="15"/>
        <v>5.12820512820511E-2</v>
      </c>
      <c r="O101" s="20">
        <f t="shared" si="16"/>
        <v>1.7413965920481278E-2</v>
      </c>
      <c r="P101" s="20">
        <f t="shared" si="17"/>
        <v>0.10274800336275747</v>
      </c>
    </row>
    <row r="102" spans="1:16" x14ac:dyDescent="0.3">
      <c r="A102" s="50" t="s">
        <v>728</v>
      </c>
      <c r="B102" s="17">
        <v>0</v>
      </c>
      <c r="C102" s="18">
        <v>8.24</v>
      </c>
      <c r="D102" s="18">
        <v>6.6</v>
      </c>
      <c r="E102" s="18">
        <v>6.95</v>
      </c>
      <c r="F102" s="18">
        <v>7.02</v>
      </c>
      <c r="G102" s="18">
        <v>7.75</v>
      </c>
      <c r="H102" s="19">
        <f t="shared" si="9"/>
        <v>30.1584</v>
      </c>
      <c r="I102" s="19">
        <f t="shared" si="10"/>
        <v>24.09</v>
      </c>
      <c r="J102" s="19">
        <f t="shared" si="11"/>
        <v>25.367500000000003</v>
      </c>
      <c r="K102" s="19">
        <f t="shared" si="12"/>
        <v>25.693200000000001</v>
      </c>
      <c r="L102" s="19">
        <f t="shared" si="13"/>
        <v>28.287500000000001</v>
      </c>
      <c r="M102" s="20">
        <f t="shared" si="14"/>
        <v>-0.20121757122393757</v>
      </c>
      <c r="N102" s="20">
        <f t="shared" si="15"/>
        <v>5.3030303030303205E-2</v>
      </c>
      <c r="O102" s="20">
        <f t="shared" si="16"/>
        <v>1.2839262836306098E-2</v>
      </c>
      <c r="P102" s="20">
        <f t="shared" si="17"/>
        <v>0.1009722416826242</v>
      </c>
    </row>
    <row r="103" spans="1:16" x14ac:dyDescent="0.3">
      <c r="A103" s="50" t="s">
        <v>729</v>
      </c>
      <c r="B103" s="17">
        <v>0</v>
      </c>
      <c r="C103" s="18">
        <v>390.42</v>
      </c>
      <c r="D103" s="18">
        <v>346.53</v>
      </c>
      <c r="E103" s="18">
        <v>363.83</v>
      </c>
      <c r="F103" s="18">
        <v>100.14</v>
      </c>
      <c r="G103" s="18">
        <v>115.02</v>
      </c>
      <c r="H103" s="19">
        <f t="shared" si="9"/>
        <v>1428.9372000000001</v>
      </c>
      <c r="I103" s="19">
        <f t="shared" si="10"/>
        <v>1264.8344999999999</v>
      </c>
      <c r="J103" s="19">
        <f t="shared" si="11"/>
        <v>1327.9794999999999</v>
      </c>
      <c r="K103" s="19">
        <f t="shared" si="12"/>
        <v>366.51240000000001</v>
      </c>
      <c r="L103" s="19">
        <f t="shared" si="13"/>
        <v>419.82299999999998</v>
      </c>
      <c r="M103" s="20">
        <f t="shared" si="14"/>
        <v>-0.11484248572995381</v>
      </c>
      <c r="N103" s="20">
        <f t="shared" si="15"/>
        <v>4.992352754451268E-2</v>
      </c>
      <c r="O103" s="20">
        <f t="shared" si="16"/>
        <v>-0.72400748656135128</v>
      </c>
      <c r="P103" s="20">
        <f t="shared" si="17"/>
        <v>0.14545374181064541</v>
      </c>
    </row>
    <row r="104" spans="1:16" x14ac:dyDescent="0.3">
      <c r="A104" s="50" t="s">
        <v>730</v>
      </c>
      <c r="B104" s="17">
        <v>0</v>
      </c>
      <c r="C104" s="18">
        <v>9.1300000000000008</v>
      </c>
      <c r="D104" s="18">
        <v>7.66</v>
      </c>
      <c r="E104" s="18">
        <v>8.0500000000000007</v>
      </c>
      <c r="F104" s="18">
        <v>8.07</v>
      </c>
      <c r="G104" s="18">
        <v>11.15</v>
      </c>
      <c r="H104" s="19">
        <f t="shared" si="9"/>
        <v>33.415800000000004</v>
      </c>
      <c r="I104" s="19">
        <f t="shared" si="10"/>
        <v>27.959</v>
      </c>
      <c r="J104" s="19">
        <f t="shared" si="11"/>
        <v>29.3825</v>
      </c>
      <c r="K104" s="19">
        <f t="shared" si="12"/>
        <v>29.536200000000004</v>
      </c>
      <c r="L104" s="19">
        <f t="shared" si="13"/>
        <v>40.697499999999998</v>
      </c>
      <c r="M104" s="20">
        <f t="shared" si="14"/>
        <v>-0.16329999581036525</v>
      </c>
      <c r="N104" s="20">
        <f t="shared" si="15"/>
        <v>5.0913838120104415E-2</v>
      </c>
      <c r="O104" s="20">
        <f t="shared" si="16"/>
        <v>5.2310048498256378E-3</v>
      </c>
      <c r="P104" s="20">
        <f t="shared" si="17"/>
        <v>0.3778854422708402</v>
      </c>
    </row>
    <row r="105" spans="1:16" x14ac:dyDescent="0.3">
      <c r="A105" s="50" t="s">
        <v>731</v>
      </c>
      <c r="B105" s="17">
        <v>0</v>
      </c>
      <c r="C105" s="18">
        <v>3.21</v>
      </c>
      <c r="D105" s="18">
        <v>8.66</v>
      </c>
      <c r="E105" s="18">
        <v>9.11</v>
      </c>
      <c r="F105" s="18">
        <v>9.4700000000000006</v>
      </c>
      <c r="G105" s="18">
        <v>10.69</v>
      </c>
      <c r="H105" s="19">
        <f t="shared" si="9"/>
        <v>11.748599999999998</v>
      </c>
      <c r="I105" s="19">
        <f t="shared" si="10"/>
        <v>31.608999999999998</v>
      </c>
      <c r="J105" s="19">
        <f t="shared" si="11"/>
        <v>33.2515</v>
      </c>
      <c r="K105" s="19">
        <f t="shared" si="12"/>
        <v>34.660200000000003</v>
      </c>
      <c r="L105" s="19">
        <f t="shared" si="13"/>
        <v>39.018499999999996</v>
      </c>
      <c r="M105" s="20">
        <f t="shared" si="14"/>
        <v>1.6904482236181337</v>
      </c>
      <c r="N105" s="20">
        <f t="shared" si="15"/>
        <v>5.1963048498845366E-2</v>
      </c>
      <c r="O105" s="20">
        <f t="shared" si="16"/>
        <v>4.2365006089950974E-2</v>
      </c>
      <c r="P105" s="20">
        <f t="shared" si="17"/>
        <v>0.12574364833440055</v>
      </c>
    </row>
    <row r="106" spans="1:16" x14ac:dyDescent="0.3">
      <c r="A106" s="50" t="s">
        <v>732</v>
      </c>
      <c r="B106" s="17">
        <v>0</v>
      </c>
      <c r="C106" s="18">
        <v>10.51</v>
      </c>
      <c r="D106" s="18">
        <v>9.59</v>
      </c>
      <c r="E106" s="18">
        <v>10.07</v>
      </c>
      <c r="F106" s="18">
        <v>11.01</v>
      </c>
      <c r="G106" s="18">
        <v>12.85</v>
      </c>
      <c r="H106" s="19">
        <f t="shared" si="9"/>
        <v>38.4666</v>
      </c>
      <c r="I106" s="19">
        <f t="shared" si="10"/>
        <v>35.003500000000003</v>
      </c>
      <c r="J106" s="19">
        <f t="shared" si="11"/>
        <v>36.755499999999998</v>
      </c>
      <c r="K106" s="19">
        <f t="shared" si="12"/>
        <v>40.296599999999998</v>
      </c>
      <c r="L106" s="19">
        <f t="shared" si="13"/>
        <v>46.902500000000003</v>
      </c>
      <c r="M106" s="20">
        <f t="shared" si="14"/>
        <v>-9.0028752216208319E-2</v>
      </c>
      <c r="N106" s="20">
        <f t="shared" si="15"/>
        <v>5.0052137643378458E-2</v>
      </c>
      <c r="O106" s="20">
        <f t="shared" si="16"/>
        <v>9.6342044047829534E-2</v>
      </c>
      <c r="P106" s="20">
        <f t="shared" si="17"/>
        <v>0.16393194463056449</v>
      </c>
    </row>
    <row r="107" spans="1:16" x14ac:dyDescent="0.3">
      <c r="A107" s="50" t="s">
        <v>733</v>
      </c>
      <c r="B107" s="17">
        <v>0</v>
      </c>
      <c r="C107" s="18">
        <v>25.01</v>
      </c>
      <c r="D107" s="18">
        <v>22.1</v>
      </c>
      <c r="E107" s="18">
        <v>23.21</v>
      </c>
      <c r="F107" s="18">
        <v>24.91</v>
      </c>
      <c r="G107" s="18">
        <v>28.73</v>
      </c>
      <c r="H107" s="19">
        <f t="shared" si="9"/>
        <v>91.536599999999993</v>
      </c>
      <c r="I107" s="19">
        <f t="shared" si="10"/>
        <v>80.665000000000006</v>
      </c>
      <c r="J107" s="19">
        <f t="shared" si="11"/>
        <v>84.716499999999996</v>
      </c>
      <c r="K107" s="19">
        <f t="shared" si="12"/>
        <v>91.170599999999993</v>
      </c>
      <c r="L107" s="19">
        <f t="shared" si="13"/>
        <v>104.86450000000001</v>
      </c>
      <c r="M107" s="20">
        <f t="shared" si="14"/>
        <v>-0.11876779342907628</v>
      </c>
      <c r="N107" s="20">
        <f t="shared" si="15"/>
        <v>5.0226244343891224E-2</v>
      </c>
      <c r="O107" s="20">
        <f t="shared" si="16"/>
        <v>7.6184686572273286E-2</v>
      </c>
      <c r="P107" s="20">
        <f t="shared" si="17"/>
        <v>0.1502008322858468</v>
      </c>
    </row>
    <row r="108" spans="1:16" x14ac:dyDescent="0.3">
      <c r="A108" s="50" t="s">
        <v>734</v>
      </c>
      <c r="B108" s="17">
        <v>1</v>
      </c>
      <c r="C108" s="18">
        <v>219.39</v>
      </c>
      <c r="D108" s="18">
        <v>14.01</v>
      </c>
      <c r="E108" s="18">
        <v>14.71</v>
      </c>
      <c r="F108" s="18">
        <v>1149.8499999999999</v>
      </c>
      <c r="G108" s="18">
        <v>2598.3200000000002</v>
      </c>
      <c r="H108" s="19">
        <f t="shared" si="9"/>
        <v>802.96739999999988</v>
      </c>
      <c r="I108" s="19">
        <f t="shared" si="10"/>
        <v>51.136499999999998</v>
      </c>
      <c r="J108" s="19">
        <f t="shared" si="11"/>
        <v>53.691500000000005</v>
      </c>
      <c r="K108" s="19">
        <f t="shared" si="12"/>
        <v>4208.451</v>
      </c>
      <c r="L108" s="19">
        <f t="shared" si="13"/>
        <v>9483.8680000000004</v>
      </c>
      <c r="M108" s="20">
        <f t="shared" si="14"/>
        <v>-0.93631559637414918</v>
      </c>
      <c r="N108" s="20">
        <f t="shared" si="15"/>
        <v>4.9964311206281309E-2</v>
      </c>
      <c r="O108" s="20">
        <f t="shared" si="16"/>
        <v>77.382071650074963</v>
      </c>
      <c r="P108" s="20">
        <f t="shared" si="17"/>
        <v>1.2535293864654715</v>
      </c>
    </row>
    <row r="109" spans="1:16" x14ac:dyDescent="0.3">
      <c r="A109" s="50" t="s">
        <v>735</v>
      </c>
      <c r="B109" s="17">
        <v>0</v>
      </c>
      <c r="C109" s="18">
        <v>3.26</v>
      </c>
      <c r="D109" s="18">
        <v>3.29</v>
      </c>
      <c r="E109" s="18">
        <v>3.45</v>
      </c>
      <c r="F109" s="18">
        <v>3.5</v>
      </c>
      <c r="G109" s="18">
        <v>3.86</v>
      </c>
      <c r="H109" s="19">
        <f t="shared" si="9"/>
        <v>11.9316</v>
      </c>
      <c r="I109" s="19">
        <f t="shared" si="10"/>
        <v>12.0085</v>
      </c>
      <c r="J109" s="19">
        <f t="shared" si="11"/>
        <v>12.592500000000001</v>
      </c>
      <c r="K109" s="19">
        <f t="shared" si="12"/>
        <v>12.81</v>
      </c>
      <c r="L109" s="19">
        <f t="shared" si="13"/>
        <v>14.088999999999999</v>
      </c>
      <c r="M109" s="20">
        <f t="shared" si="14"/>
        <v>6.44507023366514E-3</v>
      </c>
      <c r="N109" s="20">
        <f t="shared" si="15"/>
        <v>4.8632218844985031E-2</v>
      </c>
      <c r="O109" s="20">
        <f t="shared" si="16"/>
        <v>1.7272185824895647E-2</v>
      </c>
      <c r="P109" s="20">
        <f t="shared" si="17"/>
        <v>9.9843871975019427E-2</v>
      </c>
    </row>
    <row r="110" spans="1:16" x14ac:dyDescent="0.3">
      <c r="A110" s="50" t="s">
        <v>736</v>
      </c>
      <c r="B110" s="17">
        <v>1</v>
      </c>
      <c r="C110" s="18">
        <v>7.95</v>
      </c>
      <c r="D110" s="18">
        <v>6.5</v>
      </c>
      <c r="E110" s="18">
        <v>6.84</v>
      </c>
      <c r="F110" s="18">
        <v>1140.57</v>
      </c>
      <c r="G110" s="18">
        <v>2587.5</v>
      </c>
      <c r="H110" s="19">
        <f t="shared" si="9"/>
        <v>29.097000000000001</v>
      </c>
      <c r="I110" s="19">
        <f t="shared" si="10"/>
        <v>23.725000000000001</v>
      </c>
      <c r="J110" s="19">
        <f t="shared" si="11"/>
        <v>24.966000000000001</v>
      </c>
      <c r="K110" s="19">
        <f t="shared" si="12"/>
        <v>4174.4861999999994</v>
      </c>
      <c r="L110" s="19">
        <f t="shared" si="13"/>
        <v>9444.375</v>
      </c>
      <c r="M110" s="20">
        <f t="shared" si="14"/>
        <v>-0.18462384438258239</v>
      </c>
      <c r="N110" s="20">
        <f t="shared" si="15"/>
        <v>5.2307692307692388E-2</v>
      </c>
      <c r="O110" s="20">
        <f t="shared" si="16"/>
        <v>166.20684931506847</v>
      </c>
      <c r="P110" s="20">
        <f t="shared" si="17"/>
        <v>1.2624041732369369</v>
      </c>
    </row>
    <row r="111" spans="1:16" x14ac:dyDescent="0.3">
      <c r="A111" s="50" t="s">
        <v>737</v>
      </c>
      <c r="B111" s="17">
        <v>0</v>
      </c>
      <c r="C111" s="18">
        <v>10.24</v>
      </c>
      <c r="D111" s="18">
        <v>8.85</v>
      </c>
      <c r="E111" s="18">
        <v>9.31</v>
      </c>
      <c r="F111" s="18">
        <v>11.86</v>
      </c>
      <c r="G111" s="18">
        <v>13.46</v>
      </c>
      <c r="H111" s="19">
        <f t="shared" si="9"/>
        <v>37.478400000000001</v>
      </c>
      <c r="I111" s="19">
        <f t="shared" si="10"/>
        <v>32.302499999999995</v>
      </c>
      <c r="J111" s="19">
        <f t="shared" si="11"/>
        <v>33.981500000000004</v>
      </c>
      <c r="K111" s="19">
        <f t="shared" si="12"/>
        <v>43.407600000000002</v>
      </c>
      <c r="L111" s="19">
        <f t="shared" si="13"/>
        <v>49.128999999999998</v>
      </c>
      <c r="M111" s="20">
        <f t="shared" si="14"/>
        <v>-0.13810354764344279</v>
      </c>
      <c r="N111" s="20">
        <f t="shared" si="15"/>
        <v>5.1977401129943868E-2</v>
      </c>
      <c r="O111" s="20">
        <f t="shared" si="16"/>
        <v>0.27738916763533084</v>
      </c>
      <c r="P111" s="20">
        <f t="shared" si="17"/>
        <v>0.1318064117804254</v>
      </c>
    </row>
    <row r="112" spans="1:16" x14ac:dyDescent="0.3">
      <c r="A112" s="50" t="s">
        <v>738</v>
      </c>
      <c r="B112" s="17">
        <v>0</v>
      </c>
      <c r="C112" s="18">
        <v>7.57</v>
      </c>
      <c r="D112" s="18">
        <v>6.23</v>
      </c>
      <c r="E112" s="18">
        <v>6.56</v>
      </c>
      <c r="F112" s="18">
        <v>8.7799999999999994</v>
      </c>
      <c r="G112" s="18">
        <v>9.77</v>
      </c>
      <c r="H112" s="19">
        <f t="shared" si="9"/>
        <v>27.706200000000003</v>
      </c>
      <c r="I112" s="19">
        <f t="shared" si="10"/>
        <v>22.7395</v>
      </c>
      <c r="J112" s="19">
        <f t="shared" si="11"/>
        <v>23.943999999999996</v>
      </c>
      <c r="K112" s="19">
        <f t="shared" si="12"/>
        <v>32.134799999999998</v>
      </c>
      <c r="L112" s="19">
        <f t="shared" si="13"/>
        <v>35.660499999999999</v>
      </c>
      <c r="M112" s="20">
        <f t="shared" si="14"/>
        <v>-0.1792631252210698</v>
      </c>
      <c r="N112" s="20">
        <f t="shared" si="15"/>
        <v>5.2969502407704372E-2</v>
      </c>
      <c r="O112" s="20">
        <f t="shared" si="16"/>
        <v>0.34208152355496169</v>
      </c>
      <c r="P112" s="20">
        <f t="shared" si="17"/>
        <v>0.10971594657505257</v>
      </c>
    </row>
    <row r="113" spans="1:16" x14ac:dyDescent="0.3">
      <c r="A113" s="50" t="s">
        <v>739</v>
      </c>
      <c r="B113" s="17">
        <v>0</v>
      </c>
      <c r="C113" s="18">
        <v>397.62</v>
      </c>
      <c r="D113" s="18">
        <v>323.45</v>
      </c>
      <c r="E113" s="18">
        <v>340.22</v>
      </c>
      <c r="F113" s="18">
        <v>430.3</v>
      </c>
      <c r="G113" s="18">
        <v>473.71</v>
      </c>
      <c r="H113" s="19">
        <f t="shared" si="9"/>
        <v>1455.2891999999999</v>
      </c>
      <c r="I113" s="19">
        <f t="shared" si="10"/>
        <v>1180.5925</v>
      </c>
      <c r="J113" s="19">
        <f t="shared" si="11"/>
        <v>1241.8030000000001</v>
      </c>
      <c r="K113" s="19">
        <f t="shared" si="12"/>
        <v>1574.8979999999999</v>
      </c>
      <c r="L113" s="19">
        <f t="shared" si="13"/>
        <v>1729.0415</v>
      </c>
      <c r="M113" s="20">
        <f t="shared" si="14"/>
        <v>-0.18875746483929101</v>
      </c>
      <c r="N113" s="20">
        <f t="shared" si="15"/>
        <v>5.1847271603030043E-2</v>
      </c>
      <c r="O113" s="20">
        <f t="shared" si="16"/>
        <v>0.26823497768969773</v>
      </c>
      <c r="P113" s="20">
        <f t="shared" si="17"/>
        <v>9.7875227475049176E-2</v>
      </c>
    </row>
    <row r="114" spans="1:16" x14ac:dyDescent="0.3">
      <c r="A114" s="50" t="s">
        <v>740</v>
      </c>
      <c r="B114" s="17">
        <v>1</v>
      </c>
      <c r="C114" s="18">
        <v>120.88</v>
      </c>
      <c r="D114" s="18">
        <v>107.18</v>
      </c>
      <c r="E114" s="18">
        <v>4543.82</v>
      </c>
      <c r="F114" s="18">
        <v>1404.21</v>
      </c>
      <c r="G114" s="18">
        <v>2877.75</v>
      </c>
      <c r="H114" s="19">
        <f t="shared" si="9"/>
        <v>442.42079999999993</v>
      </c>
      <c r="I114" s="19">
        <f t="shared" si="10"/>
        <v>391.20700000000005</v>
      </c>
      <c r="J114" s="19">
        <f t="shared" si="11"/>
        <v>16584.942999999999</v>
      </c>
      <c r="K114" s="19">
        <f t="shared" si="12"/>
        <v>5139.4085999999998</v>
      </c>
      <c r="L114" s="19">
        <f t="shared" si="13"/>
        <v>10503.7875</v>
      </c>
      <c r="M114" s="20">
        <f t="shared" si="14"/>
        <v>-0.11575811987139817</v>
      </c>
      <c r="N114" s="20">
        <f t="shared" si="15"/>
        <v>41.394289979473776</v>
      </c>
      <c r="O114" s="20">
        <f t="shared" si="16"/>
        <v>-0.69011599256023981</v>
      </c>
      <c r="P114" s="20">
        <f t="shared" si="17"/>
        <v>1.0437735773723071</v>
      </c>
    </row>
    <row r="115" spans="1:16" x14ac:dyDescent="0.3">
      <c r="A115" s="50" t="s">
        <v>741</v>
      </c>
      <c r="B115" s="17">
        <v>0</v>
      </c>
      <c r="C115" s="18">
        <v>1.71</v>
      </c>
      <c r="D115" s="18">
        <v>1.61</v>
      </c>
      <c r="E115" s="18">
        <v>1.82</v>
      </c>
      <c r="F115" s="18">
        <v>1.73</v>
      </c>
      <c r="G115" s="18">
        <v>1.91</v>
      </c>
      <c r="H115" s="19">
        <f t="shared" si="9"/>
        <v>6.2586000000000004</v>
      </c>
      <c r="I115" s="19">
        <f t="shared" si="10"/>
        <v>5.8765000000000001</v>
      </c>
      <c r="J115" s="19">
        <f t="shared" si="11"/>
        <v>6.6430000000000007</v>
      </c>
      <c r="K115" s="19">
        <f t="shared" si="12"/>
        <v>6.3317999999999994</v>
      </c>
      <c r="L115" s="19">
        <f t="shared" si="13"/>
        <v>6.9714999999999998</v>
      </c>
      <c r="M115" s="20">
        <f t="shared" si="14"/>
        <v>-6.1051992458377335E-2</v>
      </c>
      <c r="N115" s="20">
        <f t="shared" si="15"/>
        <v>0.13043478260869579</v>
      </c>
      <c r="O115" s="20">
        <f t="shared" si="16"/>
        <v>-4.6846304380551151E-2</v>
      </c>
      <c r="P115" s="20">
        <f t="shared" si="17"/>
        <v>0.10102972298556501</v>
      </c>
    </row>
    <row r="116" spans="1:16" x14ac:dyDescent="0.3">
      <c r="A116" s="50" t="s">
        <v>742</v>
      </c>
      <c r="B116" s="17">
        <v>0</v>
      </c>
      <c r="C116" s="18">
        <v>1.71</v>
      </c>
      <c r="D116" s="18">
        <v>1.61</v>
      </c>
      <c r="E116" s="18">
        <v>1.82</v>
      </c>
      <c r="F116" s="18">
        <v>1.73</v>
      </c>
      <c r="G116" s="18">
        <v>1.91</v>
      </c>
      <c r="H116" s="19">
        <f t="shared" si="9"/>
        <v>6.2586000000000004</v>
      </c>
      <c r="I116" s="19">
        <f t="shared" si="10"/>
        <v>5.8765000000000001</v>
      </c>
      <c r="J116" s="19">
        <f t="shared" si="11"/>
        <v>6.6430000000000007</v>
      </c>
      <c r="K116" s="19">
        <f t="shared" si="12"/>
        <v>6.3317999999999994</v>
      </c>
      <c r="L116" s="19">
        <f t="shared" si="13"/>
        <v>6.9714999999999998</v>
      </c>
      <c r="M116" s="20">
        <f t="shared" si="14"/>
        <v>-6.1051992458377335E-2</v>
      </c>
      <c r="N116" s="20">
        <f t="shared" si="15"/>
        <v>0.13043478260869579</v>
      </c>
      <c r="O116" s="20">
        <f t="shared" si="16"/>
        <v>-4.6846304380551151E-2</v>
      </c>
      <c r="P116" s="20">
        <f t="shared" si="17"/>
        <v>0.10102972298556501</v>
      </c>
    </row>
    <row r="117" spans="1:16" x14ac:dyDescent="0.3">
      <c r="A117" s="50" t="s">
        <v>743</v>
      </c>
      <c r="B117" s="17">
        <v>1</v>
      </c>
      <c r="C117" s="18">
        <v>9.0299999999999994</v>
      </c>
      <c r="D117" s="18">
        <v>7.75</v>
      </c>
      <c r="E117" s="18">
        <v>8.15</v>
      </c>
      <c r="F117" s="18">
        <v>1142.19</v>
      </c>
      <c r="G117" s="18">
        <v>2589.5100000000002</v>
      </c>
      <c r="H117" s="19">
        <f t="shared" si="9"/>
        <v>33.049799999999998</v>
      </c>
      <c r="I117" s="19">
        <f t="shared" si="10"/>
        <v>28.287500000000001</v>
      </c>
      <c r="J117" s="19">
        <f t="shared" si="11"/>
        <v>29.747500000000002</v>
      </c>
      <c r="K117" s="19">
        <f t="shared" si="12"/>
        <v>4180.4153999999999</v>
      </c>
      <c r="L117" s="19">
        <f t="shared" si="13"/>
        <v>9451.7115000000013</v>
      </c>
      <c r="M117" s="20">
        <f t="shared" si="14"/>
        <v>-0.14409466925669734</v>
      </c>
      <c r="N117" s="20">
        <f t="shared" si="15"/>
        <v>5.1612903225806583E-2</v>
      </c>
      <c r="O117" s="20">
        <f t="shared" si="16"/>
        <v>139.52997394739052</v>
      </c>
      <c r="P117" s="20">
        <f t="shared" si="17"/>
        <v>1.2609503113015998</v>
      </c>
    </row>
    <row r="118" spans="1:16" x14ac:dyDescent="0.3">
      <c r="A118" s="50" t="s">
        <v>744</v>
      </c>
      <c r="B118" s="17">
        <v>1</v>
      </c>
      <c r="C118" s="18">
        <v>3.15</v>
      </c>
      <c r="D118" s="18">
        <v>2.56</v>
      </c>
      <c r="E118" s="18">
        <v>2.69</v>
      </c>
      <c r="F118" s="18">
        <v>1380.34</v>
      </c>
      <c r="G118" s="18">
        <v>2852.15</v>
      </c>
      <c r="H118" s="19">
        <f t="shared" si="9"/>
        <v>11.529</v>
      </c>
      <c r="I118" s="19">
        <f t="shared" si="10"/>
        <v>9.3440000000000012</v>
      </c>
      <c r="J118" s="19">
        <f t="shared" si="11"/>
        <v>9.8185000000000002</v>
      </c>
      <c r="K118" s="19">
        <f t="shared" si="12"/>
        <v>5052.0443999999998</v>
      </c>
      <c r="L118" s="19">
        <f t="shared" si="13"/>
        <v>10410.3475</v>
      </c>
      <c r="M118" s="20">
        <f t="shared" si="14"/>
        <v>-0.18952207476797633</v>
      </c>
      <c r="N118" s="20">
        <f t="shared" si="15"/>
        <v>5.078125E-2</v>
      </c>
      <c r="O118" s="20">
        <f t="shared" si="16"/>
        <v>513.54340276009566</v>
      </c>
      <c r="P118" s="20">
        <f t="shared" si="17"/>
        <v>1.0606207459301031</v>
      </c>
    </row>
    <row r="119" spans="1:16" x14ac:dyDescent="0.3">
      <c r="A119" s="50" t="s">
        <v>745</v>
      </c>
      <c r="B119" s="17">
        <v>0</v>
      </c>
      <c r="C119" s="18">
        <v>49.65</v>
      </c>
      <c r="D119" s="18">
        <v>43.13</v>
      </c>
      <c r="E119" s="18">
        <v>43.19</v>
      </c>
      <c r="F119" s="18">
        <v>45.11</v>
      </c>
      <c r="G119" s="18">
        <v>62.29</v>
      </c>
      <c r="H119" s="19">
        <f t="shared" si="9"/>
        <v>181.71899999999999</v>
      </c>
      <c r="I119" s="19">
        <f t="shared" si="10"/>
        <v>157.42449999999999</v>
      </c>
      <c r="J119" s="19">
        <f t="shared" si="11"/>
        <v>157.64349999999999</v>
      </c>
      <c r="K119" s="19">
        <f t="shared" si="12"/>
        <v>165.1026</v>
      </c>
      <c r="L119" s="19">
        <f t="shared" si="13"/>
        <v>227.35849999999999</v>
      </c>
      <c r="M119" s="20">
        <f t="shared" si="14"/>
        <v>-0.13369267935658902</v>
      </c>
      <c r="N119" s="20">
        <f t="shared" si="15"/>
        <v>1.3911430558775084E-3</v>
      </c>
      <c r="O119" s="20">
        <f t="shared" si="16"/>
        <v>4.7316254713959172E-2</v>
      </c>
      <c r="P119" s="20">
        <f t="shared" si="17"/>
        <v>0.37707401337107949</v>
      </c>
    </row>
    <row r="120" spans="1:16" x14ac:dyDescent="0.3">
      <c r="A120" s="50" t="s">
        <v>746</v>
      </c>
      <c r="B120" s="17" t="s">
        <v>357</v>
      </c>
      <c r="C120" s="18">
        <v>3.17</v>
      </c>
      <c r="D120" s="18">
        <v>2.5299999999999998</v>
      </c>
      <c r="E120" s="18">
        <v>2.67</v>
      </c>
      <c r="F120" s="18">
        <v>1159.23</v>
      </c>
      <c r="G120" s="18">
        <v>0</v>
      </c>
      <c r="H120" s="19">
        <f t="shared" si="9"/>
        <v>11.6022</v>
      </c>
      <c r="I120" s="19">
        <f t="shared" si="10"/>
        <v>9.2345000000000006</v>
      </c>
      <c r="J120" s="19">
        <f t="shared" si="11"/>
        <v>9.7454999999999998</v>
      </c>
      <c r="K120" s="19">
        <f t="shared" si="12"/>
        <v>4242.7817999999997</v>
      </c>
      <c r="L120" s="19">
        <f t="shared" si="13"/>
        <v>0</v>
      </c>
      <c r="M120" s="20">
        <f t="shared" si="14"/>
        <v>-0.2040733653962179</v>
      </c>
      <c r="N120" s="20">
        <f t="shared" si="15"/>
        <v>5.5335968379446543E-2</v>
      </c>
      <c r="O120" s="20">
        <f t="shared" si="16"/>
        <v>434.35804217331076</v>
      </c>
      <c r="P120" s="20">
        <f t="shared" si="17"/>
        <v>-1</v>
      </c>
    </row>
    <row r="121" spans="1:16" x14ac:dyDescent="0.3">
      <c r="A121" s="50" t="s">
        <v>747</v>
      </c>
      <c r="B121" s="17">
        <v>0</v>
      </c>
      <c r="C121" s="18">
        <v>16.53</v>
      </c>
      <c r="D121" s="18">
        <v>13.4</v>
      </c>
      <c r="E121" s="18">
        <v>14.1</v>
      </c>
      <c r="F121" s="18">
        <v>14.21</v>
      </c>
      <c r="G121" s="18">
        <v>15.79</v>
      </c>
      <c r="H121" s="19">
        <f t="shared" si="9"/>
        <v>60.4998</v>
      </c>
      <c r="I121" s="19">
        <f t="shared" si="10"/>
        <v>48.910000000000004</v>
      </c>
      <c r="J121" s="19">
        <f t="shared" si="11"/>
        <v>51.464999999999996</v>
      </c>
      <c r="K121" s="19">
        <f t="shared" si="12"/>
        <v>52.008600000000001</v>
      </c>
      <c r="L121" s="19">
        <f t="shared" si="13"/>
        <v>57.633499999999998</v>
      </c>
      <c r="M121" s="20">
        <f t="shared" si="14"/>
        <v>-0.19156757543000136</v>
      </c>
      <c r="N121" s="20">
        <f t="shared" si="15"/>
        <v>5.2238805970149071E-2</v>
      </c>
      <c r="O121" s="20">
        <f t="shared" si="16"/>
        <v>1.0562518216263639E-2</v>
      </c>
      <c r="P121" s="20">
        <f t="shared" si="17"/>
        <v>0.10815326695969496</v>
      </c>
    </row>
    <row r="122" spans="1:16" x14ac:dyDescent="0.3">
      <c r="A122" s="50" t="s">
        <v>748</v>
      </c>
      <c r="B122" s="17">
        <v>0</v>
      </c>
      <c r="C122" s="18">
        <v>22.57</v>
      </c>
      <c r="D122" s="18">
        <v>17.2</v>
      </c>
      <c r="E122" s="18">
        <v>17.29</v>
      </c>
      <c r="F122" s="18">
        <v>16.670000000000002</v>
      </c>
      <c r="G122" s="18">
        <v>21.73</v>
      </c>
      <c r="H122" s="19">
        <f t="shared" si="9"/>
        <v>82.606200000000001</v>
      </c>
      <c r="I122" s="19">
        <f t="shared" si="10"/>
        <v>62.779999999999994</v>
      </c>
      <c r="J122" s="19">
        <f t="shared" si="11"/>
        <v>63.108499999999999</v>
      </c>
      <c r="K122" s="19">
        <f t="shared" si="12"/>
        <v>61.012200000000007</v>
      </c>
      <c r="L122" s="19">
        <f t="shared" si="13"/>
        <v>79.314499999999995</v>
      </c>
      <c r="M122" s="20">
        <f t="shared" si="14"/>
        <v>-0.24000861920775929</v>
      </c>
      <c r="N122" s="20">
        <f t="shared" si="15"/>
        <v>5.2325581395349374E-3</v>
      </c>
      <c r="O122" s="20">
        <f t="shared" si="16"/>
        <v>-3.3217395438015385E-2</v>
      </c>
      <c r="P122" s="20">
        <f t="shared" si="17"/>
        <v>0.29997770937615731</v>
      </c>
    </row>
    <row r="123" spans="1:16" x14ac:dyDescent="0.3">
      <c r="A123" s="50" t="s">
        <v>749</v>
      </c>
      <c r="B123" s="17">
        <v>0</v>
      </c>
      <c r="C123" s="18">
        <v>41.37</v>
      </c>
      <c r="D123" s="18">
        <v>31.53</v>
      </c>
      <c r="E123" s="18">
        <v>31.7</v>
      </c>
      <c r="F123" s="18">
        <v>30.55</v>
      </c>
      <c r="G123" s="18">
        <v>39.840000000000003</v>
      </c>
      <c r="H123" s="19">
        <f t="shared" si="9"/>
        <v>151.41419999999999</v>
      </c>
      <c r="I123" s="19">
        <f t="shared" si="10"/>
        <v>115.08450000000001</v>
      </c>
      <c r="J123" s="19">
        <f t="shared" si="11"/>
        <v>115.705</v>
      </c>
      <c r="K123" s="19">
        <f t="shared" si="12"/>
        <v>111.813</v>
      </c>
      <c r="L123" s="19">
        <f t="shared" si="13"/>
        <v>145.41600000000003</v>
      </c>
      <c r="M123" s="20">
        <f t="shared" si="14"/>
        <v>-0.23993588448111203</v>
      </c>
      <c r="N123" s="20">
        <f t="shared" si="15"/>
        <v>5.3916904535362686E-3</v>
      </c>
      <c r="O123" s="20">
        <f t="shared" si="16"/>
        <v>-3.3637267188107667E-2</v>
      </c>
      <c r="P123" s="20">
        <f t="shared" si="17"/>
        <v>0.30052856107965997</v>
      </c>
    </row>
    <row r="124" spans="1:16" x14ac:dyDescent="0.3">
      <c r="A124" s="50" t="s">
        <v>750</v>
      </c>
      <c r="B124" s="17">
        <v>0</v>
      </c>
      <c r="C124" s="18">
        <v>20.22</v>
      </c>
      <c r="D124" s="18">
        <v>17.45</v>
      </c>
      <c r="E124" s="18">
        <v>18.350000000000001</v>
      </c>
      <c r="F124" s="18">
        <v>19.43</v>
      </c>
      <c r="G124" s="18">
        <v>22.2</v>
      </c>
      <c r="H124" s="19">
        <f t="shared" si="9"/>
        <v>74.005200000000002</v>
      </c>
      <c r="I124" s="19">
        <f t="shared" si="10"/>
        <v>63.692499999999995</v>
      </c>
      <c r="J124" s="19">
        <f t="shared" si="11"/>
        <v>66.977500000000006</v>
      </c>
      <c r="K124" s="19">
        <f t="shared" si="12"/>
        <v>71.113799999999998</v>
      </c>
      <c r="L124" s="19">
        <f t="shared" si="13"/>
        <v>81.03</v>
      </c>
      <c r="M124" s="20">
        <f t="shared" si="14"/>
        <v>-0.13935101857707299</v>
      </c>
      <c r="N124" s="20">
        <f t="shared" si="15"/>
        <v>5.157593123209181E-2</v>
      </c>
      <c r="O124" s="20">
        <f t="shared" si="16"/>
        <v>6.1756560038818797E-2</v>
      </c>
      <c r="P124" s="20">
        <f t="shared" si="17"/>
        <v>0.1394412898762265</v>
      </c>
    </row>
    <row r="125" spans="1:16" x14ac:dyDescent="0.3">
      <c r="A125" s="50" t="s">
        <v>751</v>
      </c>
      <c r="B125" s="17">
        <v>0</v>
      </c>
      <c r="C125" s="18">
        <v>5.52</v>
      </c>
      <c r="D125" s="18">
        <v>5.68</v>
      </c>
      <c r="E125" s="18">
        <v>5.97</v>
      </c>
      <c r="F125" s="18">
        <v>6.04</v>
      </c>
      <c r="G125" s="18">
        <v>6.67</v>
      </c>
      <c r="H125" s="19">
        <f t="shared" si="9"/>
        <v>20.203199999999999</v>
      </c>
      <c r="I125" s="19">
        <f t="shared" si="10"/>
        <v>20.731999999999999</v>
      </c>
      <c r="J125" s="19">
        <f t="shared" si="11"/>
        <v>21.790499999999998</v>
      </c>
      <c r="K125" s="19">
        <f t="shared" si="12"/>
        <v>22.106400000000001</v>
      </c>
      <c r="L125" s="19">
        <f t="shared" si="13"/>
        <v>24.345499999999998</v>
      </c>
      <c r="M125" s="20">
        <f t="shared" si="14"/>
        <v>2.617407143422823E-2</v>
      </c>
      <c r="N125" s="20">
        <f t="shared" si="15"/>
        <v>5.1056338028169002E-2</v>
      </c>
      <c r="O125" s="20">
        <f t="shared" si="16"/>
        <v>1.4497143250499223E-2</v>
      </c>
      <c r="P125" s="20">
        <f t="shared" si="17"/>
        <v>0.10128740998081986</v>
      </c>
    </row>
    <row r="126" spans="1:16" x14ac:dyDescent="0.3">
      <c r="A126" s="50" t="s">
        <v>752</v>
      </c>
      <c r="B126" s="17">
        <v>0</v>
      </c>
      <c r="C126" s="18">
        <v>10.91</v>
      </c>
      <c r="D126" s="18">
        <v>9.6300000000000008</v>
      </c>
      <c r="E126" s="18">
        <v>9.8699999999999992</v>
      </c>
      <c r="F126" s="18">
        <v>16.72</v>
      </c>
      <c r="G126" s="18">
        <v>19.68</v>
      </c>
      <c r="H126" s="19">
        <f t="shared" si="9"/>
        <v>39.930599999999998</v>
      </c>
      <c r="I126" s="19">
        <f t="shared" si="10"/>
        <v>35.149500000000003</v>
      </c>
      <c r="J126" s="19">
        <f t="shared" si="11"/>
        <v>36.025500000000001</v>
      </c>
      <c r="K126" s="19">
        <f t="shared" si="12"/>
        <v>61.195199999999993</v>
      </c>
      <c r="L126" s="19">
        <f t="shared" si="13"/>
        <v>71.832000000000008</v>
      </c>
      <c r="M126" s="20">
        <f t="shared" si="14"/>
        <v>-0.11973524064251462</v>
      </c>
      <c r="N126" s="20">
        <f t="shared" si="15"/>
        <v>2.4922118380062308E-2</v>
      </c>
      <c r="O126" s="20">
        <f t="shared" si="16"/>
        <v>0.69866344672523595</v>
      </c>
      <c r="P126" s="20">
        <f t="shared" si="17"/>
        <v>0.17381755431798607</v>
      </c>
    </row>
    <row r="127" spans="1:16" x14ac:dyDescent="0.3">
      <c r="A127" s="50" t="s">
        <v>753</v>
      </c>
      <c r="B127" s="17">
        <v>3</v>
      </c>
      <c r="C127" s="18">
        <v>1951.02</v>
      </c>
      <c r="D127" s="18">
        <v>1602.74</v>
      </c>
      <c r="E127" s="18">
        <v>15402.81</v>
      </c>
      <c r="F127" s="18">
        <v>13167.51</v>
      </c>
      <c r="G127" s="18">
        <v>43528.92</v>
      </c>
      <c r="H127" s="19">
        <f t="shared" si="9"/>
        <v>7140.7332000000006</v>
      </c>
      <c r="I127" s="19">
        <f t="shared" si="10"/>
        <v>5850.0010000000002</v>
      </c>
      <c r="J127" s="19">
        <f t="shared" si="11"/>
        <v>56220.256499999996</v>
      </c>
      <c r="K127" s="19">
        <f t="shared" si="12"/>
        <v>48193.086600000002</v>
      </c>
      <c r="L127" s="19">
        <f t="shared" si="13"/>
        <v>158880.55799999999</v>
      </c>
      <c r="M127" s="20">
        <f t="shared" si="14"/>
        <v>-0.1807562562343038</v>
      </c>
      <c r="N127" s="20">
        <f t="shared" si="15"/>
        <v>8.6102986136241668</v>
      </c>
      <c r="O127" s="20">
        <f t="shared" si="16"/>
        <v>-0.14278074131518759</v>
      </c>
      <c r="P127" s="20">
        <f t="shared" si="17"/>
        <v>2.2967499948426209</v>
      </c>
    </row>
    <row r="128" spans="1:16" x14ac:dyDescent="0.3">
      <c r="A128" s="50" t="s">
        <v>754</v>
      </c>
      <c r="B128" s="17">
        <v>0</v>
      </c>
      <c r="C128" s="18">
        <v>30.34</v>
      </c>
      <c r="D128" s="18">
        <v>28.22</v>
      </c>
      <c r="E128" s="18">
        <v>29.59</v>
      </c>
      <c r="F128" s="18">
        <v>32.6</v>
      </c>
      <c r="G128" s="18">
        <v>38.26</v>
      </c>
      <c r="H128" s="19">
        <f t="shared" si="9"/>
        <v>111.0444</v>
      </c>
      <c r="I128" s="19">
        <f t="shared" si="10"/>
        <v>103.003</v>
      </c>
      <c r="J128" s="19">
        <f t="shared" si="11"/>
        <v>108.0035</v>
      </c>
      <c r="K128" s="19">
        <f t="shared" si="12"/>
        <v>119.316</v>
      </c>
      <c r="L128" s="19">
        <f t="shared" si="13"/>
        <v>139.649</v>
      </c>
      <c r="M128" s="20">
        <f t="shared" si="14"/>
        <v>-7.2416078613599555E-2</v>
      </c>
      <c r="N128" s="20">
        <f t="shared" si="15"/>
        <v>4.8547129695251545E-2</v>
      </c>
      <c r="O128" s="20">
        <f t="shared" si="16"/>
        <v>0.10474197595448298</v>
      </c>
      <c r="P128" s="20">
        <f t="shared" si="17"/>
        <v>0.17041302088571531</v>
      </c>
    </row>
    <row r="129" spans="1:16" x14ac:dyDescent="0.3">
      <c r="A129" s="50" t="s">
        <v>755</v>
      </c>
      <c r="B129" s="17">
        <v>1</v>
      </c>
      <c r="C129" s="18">
        <v>13.61</v>
      </c>
      <c r="D129" s="18">
        <v>11.1</v>
      </c>
      <c r="E129" s="18" t="s">
        <v>356</v>
      </c>
      <c r="F129" s="18">
        <v>1133.5899999999999</v>
      </c>
      <c r="G129" s="18">
        <v>2579.71</v>
      </c>
      <c r="H129" s="19">
        <f t="shared" si="9"/>
        <v>49.812599999999996</v>
      </c>
      <c r="I129" s="19">
        <f t="shared" si="10"/>
        <v>40.515000000000001</v>
      </c>
      <c r="J129" s="19">
        <f t="shared" si="11"/>
        <v>0</v>
      </c>
      <c r="K129" s="19">
        <f t="shared" si="12"/>
        <v>4148.9393999999993</v>
      </c>
      <c r="L129" s="19">
        <f t="shared" si="13"/>
        <v>9415.9415000000008</v>
      </c>
      <c r="M129" s="20">
        <f t="shared" si="14"/>
        <v>-0.18665157008467725</v>
      </c>
      <c r="N129" s="20">
        <f t="shared" si="15"/>
        <v>-1</v>
      </c>
      <c r="O129" s="20">
        <f t="shared" si="16"/>
        <v>0</v>
      </c>
      <c r="P129" s="20">
        <f t="shared" si="17"/>
        <v>1.2694815691933226</v>
      </c>
    </row>
    <row r="130" spans="1:16" x14ac:dyDescent="0.3">
      <c r="A130" s="50" t="s">
        <v>756</v>
      </c>
      <c r="B130" s="17" t="s">
        <v>357</v>
      </c>
      <c r="C130" s="18">
        <v>6.52</v>
      </c>
      <c r="D130" s="18">
        <v>6.4</v>
      </c>
      <c r="E130" s="18">
        <v>6.42</v>
      </c>
      <c r="F130" s="18">
        <v>6.22</v>
      </c>
      <c r="G130" s="18">
        <v>0</v>
      </c>
      <c r="H130" s="19">
        <f t="shared" si="9"/>
        <v>23.863199999999999</v>
      </c>
      <c r="I130" s="19">
        <f t="shared" si="10"/>
        <v>23.36</v>
      </c>
      <c r="J130" s="19">
        <f t="shared" si="11"/>
        <v>23.432999999999996</v>
      </c>
      <c r="K130" s="19">
        <f t="shared" si="12"/>
        <v>22.7652</v>
      </c>
      <c r="L130" s="19">
        <f t="shared" si="13"/>
        <v>0</v>
      </c>
      <c r="M130" s="20">
        <f t="shared" si="14"/>
        <v>-2.108686177880581E-2</v>
      </c>
      <c r="N130" s="20">
        <f t="shared" si="15"/>
        <v>3.1249999999998224E-3</v>
      </c>
      <c r="O130" s="20">
        <f t="shared" si="16"/>
        <v>-2.8498271668160102E-2</v>
      </c>
      <c r="P130" s="20">
        <f t="shared" si="17"/>
        <v>-1</v>
      </c>
    </row>
    <row r="131" spans="1:16" x14ac:dyDescent="0.3">
      <c r="A131" s="50" t="s">
        <v>757</v>
      </c>
      <c r="B131" s="17">
        <v>0</v>
      </c>
      <c r="C131" s="18">
        <v>17.45</v>
      </c>
      <c r="D131" s="18">
        <v>15.27</v>
      </c>
      <c r="E131" s="18">
        <v>18.39</v>
      </c>
      <c r="F131" s="18">
        <v>16.5</v>
      </c>
      <c r="G131" s="18">
        <v>19.72</v>
      </c>
      <c r="H131" s="19">
        <f t="shared" si="9"/>
        <v>63.866999999999997</v>
      </c>
      <c r="I131" s="19">
        <f t="shared" si="10"/>
        <v>55.735500000000002</v>
      </c>
      <c r="J131" s="19">
        <f t="shared" si="11"/>
        <v>67.123500000000007</v>
      </c>
      <c r="K131" s="19">
        <f t="shared" si="12"/>
        <v>60.39</v>
      </c>
      <c r="L131" s="19">
        <f t="shared" si="13"/>
        <v>71.977999999999994</v>
      </c>
      <c r="M131" s="20">
        <f t="shared" si="14"/>
        <v>-0.12731927286392031</v>
      </c>
      <c r="N131" s="20">
        <f t="shared" si="15"/>
        <v>0.20432220039292748</v>
      </c>
      <c r="O131" s="20">
        <f t="shared" si="16"/>
        <v>-0.10031509084001888</v>
      </c>
      <c r="P131" s="20">
        <f t="shared" si="17"/>
        <v>0.19188607385328682</v>
      </c>
    </row>
    <row r="132" spans="1:16" x14ac:dyDescent="0.3">
      <c r="A132" s="50" t="s">
        <v>758</v>
      </c>
      <c r="B132" s="17">
        <v>0</v>
      </c>
      <c r="C132" s="18">
        <v>20.34</v>
      </c>
      <c r="D132" s="18">
        <v>16.510000000000002</v>
      </c>
      <c r="E132" s="18">
        <v>17.39</v>
      </c>
      <c r="F132" s="18">
        <v>17.71</v>
      </c>
      <c r="G132" s="18">
        <v>19.670000000000002</v>
      </c>
      <c r="H132" s="19">
        <f t="shared" si="9"/>
        <v>74.444400000000002</v>
      </c>
      <c r="I132" s="19">
        <f t="shared" si="10"/>
        <v>60.261500000000012</v>
      </c>
      <c r="J132" s="19">
        <f t="shared" si="11"/>
        <v>63.473500000000001</v>
      </c>
      <c r="K132" s="19">
        <f t="shared" si="12"/>
        <v>64.818600000000004</v>
      </c>
      <c r="L132" s="19">
        <f t="shared" si="13"/>
        <v>71.795500000000004</v>
      </c>
      <c r="M132" s="20">
        <f t="shared" si="14"/>
        <v>-0.19051668090548102</v>
      </c>
      <c r="N132" s="20">
        <f t="shared" si="15"/>
        <v>5.3301029678982204E-2</v>
      </c>
      <c r="O132" s="20">
        <f t="shared" si="16"/>
        <v>2.1191520870914582E-2</v>
      </c>
      <c r="P132" s="20">
        <f t="shared" si="17"/>
        <v>0.10763731398086351</v>
      </c>
    </row>
    <row r="133" spans="1:16" x14ac:dyDescent="0.3">
      <c r="A133" s="50" t="s">
        <v>759</v>
      </c>
      <c r="B133" s="17">
        <v>0</v>
      </c>
      <c r="C133" s="18">
        <v>35.75</v>
      </c>
      <c r="D133" s="18">
        <v>29.59</v>
      </c>
      <c r="E133" s="18">
        <v>31.13</v>
      </c>
      <c r="F133" s="18">
        <v>31.89</v>
      </c>
      <c r="G133" s="18">
        <v>35.799999999999997</v>
      </c>
      <c r="H133" s="19">
        <f t="shared" si="9"/>
        <v>130.845</v>
      </c>
      <c r="I133" s="19">
        <f t="shared" si="10"/>
        <v>108.0035</v>
      </c>
      <c r="J133" s="19">
        <f t="shared" si="11"/>
        <v>113.62449999999998</v>
      </c>
      <c r="K133" s="19">
        <f t="shared" si="12"/>
        <v>116.71740000000001</v>
      </c>
      <c r="L133" s="19">
        <f t="shared" si="13"/>
        <v>130.66999999999999</v>
      </c>
      <c r="M133" s="20">
        <f t="shared" si="14"/>
        <v>-0.17456914670029422</v>
      </c>
      <c r="N133" s="20">
        <f t="shared" si="15"/>
        <v>5.2044609665427233E-2</v>
      </c>
      <c r="O133" s="20">
        <f t="shared" si="16"/>
        <v>2.7220361805772697E-2</v>
      </c>
      <c r="P133" s="20">
        <f t="shared" si="17"/>
        <v>0.1195417307102451</v>
      </c>
    </row>
    <row r="134" spans="1:16" x14ac:dyDescent="0.3">
      <c r="A134" s="50" t="s">
        <v>760</v>
      </c>
      <c r="B134" s="17">
        <v>0</v>
      </c>
      <c r="C134" s="18">
        <v>2.2200000000000002</v>
      </c>
      <c r="D134" s="18">
        <v>1.89</v>
      </c>
      <c r="E134" s="18">
        <v>1.89</v>
      </c>
      <c r="F134" s="18">
        <v>1.95</v>
      </c>
      <c r="G134" s="18">
        <v>2.67</v>
      </c>
      <c r="H134" s="19">
        <f t="shared" si="9"/>
        <v>8.1251999999999995</v>
      </c>
      <c r="I134" s="19">
        <f t="shared" si="10"/>
        <v>6.8985000000000003</v>
      </c>
      <c r="J134" s="19">
        <f t="shared" si="11"/>
        <v>6.8985000000000003</v>
      </c>
      <c r="K134" s="19">
        <f t="shared" si="12"/>
        <v>7.1369999999999996</v>
      </c>
      <c r="L134" s="19">
        <f t="shared" si="13"/>
        <v>9.7454999999999998</v>
      </c>
      <c r="M134" s="20">
        <f t="shared" si="14"/>
        <v>-0.15097474523704024</v>
      </c>
      <c r="N134" s="20">
        <f t="shared" si="15"/>
        <v>0</v>
      </c>
      <c r="O134" s="20">
        <f t="shared" si="16"/>
        <v>3.4572733202870021E-2</v>
      </c>
      <c r="P134" s="20">
        <f t="shared" si="17"/>
        <v>0.36548970155527538</v>
      </c>
    </row>
    <row r="135" spans="1:16" x14ac:dyDescent="0.3">
      <c r="A135" s="50" t="s">
        <v>761</v>
      </c>
      <c r="B135" s="17">
        <v>1</v>
      </c>
      <c r="C135" s="18">
        <v>36.33</v>
      </c>
      <c r="D135" s="18">
        <v>31.94</v>
      </c>
      <c r="E135" s="18">
        <v>37.659999999999997</v>
      </c>
      <c r="F135" s="18">
        <v>1356.27</v>
      </c>
      <c r="G135" s="18">
        <v>2834.71</v>
      </c>
      <c r="H135" s="19">
        <f t="shared" si="9"/>
        <v>132.96779999999998</v>
      </c>
      <c r="I135" s="19">
        <f t="shared" si="10"/>
        <v>116.581</v>
      </c>
      <c r="J135" s="19">
        <f t="shared" si="11"/>
        <v>137.459</v>
      </c>
      <c r="K135" s="19">
        <f t="shared" si="12"/>
        <v>4963.9481999999998</v>
      </c>
      <c r="L135" s="19">
        <f t="shared" si="13"/>
        <v>10346.691500000001</v>
      </c>
      <c r="M135" s="20">
        <f t="shared" si="14"/>
        <v>-0.12323885933286094</v>
      </c>
      <c r="N135" s="20">
        <f t="shared" si="15"/>
        <v>0.17908578584846579</v>
      </c>
      <c r="O135" s="20">
        <f t="shared" si="16"/>
        <v>35.112209458820445</v>
      </c>
      <c r="P135" s="20">
        <f t="shared" si="17"/>
        <v>1.0843673388856074</v>
      </c>
    </row>
    <row r="136" spans="1:16" x14ac:dyDescent="0.3">
      <c r="A136" s="50" t="s">
        <v>762</v>
      </c>
      <c r="B136" s="17">
        <v>0</v>
      </c>
      <c r="C136" s="18">
        <v>13.62</v>
      </c>
      <c r="D136" s="18">
        <v>11.5</v>
      </c>
      <c r="E136" s="18">
        <v>12.1</v>
      </c>
      <c r="F136" s="18">
        <v>12.64</v>
      </c>
      <c r="G136" s="18">
        <v>14.3</v>
      </c>
      <c r="H136" s="19">
        <f t="shared" si="9"/>
        <v>49.849199999999996</v>
      </c>
      <c r="I136" s="19">
        <f t="shared" si="10"/>
        <v>41.975000000000001</v>
      </c>
      <c r="J136" s="19">
        <f t="shared" si="11"/>
        <v>44.164999999999999</v>
      </c>
      <c r="K136" s="19">
        <f t="shared" si="12"/>
        <v>46.262400000000007</v>
      </c>
      <c r="L136" s="19">
        <f t="shared" si="13"/>
        <v>52.195000000000007</v>
      </c>
      <c r="M136" s="20">
        <f t="shared" si="14"/>
        <v>-0.15796040859231431</v>
      </c>
      <c r="N136" s="20">
        <f t="shared" si="15"/>
        <v>5.2173913043478182E-2</v>
      </c>
      <c r="O136" s="20">
        <f t="shared" si="16"/>
        <v>4.7490093965810276E-2</v>
      </c>
      <c r="P136" s="20">
        <f t="shared" si="17"/>
        <v>0.12823805077125261</v>
      </c>
    </row>
    <row r="137" spans="1:16" x14ac:dyDescent="0.3">
      <c r="A137" s="50" t="s">
        <v>763</v>
      </c>
      <c r="B137" s="17">
        <v>1</v>
      </c>
      <c r="C137" s="18">
        <v>28.41</v>
      </c>
      <c r="D137" s="18">
        <v>22.81</v>
      </c>
      <c r="E137" s="18">
        <v>24.02</v>
      </c>
      <c r="F137" s="18">
        <v>1157.8699999999999</v>
      </c>
      <c r="G137" s="18">
        <v>2606.54</v>
      </c>
      <c r="H137" s="19">
        <f t="shared" si="9"/>
        <v>103.98060000000001</v>
      </c>
      <c r="I137" s="19">
        <f t="shared" si="10"/>
        <v>83.256500000000003</v>
      </c>
      <c r="J137" s="19">
        <f t="shared" si="11"/>
        <v>87.673000000000002</v>
      </c>
      <c r="K137" s="19">
        <f t="shared" si="12"/>
        <v>4237.8041999999996</v>
      </c>
      <c r="L137" s="19">
        <f t="shared" si="13"/>
        <v>9513.871000000001</v>
      </c>
      <c r="M137" s="20">
        <f t="shared" si="14"/>
        <v>-0.19930737079801431</v>
      </c>
      <c r="N137" s="20">
        <f t="shared" si="15"/>
        <v>5.3046909250328733E-2</v>
      </c>
      <c r="O137" s="20">
        <f t="shared" si="16"/>
        <v>47.336479874077533</v>
      </c>
      <c r="P137" s="20">
        <f t="shared" si="17"/>
        <v>1.2450001347395903</v>
      </c>
    </row>
    <row r="138" spans="1:16" x14ac:dyDescent="0.3">
      <c r="A138" s="50" t="s">
        <v>764</v>
      </c>
      <c r="B138" s="17">
        <v>0</v>
      </c>
      <c r="C138" s="18">
        <v>9.6300000000000008</v>
      </c>
      <c r="D138" s="18">
        <v>8.1199999999999992</v>
      </c>
      <c r="E138" s="18">
        <v>8.5399999999999991</v>
      </c>
      <c r="F138" s="18">
        <v>8.91</v>
      </c>
      <c r="G138" s="18">
        <v>10.07</v>
      </c>
      <c r="H138" s="19">
        <f t="shared" si="9"/>
        <v>35.245800000000003</v>
      </c>
      <c r="I138" s="19">
        <f t="shared" si="10"/>
        <v>29.637999999999998</v>
      </c>
      <c r="J138" s="19">
        <f t="shared" si="11"/>
        <v>31.170999999999996</v>
      </c>
      <c r="K138" s="19">
        <f t="shared" si="12"/>
        <v>32.610599999999998</v>
      </c>
      <c r="L138" s="19">
        <f t="shared" si="13"/>
        <v>36.755499999999998</v>
      </c>
      <c r="M138" s="20">
        <f t="shared" si="14"/>
        <v>-0.15910548207162278</v>
      </c>
      <c r="N138" s="20">
        <f t="shared" si="15"/>
        <v>5.1724137931034475E-2</v>
      </c>
      <c r="O138" s="20">
        <f t="shared" si="16"/>
        <v>4.6183953033268166E-2</v>
      </c>
      <c r="P138" s="20">
        <f t="shared" si="17"/>
        <v>0.12710284386058524</v>
      </c>
    </row>
    <row r="139" spans="1:16" x14ac:dyDescent="0.3">
      <c r="A139" s="50" t="s">
        <v>765</v>
      </c>
      <c r="B139" s="17">
        <v>0</v>
      </c>
      <c r="C139" s="18">
        <v>15.43</v>
      </c>
      <c r="D139" s="18">
        <v>14.56</v>
      </c>
      <c r="E139" s="18">
        <v>15.29</v>
      </c>
      <c r="F139" s="18">
        <v>14.12</v>
      </c>
      <c r="G139" s="18">
        <v>15.52</v>
      </c>
      <c r="H139" s="19">
        <f t="shared" si="9"/>
        <v>56.473799999999997</v>
      </c>
      <c r="I139" s="19">
        <f t="shared" si="10"/>
        <v>53.144000000000005</v>
      </c>
      <c r="J139" s="19">
        <f t="shared" si="11"/>
        <v>55.808499999999995</v>
      </c>
      <c r="K139" s="19">
        <f t="shared" si="12"/>
        <v>51.679199999999994</v>
      </c>
      <c r="L139" s="19">
        <f t="shared" si="13"/>
        <v>56.648000000000003</v>
      </c>
      <c r="M139" s="20">
        <f t="shared" si="14"/>
        <v>-5.8961854877837006E-2</v>
      </c>
      <c r="N139" s="20">
        <f t="shared" si="15"/>
        <v>5.0137362637362459E-2</v>
      </c>
      <c r="O139" s="20">
        <f t="shared" si="16"/>
        <v>-7.3990521157171418E-2</v>
      </c>
      <c r="P139" s="20">
        <f t="shared" si="17"/>
        <v>9.6146999179554049E-2</v>
      </c>
    </row>
    <row r="140" spans="1:16" x14ac:dyDescent="0.3">
      <c r="A140" s="50" t="s">
        <v>766</v>
      </c>
      <c r="B140" s="17">
        <v>1</v>
      </c>
      <c r="C140" s="18">
        <v>355.75</v>
      </c>
      <c r="D140" s="18">
        <v>366.47</v>
      </c>
      <c r="E140" s="18">
        <v>383.99</v>
      </c>
      <c r="F140" s="18">
        <v>1508.05</v>
      </c>
      <c r="G140" s="18">
        <v>2988.63</v>
      </c>
      <c r="H140" s="19">
        <f t="shared" si="9"/>
        <v>1302.0450000000001</v>
      </c>
      <c r="I140" s="19">
        <f t="shared" si="10"/>
        <v>1337.6155000000001</v>
      </c>
      <c r="J140" s="19">
        <f t="shared" si="11"/>
        <v>1401.5635</v>
      </c>
      <c r="K140" s="19">
        <f t="shared" si="12"/>
        <v>5519.4629999999997</v>
      </c>
      <c r="L140" s="19">
        <f t="shared" si="13"/>
        <v>10908.4995</v>
      </c>
      <c r="M140" s="20">
        <f t="shared" si="14"/>
        <v>2.7318948269837051E-2</v>
      </c>
      <c r="N140" s="20">
        <f t="shared" si="15"/>
        <v>4.7807460365104859E-2</v>
      </c>
      <c r="O140" s="20">
        <f t="shared" si="16"/>
        <v>2.9380755848736073</v>
      </c>
      <c r="P140" s="20">
        <f t="shared" si="17"/>
        <v>0.97636971205350953</v>
      </c>
    </row>
    <row r="141" spans="1:16" x14ac:dyDescent="0.3">
      <c r="A141" s="50" t="s">
        <v>767</v>
      </c>
      <c r="B141" s="17" t="s">
        <v>357</v>
      </c>
      <c r="C141" s="18">
        <v>580.27</v>
      </c>
      <c r="D141" s="18">
        <v>0</v>
      </c>
      <c r="E141" s="18">
        <v>0</v>
      </c>
      <c r="F141" s="18">
        <v>0</v>
      </c>
      <c r="G141" s="18">
        <v>0</v>
      </c>
      <c r="H141" s="19">
        <f t="shared" si="9"/>
        <v>2123.7882</v>
      </c>
      <c r="I141" s="19">
        <f t="shared" si="10"/>
        <v>0</v>
      </c>
      <c r="J141" s="19">
        <f t="shared" si="11"/>
        <v>0</v>
      </c>
      <c r="K141" s="19">
        <f t="shared" si="12"/>
        <v>0</v>
      </c>
      <c r="L141" s="19">
        <f t="shared" si="13"/>
        <v>0</v>
      </c>
      <c r="M141" s="20">
        <f t="shared" si="14"/>
        <v>-1</v>
      </c>
      <c r="N141" s="20">
        <f t="shared" si="15"/>
        <v>0</v>
      </c>
      <c r="O141" s="20">
        <f t="shared" si="16"/>
        <v>0</v>
      </c>
      <c r="P141" s="20">
        <f t="shared" si="17"/>
        <v>0</v>
      </c>
    </row>
    <row r="142" spans="1:16" x14ac:dyDescent="0.3">
      <c r="A142" s="50" t="s">
        <v>768</v>
      </c>
      <c r="B142" s="17" t="s">
        <v>357</v>
      </c>
      <c r="C142" s="18">
        <v>3.68</v>
      </c>
      <c r="D142" s="18">
        <v>8.81</v>
      </c>
      <c r="E142" s="18">
        <v>0</v>
      </c>
      <c r="F142" s="18">
        <v>0</v>
      </c>
      <c r="G142" s="18">
        <v>0</v>
      </c>
      <c r="H142" s="19">
        <f t="shared" si="9"/>
        <v>13.4688</v>
      </c>
      <c r="I142" s="19">
        <f t="shared" si="10"/>
        <v>32.156500000000001</v>
      </c>
      <c r="J142" s="19">
        <f t="shared" si="11"/>
        <v>0</v>
      </c>
      <c r="K142" s="19">
        <f t="shared" si="12"/>
        <v>0</v>
      </c>
      <c r="L142" s="19">
        <f t="shared" si="13"/>
        <v>0</v>
      </c>
      <c r="M142" s="20">
        <f t="shared" si="14"/>
        <v>1.3874806961273465</v>
      </c>
      <c r="N142" s="20">
        <f t="shared" si="15"/>
        <v>-1</v>
      </c>
      <c r="O142" s="20">
        <f t="shared" si="16"/>
        <v>0</v>
      </c>
      <c r="P142" s="20">
        <f t="shared" si="17"/>
        <v>0</v>
      </c>
    </row>
    <row r="143" spans="1:16" x14ac:dyDescent="0.3">
      <c r="A143" s="50" t="s">
        <v>769</v>
      </c>
      <c r="B143" s="17">
        <v>2</v>
      </c>
      <c r="C143" s="18">
        <v>141.29</v>
      </c>
      <c r="D143" s="18">
        <v>131.13999999999999</v>
      </c>
      <c r="E143" s="18">
        <v>13659.98</v>
      </c>
      <c r="F143" s="18">
        <v>9436.4</v>
      </c>
      <c r="G143" s="18">
        <v>18767.689999999999</v>
      </c>
      <c r="H143" s="19">
        <f t="shared" ref="H143:H206" si="18">($C143/100)*366</f>
        <v>517.12139999999988</v>
      </c>
      <c r="I143" s="19">
        <f t="shared" ref="I143:I206" si="19">($D143/100)*365</f>
        <v>478.66099999999994</v>
      </c>
      <c r="J143" s="19">
        <f t="shared" ref="J143:J206" si="20">IFERROR((($E143/100)*365),0)</f>
        <v>49858.926999999996</v>
      </c>
      <c r="K143" s="19">
        <f t="shared" ref="K143:K206" si="21">($F143/100)*366</f>
        <v>34537.223999999995</v>
      </c>
      <c r="L143" s="19">
        <f t="shared" ref="L143:L206" si="22">($G143/100)*365</f>
        <v>68502.068499999994</v>
      </c>
      <c r="M143" s="20">
        <f t="shared" ref="M143:M206" si="23">IFERROR((($I143/$H143)-1),0)</f>
        <v>-7.4374025132202926E-2</v>
      </c>
      <c r="N143" s="20">
        <f t="shared" ref="N143:N206" si="24">IFERROR((($J143/$I143)-1),0)</f>
        <v>103.16333689187128</v>
      </c>
      <c r="O143" s="20">
        <f t="shared" ref="O143:O206" si="25">IFERROR((($K143/$J143)-1),0)</f>
        <v>-0.30730109775527259</v>
      </c>
      <c r="P143" s="20">
        <f t="shared" ref="P143:P206" si="26">IFERROR((($L143/$K143)-1),0)</f>
        <v>0.98342717121677192</v>
      </c>
    </row>
    <row r="144" spans="1:16" x14ac:dyDescent="0.3">
      <c r="A144" s="50" t="s">
        <v>770</v>
      </c>
      <c r="B144" s="17">
        <v>0</v>
      </c>
      <c r="C144" s="18">
        <v>11.27</v>
      </c>
      <c r="D144" s="18">
        <v>9.9600000000000009</v>
      </c>
      <c r="E144" s="18">
        <v>10.46</v>
      </c>
      <c r="F144" s="18">
        <v>11.22</v>
      </c>
      <c r="G144" s="18">
        <v>12.94</v>
      </c>
      <c r="H144" s="19">
        <f t="shared" si="18"/>
        <v>41.248199999999997</v>
      </c>
      <c r="I144" s="19">
        <f t="shared" si="19"/>
        <v>36.354000000000006</v>
      </c>
      <c r="J144" s="19">
        <f t="shared" si="20"/>
        <v>38.179000000000002</v>
      </c>
      <c r="K144" s="19">
        <f t="shared" si="21"/>
        <v>41.065200000000004</v>
      </c>
      <c r="L144" s="19">
        <f t="shared" si="22"/>
        <v>47.230999999999995</v>
      </c>
      <c r="M144" s="20">
        <f t="shared" si="23"/>
        <v>-0.11865245028873961</v>
      </c>
      <c r="N144" s="20">
        <f t="shared" si="24"/>
        <v>5.0200803212851364E-2</v>
      </c>
      <c r="O144" s="20">
        <f t="shared" si="25"/>
        <v>7.559653212499029E-2</v>
      </c>
      <c r="P144" s="20">
        <f t="shared" si="26"/>
        <v>0.1501465961446673</v>
      </c>
    </row>
    <row r="145" spans="1:16" x14ac:dyDescent="0.3">
      <c r="A145" s="50" t="s">
        <v>771</v>
      </c>
      <c r="B145" s="17">
        <v>0</v>
      </c>
      <c r="C145" s="18">
        <v>5.13</v>
      </c>
      <c r="D145" s="18">
        <v>4.41</v>
      </c>
      <c r="E145" s="18">
        <v>5.61</v>
      </c>
      <c r="F145" s="18">
        <v>4.91</v>
      </c>
      <c r="G145" s="18">
        <v>5.41</v>
      </c>
      <c r="H145" s="19">
        <f t="shared" si="18"/>
        <v>18.7758</v>
      </c>
      <c r="I145" s="19">
        <f t="shared" si="19"/>
        <v>16.096499999999999</v>
      </c>
      <c r="J145" s="19">
        <f t="shared" si="20"/>
        <v>20.476500000000001</v>
      </c>
      <c r="K145" s="19">
        <f t="shared" si="21"/>
        <v>17.970600000000001</v>
      </c>
      <c r="L145" s="19">
        <f t="shared" si="22"/>
        <v>19.746500000000001</v>
      </c>
      <c r="M145" s="20">
        <f t="shared" si="23"/>
        <v>-0.14269964528808365</v>
      </c>
      <c r="N145" s="20">
        <f t="shared" si="24"/>
        <v>0.27210884353741505</v>
      </c>
      <c r="O145" s="20">
        <f t="shared" si="25"/>
        <v>-0.12237931287085202</v>
      </c>
      <c r="P145" s="20">
        <f t="shared" si="26"/>
        <v>9.882252122911872E-2</v>
      </c>
    </row>
    <row r="146" spans="1:16" x14ac:dyDescent="0.3">
      <c r="A146" s="50" t="s">
        <v>772</v>
      </c>
      <c r="B146" s="17">
        <v>0</v>
      </c>
      <c r="C146" s="18">
        <v>5.19</v>
      </c>
      <c r="D146" s="18">
        <v>245.63</v>
      </c>
      <c r="E146" s="18">
        <v>311.74</v>
      </c>
      <c r="F146" s="18">
        <v>201.91</v>
      </c>
      <c r="G146" s="18">
        <v>223.22</v>
      </c>
      <c r="H146" s="19">
        <f t="shared" si="18"/>
        <v>18.9954</v>
      </c>
      <c r="I146" s="19">
        <f t="shared" si="19"/>
        <v>896.54950000000008</v>
      </c>
      <c r="J146" s="19">
        <f t="shared" si="20"/>
        <v>1137.8509999999999</v>
      </c>
      <c r="K146" s="19">
        <f t="shared" si="21"/>
        <v>738.99059999999997</v>
      </c>
      <c r="L146" s="19">
        <f t="shared" si="22"/>
        <v>814.75300000000004</v>
      </c>
      <c r="M146" s="20">
        <f t="shared" si="23"/>
        <v>46.198242732451021</v>
      </c>
      <c r="N146" s="20">
        <f t="shared" si="24"/>
        <v>0.26914464845499309</v>
      </c>
      <c r="O146" s="20">
        <f t="shared" si="25"/>
        <v>-0.35053833937835444</v>
      </c>
      <c r="P146" s="20">
        <f t="shared" si="26"/>
        <v>0.10252146644355165</v>
      </c>
    </row>
    <row r="147" spans="1:16" x14ac:dyDescent="0.3">
      <c r="A147" s="50" t="s">
        <v>773</v>
      </c>
      <c r="B147" s="17">
        <v>0</v>
      </c>
      <c r="C147" s="18">
        <v>16.63</v>
      </c>
      <c r="D147" s="18">
        <v>15.18</v>
      </c>
      <c r="E147" s="18">
        <v>17.61</v>
      </c>
      <c r="F147" s="18">
        <v>17.440000000000001</v>
      </c>
      <c r="G147" s="18">
        <v>20.02</v>
      </c>
      <c r="H147" s="19">
        <f t="shared" si="18"/>
        <v>60.8658</v>
      </c>
      <c r="I147" s="19">
        <f t="shared" si="19"/>
        <v>55.406999999999996</v>
      </c>
      <c r="J147" s="19">
        <f t="shared" si="20"/>
        <v>64.276499999999999</v>
      </c>
      <c r="K147" s="19">
        <f t="shared" si="21"/>
        <v>63.830399999999997</v>
      </c>
      <c r="L147" s="19">
        <f t="shared" si="22"/>
        <v>73.072999999999993</v>
      </c>
      <c r="M147" s="20">
        <f t="shared" si="23"/>
        <v>-8.9685833423696071E-2</v>
      </c>
      <c r="N147" s="20">
        <f t="shared" si="24"/>
        <v>0.16007905138339917</v>
      </c>
      <c r="O147" s="20">
        <f t="shared" si="25"/>
        <v>-6.9403281136962702E-3</v>
      </c>
      <c r="P147" s="20">
        <f t="shared" si="26"/>
        <v>0.14479934325963795</v>
      </c>
    </row>
    <row r="148" spans="1:16" x14ac:dyDescent="0.3">
      <c r="A148" s="50" t="s">
        <v>774</v>
      </c>
      <c r="B148" s="17">
        <v>0</v>
      </c>
      <c r="C148" s="18">
        <v>5.05</v>
      </c>
      <c r="D148" s="18">
        <v>4.3600000000000003</v>
      </c>
      <c r="E148" s="18">
        <v>5.53</v>
      </c>
      <c r="F148" s="18">
        <v>4.8600000000000003</v>
      </c>
      <c r="G148" s="18">
        <v>5.35</v>
      </c>
      <c r="H148" s="19">
        <f t="shared" si="18"/>
        <v>18.482999999999997</v>
      </c>
      <c r="I148" s="19">
        <f t="shared" si="19"/>
        <v>15.914</v>
      </c>
      <c r="J148" s="19">
        <f t="shared" si="20"/>
        <v>20.1845</v>
      </c>
      <c r="K148" s="19">
        <f t="shared" si="21"/>
        <v>17.787600000000001</v>
      </c>
      <c r="L148" s="19">
        <f t="shared" si="22"/>
        <v>19.5275</v>
      </c>
      <c r="M148" s="20">
        <f t="shared" si="23"/>
        <v>-0.13899258778336843</v>
      </c>
      <c r="N148" s="20">
        <f t="shared" si="24"/>
        <v>0.26834862385321112</v>
      </c>
      <c r="O148" s="20">
        <f t="shared" si="25"/>
        <v>-0.11874953553469236</v>
      </c>
      <c r="P148" s="20">
        <f t="shared" si="26"/>
        <v>9.7815332029053792E-2</v>
      </c>
    </row>
    <row r="149" spans="1:16" x14ac:dyDescent="0.3">
      <c r="A149" s="50" t="s">
        <v>775</v>
      </c>
      <c r="B149" s="17">
        <v>0</v>
      </c>
      <c r="C149" s="18">
        <v>54.35</v>
      </c>
      <c r="D149" s="18">
        <v>48.97</v>
      </c>
      <c r="E149" s="18">
        <v>51.47</v>
      </c>
      <c r="F149" s="18">
        <v>52.65</v>
      </c>
      <c r="G149" s="18">
        <v>59.07</v>
      </c>
      <c r="H149" s="19">
        <f t="shared" si="18"/>
        <v>198.92099999999999</v>
      </c>
      <c r="I149" s="19">
        <f t="shared" si="19"/>
        <v>178.7405</v>
      </c>
      <c r="J149" s="19">
        <f t="shared" si="20"/>
        <v>187.86549999999997</v>
      </c>
      <c r="K149" s="19">
        <f t="shared" si="21"/>
        <v>192.69899999999998</v>
      </c>
      <c r="L149" s="19">
        <f t="shared" si="22"/>
        <v>215.60550000000001</v>
      </c>
      <c r="M149" s="20">
        <f t="shared" si="23"/>
        <v>-0.10144982178854922</v>
      </c>
      <c r="N149" s="20">
        <f t="shared" si="24"/>
        <v>5.105166428425556E-2</v>
      </c>
      <c r="O149" s="20">
        <f t="shared" si="25"/>
        <v>2.572851321823344E-2</v>
      </c>
      <c r="P149" s="20">
        <f t="shared" si="26"/>
        <v>0.11887191941836761</v>
      </c>
    </row>
    <row r="150" spans="1:16" x14ac:dyDescent="0.3">
      <c r="A150" s="50" t="s">
        <v>776</v>
      </c>
      <c r="B150" s="17">
        <v>1</v>
      </c>
      <c r="C150" s="18">
        <v>746.98</v>
      </c>
      <c r="D150" s="18">
        <v>637.41</v>
      </c>
      <c r="E150" s="18">
        <v>5105.1499999999996</v>
      </c>
      <c r="F150" s="18">
        <v>1808.99</v>
      </c>
      <c r="G150" s="18">
        <v>3352.62</v>
      </c>
      <c r="H150" s="19">
        <f t="shared" si="18"/>
        <v>2733.9468000000002</v>
      </c>
      <c r="I150" s="19">
        <f t="shared" si="19"/>
        <v>2326.5464999999999</v>
      </c>
      <c r="J150" s="19">
        <f t="shared" si="20"/>
        <v>18633.797500000001</v>
      </c>
      <c r="K150" s="19">
        <f t="shared" si="21"/>
        <v>6620.9034000000001</v>
      </c>
      <c r="L150" s="19">
        <f t="shared" si="22"/>
        <v>12237.062999999998</v>
      </c>
      <c r="M150" s="20">
        <f t="shared" si="23"/>
        <v>-0.14901544536272626</v>
      </c>
      <c r="N150" s="20">
        <f t="shared" si="24"/>
        <v>7.0092091432515975</v>
      </c>
      <c r="O150" s="20">
        <f t="shared" si="25"/>
        <v>-0.64468308727729817</v>
      </c>
      <c r="P150" s="20">
        <f t="shared" si="26"/>
        <v>0.84824672113476196</v>
      </c>
    </row>
    <row r="151" spans="1:16" x14ac:dyDescent="0.3">
      <c r="A151" s="50" t="s">
        <v>777</v>
      </c>
      <c r="B151" s="17">
        <v>0</v>
      </c>
      <c r="C151" s="18">
        <v>5.07</v>
      </c>
      <c r="D151" s="18">
        <v>4.37</v>
      </c>
      <c r="E151" s="18">
        <v>5.55</v>
      </c>
      <c r="F151" s="18">
        <v>4.88</v>
      </c>
      <c r="G151" s="18">
        <v>5.38</v>
      </c>
      <c r="H151" s="19">
        <f t="shared" si="18"/>
        <v>18.5562</v>
      </c>
      <c r="I151" s="19">
        <f t="shared" si="19"/>
        <v>15.950500000000002</v>
      </c>
      <c r="J151" s="19">
        <f t="shared" si="20"/>
        <v>20.2575</v>
      </c>
      <c r="K151" s="19">
        <f t="shared" si="21"/>
        <v>17.860799999999998</v>
      </c>
      <c r="L151" s="19">
        <f t="shared" si="22"/>
        <v>19.637</v>
      </c>
      <c r="M151" s="20">
        <f t="shared" si="23"/>
        <v>-0.14042206917364541</v>
      </c>
      <c r="N151" s="20">
        <f t="shared" si="24"/>
        <v>0.2700228832951943</v>
      </c>
      <c r="O151" s="20">
        <f t="shared" si="25"/>
        <v>-0.11831173639392834</v>
      </c>
      <c r="P151" s="20">
        <f t="shared" si="26"/>
        <v>9.9446833288542758E-2</v>
      </c>
    </row>
    <row r="152" spans="1:16" x14ac:dyDescent="0.3">
      <c r="A152" s="50" t="s">
        <v>778</v>
      </c>
      <c r="B152" s="17">
        <v>0</v>
      </c>
      <c r="C152" s="18">
        <v>8.7100000000000009</v>
      </c>
      <c r="D152" s="18">
        <v>7.46</v>
      </c>
      <c r="E152" s="18">
        <v>7.84</v>
      </c>
      <c r="F152" s="18">
        <v>8.26</v>
      </c>
      <c r="G152" s="18">
        <v>9.4</v>
      </c>
      <c r="H152" s="19">
        <f t="shared" si="18"/>
        <v>31.878600000000002</v>
      </c>
      <c r="I152" s="19">
        <f t="shared" si="19"/>
        <v>27.228999999999999</v>
      </c>
      <c r="J152" s="19">
        <f t="shared" si="20"/>
        <v>28.616</v>
      </c>
      <c r="K152" s="19">
        <f t="shared" si="21"/>
        <v>30.231599999999997</v>
      </c>
      <c r="L152" s="19">
        <f t="shared" si="22"/>
        <v>34.31</v>
      </c>
      <c r="M152" s="20">
        <f t="shared" si="23"/>
        <v>-0.14585333107476495</v>
      </c>
      <c r="N152" s="20">
        <f t="shared" si="24"/>
        <v>5.0938337801608613E-2</v>
      </c>
      <c r="O152" s="20">
        <f t="shared" si="25"/>
        <v>5.6457925636007822E-2</v>
      </c>
      <c r="P152" s="20">
        <f t="shared" si="26"/>
        <v>0.13490519853398442</v>
      </c>
    </row>
    <row r="153" spans="1:16" x14ac:dyDescent="0.3">
      <c r="A153" s="50" t="s">
        <v>779</v>
      </c>
      <c r="B153" s="17">
        <v>0</v>
      </c>
      <c r="C153" s="18">
        <v>5.47</v>
      </c>
      <c r="D153" s="18">
        <v>4.72</v>
      </c>
      <c r="E153" s="18">
        <v>5.99</v>
      </c>
      <c r="F153" s="18">
        <v>5.26</v>
      </c>
      <c r="G153" s="18">
        <v>5.81</v>
      </c>
      <c r="H153" s="19">
        <f t="shared" si="18"/>
        <v>20.020199999999999</v>
      </c>
      <c r="I153" s="19">
        <f t="shared" si="19"/>
        <v>17.227999999999998</v>
      </c>
      <c r="J153" s="19">
        <f t="shared" si="20"/>
        <v>21.863500000000002</v>
      </c>
      <c r="K153" s="19">
        <f t="shared" si="21"/>
        <v>19.2516</v>
      </c>
      <c r="L153" s="19">
        <f t="shared" si="22"/>
        <v>21.206499999999998</v>
      </c>
      <c r="M153" s="20">
        <f t="shared" si="23"/>
        <v>-0.13946913617246592</v>
      </c>
      <c r="N153" s="20">
        <f t="shared" si="24"/>
        <v>0.26906779661016977</v>
      </c>
      <c r="O153" s="20">
        <f t="shared" si="25"/>
        <v>-0.11946394676058281</v>
      </c>
      <c r="P153" s="20">
        <f t="shared" si="26"/>
        <v>0.10154480666541987</v>
      </c>
    </row>
    <row r="154" spans="1:16" x14ac:dyDescent="0.3">
      <c r="A154" s="50" t="s">
        <v>780</v>
      </c>
      <c r="B154" s="17">
        <v>0</v>
      </c>
      <c r="C154" s="18">
        <v>7.08</v>
      </c>
      <c r="D154" s="18">
        <v>6.26</v>
      </c>
      <c r="E154" s="18">
        <v>7.64</v>
      </c>
      <c r="F154" s="18">
        <v>1140.67</v>
      </c>
      <c r="G154" s="18">
        <v>7.96</v>
      </c>
      <c r="H154" s="19">
        <f t="shared" si="18"/>
        <v>25.912800000000001</v>
      </c>
      <c r="I154" s="19">
        <f t="shared" si="19"/>
        <v>22.849</v>
      </c>
      <c r="J154" s="19">
        <f t="shared" si="20"/>
        <v>27.885999999999999</v>
      </c>
      <c r="K154" s="19">
        <f t="shared" si="21"/>
        <v>4174.8522000000003</v>
      </c>
      <c r="L154" s="19">
        <f t="shared" si="22"/>
        <v>29.054000000000002</v>
      </c>
      <c r="M154" s="20">
        <f t="shared" si="23"/>
        <v>-0.11823500355036898</v>
      </c>
      <c r="N154" s="20">
        <f t="shared" si="24"/>
        <v>0.22044728434504779</v>
      </c>
      <c r="O154" s="20">
        <f t="shared" si="25"/>
        <v>148.71140357168474</v>
      </c>
      <c r="P154" s="20">
        <f t="shared" si="26"/>
        <v>-0.99304071171669261</v>
      </c>
    </row>
    <row r="155" spans="1:16" x14ac:dyDescent="0.3">
      <c r="A155" s="50" t="s">
        <v>781</v>
      </c>
      <c r="B155" s="17">
        <v>0</v>
      </c>
      <c r="C155" s="18">
        <v>6.14</v>
      </c>
      <c r="D155" s="18">
        <v>4.97</v>
      </c>
      <c r="E155" s="18">
        <v>5.24</v>
      </c>
      <c r="F155" s="18">
        <v>5.32</v>
      </c>
      <c r="G155" s="18">
        <v>5.9</v>
      </c>
      <c r="H155" s="19">
        <f t="shared" si="18"/>
        <v>22.4724</v>
      </c>
      <c r="I155" s="19">
        <f t="shared" si="19"/>
        <v>18.140499999999999</v>
      </c>
      <c r="J155" s="19">
        <f t="shared" si="20"/>
        <v>19.126000000000001</v>
      </c>
      <c r="K155" s="19">
        <f t="shared" si="21"/>
        <v>19.471200000000003</v>
      </c>
      <c r="L155" s="19">
        <f t="shared" si="22"/>
        <v>21.535</v>
      </c>
      <c r="M155" s="20">
        <f t="shared" si="23"/>
        <v>-0.19276534771541987</v>
      </c>
      <c r="N155" s="20">
        <f t="shared" si="24"/>
        <v>5.4325955734406461E-2</v>
      </c>
      <c r="O155" s="20">
        <f t="shared" si="25"/>
        <v>1.8048729478197245E-2</v>
      </c>
      <c r="P155" s="20">
        <f t="shared" si="26"/>
        <v>0.10599244011668496</v>
      </c>
    </row>
    <row r="156" spans="1:16" x14ac:dyDescent="0.3">
      <c r="A156" s="50" t="s">
        <v>782</v>
      </c>
      <c r="B156" s="17">
        <v>0</v>
      </c>
      <c r="C156" s="18">
        <v>3.72</v>
      </c>
      <c r="D156" s="18">
        <v>3.22</v>
      </c>
      <c r="E156" s="18">
        <v>4.0599999999999996</v>
      </c>
      <c r="F156" s="18">
        <v>2.68</v>
      </c>
      <c r="G156" s="18">
        <v>2.98</v>
      </c>
      <c r="H156" s="19">
        <f t="shared" si="18"/>
        <v>13.615200000000002</v>
      </c>
      <c r="I156" s="19">
        <f t="shared" si="19"/>
        <v>11.753</v>
      </c>
      <c r="J156" s="19">
        <f t="shared" si="20"/>
        <v>14.818999999999999</v>
      </c>
      <c r="K156" s="19">
        <f t="shared" si="21"/>
        <v>9.8087999999999997</v>
      </c>
      <c r="L156" s="19">
        <f t="shared" si="22"/>
        <v>10.877000000000001</v>
      </c>
      <c r="M156" s="20">
        <f t="shared" si="23"/>
        <v>-0.1367736059697986</v>
      </c>
      <c r="N156" s="20">
        <f t="shared" si="24"/>
        <v>0.26086956521739113</v>
      </c>
      <c r="O156" s="20">
        <f t="shared" si="25"/>
        <v>-0.33809298873068361</v>
      </c>
      <c r="P156" s="20">
        <f t="shared" si="26"/>
        <v>0.10890221026017466</v>
      </c>
    </row>
    <row r="157" spans="1:16" x14ac:dyDescent="0.3">
      <c r="A157" s="50" t="s">
        <v>783</v>
      </c>
      <c r="B157" s="17">
        <v>0</v>
      </c>
      <c r="C157" s="18">
        <v>3.59</v>
      </c>
      <c r="D157" s="18">
        <v>3.1</v>
      </c>
      <c r="E157" s="18">
        <v>3.94</v>
      </c>
      <c r="F157" s="18">
        <v>3.45</v>
      </c>
      <c r="G157" s="18">
        <v>3.8</v>
      </c>
      <c r="H157" s="19">
        <f t="shared" si="18"/>
        <v>13.1394</v>
      </c>
      <c r="I157" s="19">
        <f t="shared" si="19"/>
        <v>11.315</v>
      </c>
      <c r="J157" s="19">
        <f t="shared" si="20"/>
        <v>14.380999999999998</v>
      </c>
      <c r="K157" s="19">
        <f t="shared" si="21"/>
        <v>12.627000000000001</v>
      </c>
      <c r="L157" s="19">
        <f t="shared" si="22"/>
        <v>13.87</v>
      </c>
      <c r="M157" s="20">
        <f t="shared" si="23"/>
        <v>-0.13884956695130679</v>
      </c>
      <c r="N157" s="20">
        <f t="shared" si="24"/>
        <v>0.2709677419354839</v>
      </c>
      <c r="O157" s="20">
        <f t="shared" si="25"/>
        <v>-0.12196648355469009</v>
      </c>
      <c r="P157" s="20">
        <f t="shared" si="26"/>
        <v>9.8439851112694932E-2</v>
      </c>
    </row>
    <row r="158" spans="1:16" x14ac:dyDescent="0.3">
      <c r="A158" s="50" t="s">
        <v>784</v>
      </c>
      <c r="B158" s="17">
        <v>0</v>
      </c>
      <c r="C158" s="18">
        <v>22.56</v>
      </c>
      <c r="D158" s="18">
        <v>21.13</v>
      </c>
      <c r="E158" s="18">
        <v>23.51</v>
      </c>
      <c r="F158" s="18">
        <v>25.57</v>
      </c>
      <c r="G158" s="18">
        <v>29.87</v>
      </c>
      <c r="H158" s="19">
        <f t="shared" si="18"/>
        <v>82.569599999999994</v>
      </c>
      <c r="I158" s="19">
        <f t="shared" si="19"/>
        <v>77.124499999999998</v>
      </c>
      <c r="J158" s="19">
        <f t="shared" si="20"/>
        <v>85.811499999999995</v>
      </c>
      <c r="K158" s="19">
        <f t="shared" si="21"/>
        <v>93.586199999999991</v>
      </c>
      <c r="L158" s="19">
        <f t="shared" si="22"/>
        <v>109.02550000000001</v>
      </c>
      <c r="M158" s="20">
        <f t="shared" si="23"/>
        <v>-6.5945578033561936E-2</v>
      </c>
      <c r="N158" s="20">
        <f t="shared" si="24"/>
        <v>0.11263606247042124</v>
      </c>
      <c r="O158" s="20">
        <f t="shared" si="25"/>
        <v>9.0602075479393696E-2</v>
      </c>
      <c r="P158" s="20">
        <f t="shared" si="26"/>
        <v>0.16497410943066404</v>
      </c>
    </row>
    <row r="159" spans="1:16" x14ac:dyDescent="0.3">
      <c r="A159" s="50" t="s">
        <v>785</v>
      </c>
      <c r="B159" s="17">
        <v>0</v>
      </c>
      <c r="C159" s="18">
        <v>3.54</v>
      </c>
      <c r="D159" s="18">
        <v>2.89</v>
      </c>
      <c r="E159" s="18">
        <v>3.04</v>
      </c>
      <c r="F159" s="18">
        <v>3.1</v>
      </c>
      <c r="G159" s="18">
        <v>3.45</v>
      </c>
      <c r="H159" s="19">
        <f t="shared" si="18"/>
        <v>12.9564</v>
      </c>
      <c r="I159" s="19">
        <f t="shared" si="19"/>
        <v>10.548500000000001</v>
      </c>
      <c r="J159" s="19">
        <f t="shared" si="20"/>
        <v>11.096</v>
      </c>
      <c r="K159" s="19">
        <f t="shared" si="21"/>
        <v>11.346</v>
      </c>
      <c r="L159" s="19">
        <f t="shared" si="22"/>
        <v>12.592500000000001</v>
      </c>
      <c r="M159" s="20">
        <f t="shared" si="23"/>
        <v>-0.18584637708005303</v>
      </c>
      <c r="N159" s="20">
        <f t="shared" si="24"/>
        <v>5.1903114186851118E-2</v>
      </c>
      <c r="O159" s="20">
        <f t="shared" si="25"/>
        <v>2.2530641672674934E-2</v>
      </c>
      <c r="P159" s="20">
        <f t="shared" si="26"/>
        <v>0.1098625066102592</v>
      </c>
    </row>
    <row r="160" spans="1:16" x14ac:dyDescent="0.3">
      <c r="A160" s="50" t="s">
        <v>786</v>
      </c>
      <c r="B160" s="17">
        <v>0</v>
      </c>
      <c r="C160" s="18">
        <v>2.2400000000000002</v>
      </c>
      <c r="D160" s="18">
        <v>1.93</v>
      </c>
      <c r="E160" s="18">
        <v>2.4500000000000002</v>
      </c>
      <c r="F160" s="18">
        <v>2.15</v>
      </c>
      <c r="G160" s="18">
        <v>2.37</v>
      </c>
      <c r="H160" s="19">
        <f t="shared" si="18"/>
        <v>8.1984000000000012</v>
      </c>
      <c r="I160" s="19">
        <f t="shared" si="19"/>
        <v>7.0444999999999993</v>
      </c>
      <c r="J160" s="19">
        <f t="shared" si="20"/>
        <v>8.9425000000000008</v>
      </c>
      <c r="K160" s="19">
        <f t="shared" si="21"/>
        <v>7.8689999999999998</v>
      </c>
      <c r="L160" s="19">
        <f t="shared" si="22"/>
        <v>8.650500000000001</v>
      </c>
      <c r="M160" s="20">
        <f t="shared" si="23"/>
        <v>-0.14074697501951616</v>
      </c>
      <c r="N160" s="20">
        <f t="shared" si="24"/>
        <v>0.26943005181347179</v>
      </c>
      <c r="O160" s="20">
        <f t="shared" si="25"/>
        <v>-0.1200447302208556</v>
      </c>
      <c r="P160" s="20">
        <f t="shared" si="26"/>
        <v>9.9313762866946487E-2</v>
      </c>
    </row>
    <row r="161" spans="1:16" x14ac:dyDescent="0.3">
      <c r="A161" s="50" t="s">
        <v>787</v>
      </c>
      <c r="B161" s="17">
        <v>1</v>
      </c>
      <c r="C161" s="18">
        <v>25.9</v>
      </c>
      <c r="D161" s="18">
        <v>22.97</v>
      </c>
      <c r="E161" s="18">
        <v>59.28</v>
      </c>
      <c r="F161" s="18">
        <v>1191.58</v>
      </c>
      <c r="G161" s="18">
        <v>2643.57</v>
      </c>
      <c r="H161" s="19">
        <f t="shared" si="18"/>
        <v>94.793999999999997</v>
      </c>
      <c r="I161" s="19">
        <f t="shared" si="19"/>
        <v>83.840499999999992</v>
      </c>
      <c r="J161" s="19">
        <f t="shared" si="20"/>
        <v>216.37199999999999</v>
      </c>
      <c r="K161" s="19">
        <f t="shared" si="21"/>
        <v>4361.1827999999996</v>
      </c>
      <c r="L161" s="19">
        <f t="shared" si="22"/>
        <v>9649.0305000000008</v>
      </c>
      <c r="M161" s="20">
        <f t="shared" si="23"/>
        <v>-0.11555056227187377</v>
      </c>
      <c r="N161" s="20">
        <f t="shared" si="24"/>
        <v>1.5807575097953852</v>
      </c>
      <c r="O161" s="20">
        <f t="shared" si="25"/>
        <v>19.155948089401587</v>
      </c>
      <c r="P161" s="20">
        <f t="shared" si="26"/>
        <v>1.2124801785423904</v>
      </c>
    </row>
    <row r="162" spans="1:16" x14ac:dyDescent="0.3">
      <c r="A162" s="50" t="s">
        <v>788</v>
      </c>
      <c r="B162" s="17">
        <v>0</v>
      </c>
      <c r="C162" s="18">
        <v>0.68</v>
      </c>
      <c r="D162" s="18">
        <v>0.54</v>
      </c>
      <c r="E162" s="18">
        <v>0.56999999999999995</v>
      </c>
      <c r="F162" s="18">
        <v>0.56999999999999995</v>
      </c>
      <c r="G162" s="18">
        <v>0.63</v>
      </c>
      <c r="H162" s="19">
        <f t="shared" si="18"/>
        <v>2.4888000000000003</v>
      </c>
      <c r="I162" s="19">
        <f t="shared" si="19"/>
        <v>1.9710000000000001</v>
      </c>
      <c r="J162" s="19">
        <f t="shared" si="20"/>
        <v>2.0804999999999998</v>
      </c>
      <c r="K162" s="19">
        <f t="shared" si="21"/>
        <v>2.0861999999999998</v>
      </c>
      <c r="L162" s="19">
        <f t="shared" si="22"/>
        <v>2.2995000000000001</v>
      </c>
      <c r="M162" s="20">
        <f t="shared" si="23"/>
        <v>-0.20805207328833175</v>
      </c>
      <c r="N162" s="20">
        <f t="shared" si="24"/>
        <v>5.5555555555555358E-2</v>
      </c>
      <c r="O162" s="20">
        <f t="shared" si="25"/>
        <v>2.73972602739736E-3</v>
      </c>
      <c r="P162" s="20">
        <f t="shared" si="26"/>
        <v>0.10224331320103541</v>
      </c>
    </row>
    <row r="163" spans="1:16" x14ac:dyDescent="0.3">
      <c r="A163" s="50" t="s">
        <v>789</v>
      </c>
      <c r="B163" s="17">
        <v>1</v>
      </c>
      <c r="C163" s="18">
        <v>1420.95</v>
      </c>
      <c r="D163" s="18">
        <v>1415.9</v>
      </c>
      <c r="E163" s="18">
        <v>5854.16</v>
      </c>
      <c r="F163" s="18">
        <v>2508.11</v>
      </c>
      <c r="G163" s="18">
        <v>3480.54</v>
      </c>
      <c r="H163" s="19">
        <f t="shared" si="18"/>
        <v>5200.6769999999997</v>
      </c>
      <c r="I163" s="19">
        <f t="shared" si="19"/>
        <v>5168.0349999999999</v>
      </c>
      <c r="J163" s="19">
        <f t="shared" si="20"/>
        <v>21367.683999999997</v>
      </c>
      <c r="K163" s="19">
        <f t="shared" si="21"/>
        <v>9179.6826000000019</v>
      </c>
      <c r="L163" s="19">
        <f t="shared" si="22"/>
        <v>12703.971</v>
      </c>
      <c r="M163" s="20">
        <f t="shared" si="23"/>
        <v>-6.2764905415197969E-3</v>
      </c>
      <c r="N163" s="20">
        <f t="shared" si="24"/>
        <v>3.134585775831626</v>
      </c>
      <c r="O163" s="20">
        <f t="shared" si="25"/>
        <v>-0.57039412413624224</v>
      </c>
      <c r="P163" s="20">
        <f t="shared" si="26"/>
        <v>0.38392268595430479</v>
      </c>
    </row>
    <row r="164" spans="1:16" x14ac:dyDescent="0.3">
      <c r="A164" s="50" t="s">
        <v>790</v>
      </c>
      <c r="B164" s="17">
        <v>2</v>
      </c>
      <c r="C164" s="18">
        <v>2445.15</v>
      </c>
      <c r="D164" s="18">
        <v>2514.2399999999998</v>
      </c>
      <c r="E164" s="18">
        <v>2634.7</v>
      </c>
      <c r="F164" s="18">
        <v>11874.18</v>
      </c>
      <c r="G164" s="18">
        <v>21429.15</v>
      </c>
      <c r="H164" s="19">
        <f t="shared" si="18"/>
        <v>8949.2489999999998</v>
      </c>
      <c r="I164" s="19">
        <f t="shared" si="19"/>
        <v>9176.9759999999987</v>
      </c>
      <c r="J164" s="19">
        <f t="shared" si="20"/>
        <v>9616.6549999999988</v>
      </c>
      <c r="K164" s="19">
        <f t="shared" si="21"/>
        <v>43459.498800000001</v>
      </c>
      <c r="L164" s="19">
        <f t="shared" si="22"/>
        <v>78216.397500000006</v>
      </c>
      <c r="M164" s="20">
        <f t="shared" si="23"/>
        <v>2.5446492772745355E-2</v>
      </c>
      <c r="N164" s="20">
        <f t="shared" si="24"/>
        <v>4.7911098383607076E-2</v>
      </c>
      <c r="O164" s="20">
        <f t="shared" si="25"/>
        <v>3.5191907997115424</v>
      </c>
      <c r="P164" s="20">
        <f t="shared" si="26"/>
        <v>0.79975378593183422</v>
      </c>
    </row>
    <row r="165" spans="1:16" x14ac:dyDescent="0.3">
      <c r="A165" s="50" t="s">
        <v>791</v>
      </c>
      <c r="B165" s="17">
        <v>1</v>
      </c>
      <c r="C165" s="18">
        <v>933.29</v>
      </c>
      <c r="D165" s="18">
        <v>959.65</v>
      </c>
      <c r="E165" s="18">
        <v>1005.69</v>
      </c>
      <c r="F165" s="18">
        <v>2116.44</v>
      </c>
      <c r="G165" s="18">
        <v>3653.47</v>
      </c>
      <c r="H165" s="19">
        <f t="shared" si="18"/>
        <v>3415.8414000000002</v>
      </c>
      <c r="I165" s="19">
        <f t="shared" si="19"/>
        <v>3502.7224999999994</v>
      </c>
      <c r="J165" s="19">
        <f t="shared" si="20"/>
        <v>3670.7685000000001</v>
      </c>
      <c r="K165" s="19">
        <f t="shared" si="21"/>
        <v>7746.1704</v>
      </c>
      <c r="L165" s="19">
        <f t="shared" si="22"/>
        <v>13335.165500000001</v>
      </c>
      <c r="M165" s="20">
        <f t="shared" si="23"/>
        <v>2.5434758182859118E-2</v>
      </c>
      <c r="N165" s="20">
        <f t="shared" si="24"/>
        <v>4.7975824519356225E-2</v>
      </c>
      <c r="O165" s="20">
        <f t="shared" si="25"/>
        <v>1.110231249941259</v>
      </c>
      <c r="P165" s="20">
        <f t="shared" si="26"/>
        <v>0.7215171899652506</v>
      </c>
    </row>
    <row r="166" spans="1:16" x14ac:dyDescent="0.3">
      <c r="A166" s="50" t="s">
        <v>792</v>
      </c>
      <c r="B166" s="17">
        <v>0</v>
      </c>
      <c r="C166" s="18">
        <v>222.92</v>
      </c>
      <c r="D166" s="18">
        <v>229.07</v>
      </c>
      <c r="E166" s="18">
        <v>240.87</v>
      </c>
      <c r="F166" s="18">
        <v>366.17</v>
      </c>
      <c r="G166" s="18">
        <v>404.58</v>
      </c>
      <c r="H166" s="19">
        <f t="shared" si="18"/>
        <v>815.88720000000001</v>
      </c>
      <c r="I166" s="19">
        <f t="shared" si="19"/>
        <v>836.10549999999989</v>
      </c>
      <c r="J166" s="19">
        <f t="shared" si="20"/>
        <v>879.17550000000006</v>
      </c>
      <c r="K166" s="19">
        <f t="shared" si="21"/>
        <v>1340.1822</v>
      </c>
      <c r="L166" s="19">
        <f t="shared" si="22"/>
        <v>1476.7169999999999</v>
      </c>
      <c r="M166" s="20">
        <f t="shared" si="23"/>
        <v>2.4780754006190842E-2</v>
      </c>
      <c r="N166" s="20">
        <f t="shared" si="24"/>
        <v>5.1512638058235583E-2</v>
      </c>
      <c r="O166" s="20">
        <f t="shared" si="25"/>
        <v>0.52436254194981524</v>
      </c>
      <c r="P166" s="20">
        <f t="shared" si="26"/>
        <v>0.10187778945280712</v>
      </c>
    </row>
    <row r="167" spans="1:16" x14ac:dyDescent="0.3">
      <c r="A167" s="50" t="s">
        <v>793</v>
      </c>
      <c r="B167" s="17">
        <v>2</v>
      </c>
      <c r="C167" s="18">
        <v>659.72</v>
      </c>
      <c r="D167" s="18">
        <v>546.12</v>
      </c>
      <c r="E167" s="18">
        <v>14095.9</v>
      </c>
      <c r="F167" s="18">
        <v>9880.02</v>
      </c>
      <c r="G167" s="18">
        <v>19270.14</v>
      </c>
      <c r="H167" s="19">
        <f t="shared" si="18"/>
        <v>2414.5751999999998</v>
      </c>
      <c r="I167" s="19">
        <f t="shared" si="19"/>
        <v>1993.338</v>
      </c>
      <c r="J167" s="19">
        <f t="shared" si="20"/>
        <v>51450.035000000003</v>
      </c>
      <c r="K167" s="19">
        <f t="shared" si="21"/>
        <v>36160.873200000002</v>
      </c>
      <c r="L167" s="19">
        <f t="shared" si="22"/>
        <v>70336.010999999999</v>
      </c>
      <c r="M167" s="20">
        <f t="shared" si="23"/>
        <v>-0.17445602853868447</v>
      </c>
      <c r="N167" s="20">
        <f t="shared" si="24"/>
        <v>24.810993920750022</v>
      </c>
      <c r="O167" s="20">
        <f t="shared" si="25"/>
        <v>-0.29716523613637968</v>
      </c>
      <c r="P167" s="20">
        <f t="shared" si="26"/>
        <v>0.94508607718023785</v>
      </c>
    </row>
    <row r="168" spans="1:16" x14ac:dyDescent="0.3">
      <c r="A168" s="50" t="s">
        <v>794</v>
      </c>
      <c r="B168" s="17">
        <v>1</v>
      </c>
      <c r="C168" s="18">
        <v>2566.67</v>
      </c>
      <c r="D168" s="18">
        <v>2415.9299999999998</v>
      </c>
      <c r="E168" s="18">
        <v>6966.07</v>
      </c>
      <c r="F168" s="18">
        <v>2606.52</v>
      </c>
      <c r="G168" s="18">
        <v>3467.75</v>
      </c>
      <c r="H168" s="19">
        <f t="shared" si="18"/>
        <v>9394.012200000001</v>
      </c>
      <c r="I168" s="19">
        <f t="shared" si="19"/>
        <v>8818.1444999999985</v>
      </c>
      <c r="J168" s="19">
        <f t="shared" si="20"/>
        <v>25426.155499999997</v>
      </c>
      <c r="K168" s="19">
        <f t="shared" si="21"/>
        <v>9539.8631999999998</v>
      </c>
      <c r="L168" s="19">
        <f t="shared" si="22"/>
        <v>12657.2875</v>
      </c>
      <c r="M168" s="20">
        <f t="shared" si="23"/>
        <v>-6.1301570376926073E-2</v>
      </c>
      <c r="N168" s="20">
        <f t="shared" si="24"/>
        <v>1.8833906611532623</v>
      </c>
      <c r="O168" s="20">
        <f t="shared" si="25"/>
        <v>-0.62480119340102358</v>
      </c>
      <c r="P168" s="20">
        <f t="shared" si="26"/>
        <v>0.32677872152296694</v>
      </c>
    </row>
    <row r="169" spans="1:16" x14ac:dyDescent="0.3">
      <c r="A169" s="50" t="s">
        <v>795</v>
      </c>
      <c r="B169" s="17">
        <v>1</v>
      </c>
      <c r="C169" s="18">
        <v>828.95</v>
      </c>
      <c r="D169" s="18">
        <v>661.43</v>
      </c>
      <c r="E169" s="18">
        <v>5132.83</v>
      </c>
      <c r="F169" s="18">
        <v>1711.18</v>
      </c>
      <c r="G169" s="18">
        <v>3214.02</v>
      </c>
      <c r="H169" s="19">
        <f t="shared" si="18"/>
        <v>3033.9570000000003</v>
      </c>
      <c r="I169" s="19">
        <f t="shared" si="19"/>
        <v>2414.2194999999997</v>
      </c>
      <c r="J169" s="19">
        <f t="shared" si="20"/>
        <v>18734.8295</v>
      </c>
      <c r="K169" s="19">
        <f t="shared" si="21"/>
        <v>6262.9188000000013</v>
      </c>
      <c r="L169" s="19">
        <f t="shared" si="22"/>
        <v>11731.173000000001</v>
      </c>
      <c r="M169" s="20">
        <f t="shared" si="23"/>
        <v>-0.20426706772706427</v>
      </c>
      <c r="N169" s="20">
        <f t="shared" si="24"/>
        <v>6.7602013818544675</v>
      </c>
      <c r="O169" s="20">
        <f t="shared" si="25"/>
        <v>-0.66570718991597966</v>
      </c>
      <c r="P169" s="20">
        <f t="shared" si="26"/>
        <v>0.87311593437871138</v>
      </c>
    </row>
    <row r="170" spans="1:16" x14ac:dyDescent="0.3">
      <c r="A170" s="50" t="s">
        <v>796</v>
      </c>
      <c r="B170" s="17" t="s">
        <v>357</v>
      </c>
      <c r="C170" s="18">
        <v>2569.33</v>
      </c>
      <c r="D170" s="18">
        <v>2275.27</v>
      </c>
      <c r="E170" s="18">
        <v>2385.36</v>
      </c>
      <c r="F170" s="18">
        <v>0</v>
      </c>
      <c r="G170" s="18">
        <v>0</v>
      </c>
      <c r="H170" s="19">
        <f t="shared" si="18"/>
        <v>9403.747800000001</v>
      </c>
      <c r="I170" s="19">
        <f t="shared" si="19"/>
        <v>8304.7355000000007</v>
      </c>
      <c r="J170" s="19">
        <f t="shared" si="20"/>
        <v>8706.5640000000003</v>
      </c>
      <c r="K170" s="19">
        <f t="shared" si="21"/>
        <v>0</v>
      </c>
      <c r="L170" s="19">
        <f t="shared" si="22"/>
        <v>0</v>
      </c>
      <c r="M170" s="20">
        <f t="shared" si="23"/>
        <v>-0.11686960596710183</v>
      </c>
      <c r="N170" s="20">
        <f t="shared" si="24"/>
        <v>4.8385466340258532E-2</v>
      </c>
      <c r="O170" s="20">
        <f t="shared" si="25"/>
        <v>-1</v>
      </c>
      <c r="P170" s="20">
        <f t="shared" si="26"/>
        <v>0</v>
      </c>
    </row>
    <row r="171" spans="1:16" x14ac:dyDescent="0.3">
      <c r="A171" s="50" t="s">
        <v>797</v>
      </c>
      <c r="B171" s="17">
        <v>1</v>
      </c>
      <c r="C171" s="18">
        <v>811.22</v>
      </c>
      <c r="D171" s="18">
        <v>687.25</v>
      </c>
      <c r="E171" s="18">
        <v>5158.76</v>
      </c>
      <c r="F171" s="18">
        <v>1890.46</v>
      </c>
      <c r="G171" s="18">
        <v>3437.49</v>
      </c>
      <c r="H171" s="19">
        <f t="shared" si="18"/>
        <v>2969.0652</v>
      </c>
      <c r="I171" s="19">
        <f t="shared" si="19"/>
        <v>2508.4624999999996</v>
      </c>
      <c r="J171" s="19">
        <f t="shared" si="20"/>
        <v>18829.474000000002</v>
      </c>
      <c r="K171" s="19">
        <f t="shared" si="21"/>
        <v>6919.0836000000008</v>
      </c>
      <c r="L171" s="19">
        <f t="shared" si="22"/>
        <v>12546.838499999998</v>
      </c>
      <c r="M171" s="20">
        <f t="shared" si="23"/>
        <v>-0.1551339121821913</v>
      </c>
      <c r="N171" s="20">
        <f t="shared" si="24"/>
        <v>6.506380502000729</v>
      </c>
      <c r="O171" s="20">
        <f t="shared" si="25"/>
        <v>-0.63253972999989272</v>
      </c>
      <c r="P171" s="20">
        <f t="shared" si="26"/>
        <v>0.81336709098297311</v>
      </c>
    </row>
    <row r="172" spans="1:16" x14ac:dyDescent="0.3">
      <c r="A172" s="50" t="s">
        <v>798</v>
      </c>
      <c r="B172" s="17">
        <v>2</v>
      </c>
      <c r="C172" s="18">
        <v>282.58</v>
      </c>
      <c r="D172" s="18">
        <v>262.29000000000002</v>
      </c>
      <c r="E172" s="18">
        <v>13798.3</v>
      </c>
      <c r="F172" s="18">
        <v>9571.7099999999991</v>
      </c>
      <c r="G172" s="18">
        <v>18916.72</v>
      </c>
      <c r="H172" s="19">
        <f t="shared" si="18"/>
        <v>1034.2427999999998</v>
      </c>
      <c r="I172" s="19">
        <f t="shared" si="19"/>
        <v>957.35850000000005</v>
      </c>
      <c r="J172" s="19">
        <f t="shared" si="20"/>
        <v>50363.794999999998</v>
      </c>
      <c r="K172" s="19">
        <f t="shared" si="21"/>
        <v>35032.458599999998</v>
      </c>
      <c r="L172" s="19">
        <f t="shared" si="22"/>
        <v>69046.028000000006</v>
      </c>
      <c r="M172" s="20">
        <f t="shared" si="23"/>
        <v>-7.4338733612648533E-2</v>
      </c>
      <c r="N172" s="20">
        <f t="shared" si="24"/>
        <v>51.607038011361468</v>
      </c>
      <c r="O172" s="20">
        <f t="shared" si="25"/>
        <v>-0.30441185776409418</v>
      </c>
      <c r="P172" s="20">
        <f t="shared" si="26"/>
        <v>0.97091585230618116</v>
      </c>
    </row>
    <row r="173" spans="1:16" x14ac:dyDescent="0.3">
      <c r="A173" s="50" t="s">
        <v>799</v>
      </c>
      <c r="B173" s="17">
        <v>1</v>
      </c>
      <c r="C173" s="18">
        <v>282.58</v>
      </c>
      <c r="D173" s="18">
        <v>262.29000000000002</v>
      </c>
      <c r="E173" s="18">
        <v>4712.6099999999997</v>
      </c>
      <c r="F173" s="18">
        <v>1381.87</v>
      </c>
      <c r="G173" s="18">
        <v>2853.15</v>
      </c>
      <c r="H173" s="19">
        <f t="shared" si="18"/>
        <v>1034.2427999999998</v>
      </c>
      <c r="I173" s="19">
        <f t="shared" si="19"/>
        <v>957.35850000000005</v>
      </c>
      <c r="J173" s="19">
        <f t="shared" si="20"/>
        <v>17201.026499999996</v>
      </c>
      <c r="K173" s="19">
        <f t="shared" si="21"/>
        <v>5057.6441999999997</v>
      </c>
      <c r="L173" s="19">
        <f t="shared" si="22"/>
        <v>10413.997500000001</v>
      </c>
      <c r="M173" s="20">
        <f t="shared" si="23"/>
        <v>-7.4338733612648533E-2</v>
      </c>
      <c r="N173" s="20">
        <f t="shared" si="24"/>
        <v>16.967173738991189</v>
      </c>
      <c r="O173" s="20">
        <f t="shared" si="25"/>
        <v>-0.70596846647495126</v>
      </c>
      <c r="P173" s="20">
        <f t="shared" si="26"/>
        <v>1.0590609161474824</v>
      </c>
    </row>
    <row r="174" spans="1:16" x14ac:dyDescent="0.3">
      <c r="A174" s="50" t="s">
        <v>800</v>
      </c>
      <c r="B174" s="17">
        <v>1</v>
      </c>
      <c r="C174" s="18">
        <v>141.29</v>
      </c>
      <c r="D174" s="18">
        <v>131.13999999999999</v>
      </c>
      <c r="E174" s="18">
        <v>4574.29</v>
      </c>
      <c r="F174" s="18">
        <v>1268.9000000000001</v>
      </c>
      <c r="G174" s="18">
        <v>2728.73</v>
      </c>
      <c r="H174" s="19">
        <f t="shared" si="18"/>
        <v>517.12139999999988</v>
      </c>
      <c r="I174" s="19">
        <f t="shared" si="19"/>
        <v>478.66099999999994</v>
      </c>
      <c r="J174" s="19">
        <f t="shared" si="20"/>
        <v>16696.158500000001</v>
      </c>
      <c r="K174" s="19">
        <f t="shared" si="21"/>
        <v>4644.174</v>
      </c>
      <c r="L174" s="19">
        <f t="shared" si="22"/>
        <v>9959.8645000000015</v>
      </c>
      <c r="M174" s="20">
        <f t="shared" si="23"/>
        <v>-7.4374025132202926E-2</v>
      </c>
      <c r="N174" s="20">
        <f t="shared" si="24"/>
        <v>33.880966905597077</v>
      </c>
      <c r="O174" s="20">
        <f t="shared" si="25"/>
        <v>-0.72184176378057274</v>
      </c>
      <c r="P174" s="20">
        <f t="shared" si="26"/>
        <v>1.1445933119646252</v>
      </c>
    </row>
    <row r="175" spans="1:16" x14ac:dyDescent="0.3">
      <c r="A175" s="50" t="s">
        <v>801</v>
      </c>
      <c r="B175" s="17">
        <v>1</v>
      </c>
      <c r="C175" s="18">
        <v>282.58</v>
      </c>
      <c r="D175" s="18">
        <v>262.29000000000002</v>
      </c>
      <c r="E175" s="18">
        <v>4712.6099999999997</v>
      </c>
      <c r="F175" s="18">
        <v>1404.22</v>
      </c>
      <c r="G175" s="18">
        <v>2877.76</v>
      </c>
      <c r="H175" s="19">
        <f t="shared" si="18"/>
        <v>1034.2427999999998</v>
      </c>
      <c r="I175" s="19">
        <f t="shared" si="19"/>
        <v>957.35850000000005</v>
      </c>
      <c r="J175" s="19">
        <f t="shared" si="20"/>
        <v>17201.026499999996</v>
      </c>
      <c r="K175" s="19">
        <f t="shared" si="21"/>
        <v>5139.4452000000001</v>
      </c>
      <c r="L175" s="19">
        <f t="shared" si="22"/>
        <v>10503.824000000001</v>
      </c>
      <c r="M175" s="20">
        <f t="shared" si="23"/>
        <v>-7.4338733612648533E-2</v>
      </c>
      <c r="N175" s="20">
        <f t="shared" si="24"/>
        <v>16.967173738991189</v>
      </c>
      <c r="O175" s="20">
        <f t="shared" si="25"/>
        <v>-0.70121287819654243</v>
      </c>
      <c r="P175" s="20">
        <f t="shared" si="26"/>
        <v>1.0437661247949488</v>
      </c>
    </row>
    <row r="176" spans="1:16" x14ac:dyDescent="0.3">
      <c r="A176" s="50" t="s">
        <v>802</v>
      </c>
      <c r="B176" s="17">
        <v>1</v>
      </c>
      <c r="C176" s="18">
        <v>975.88</v>
      </c>
      <c r="D176" s="18">
        <v>915.68</v>
      </c>
      <c r="E176" s="18">
        <v>5351.83</v>
      </c>
      <c r="F176" s="18">
        <v>2090.21</v>
      </c>
      <c r="G176" s="18">
        <v>3909.56</v>
      </c>
      <c r="H176" s="19">
        <f t="shared" si="18"/>
        <v>3571.7208000000005</v>
      </c>
      <c r="I176" s="19">
        <f t="shared" si="19"/>
        <v>3342.2319999999995</v>
      </c>
      <c r="J176" s="19">
        <f t="shared" si="20"/>
        <v>19534.179499999998</v>
      </c>
      <c r="K176" s="19">
        <f t="shared" si="21"/>
        <v>7650.1686</v>
      </c>
      <c r="L176" s="19">
        <f t="shared" si="22"/>
        <v>14269.893999999998</v>
      </c>
      <c r="M176" s="20">
        <f t="shared" si="23"/>
        <v>-6.4251606676535622E-2</v>
      </c>
      <c r="N176" s="20">
        <f t="shared" si="24"/>
        <v>4.8446509697710995</v>
      </c>
      <c r="O176" s="20">
        <f t="shared" si="25"/>
        <v>-0.60837010840409245</v>
      </c>
      <c r="P176" s="20">
        <f t="shared" si="26"/>
        <v>0.86530451106659245</v>
      </c>
    </row>
    <row r="177" spans="1:16" x14ac:dyDescent="0.3">
      <c r="A177" s="50" t="s">
        <v>803</v>
      </c>
      <c r="B177" s="17">
        <v>2</v>
      </c>
      <c r="C177" s="18">
        <v>780.81</v>
      </c>
      <c r="D177" s="18">
        <v>724.74</v>
      </c>
      <c r="E177" s="18">
        <v>14286.07</v>
      </c>
      <c r="F177" s="18">
        <v>10048.870000000001</v>
      </c>
      <c r="G177" s="18">
        <v>19442.23</v>
      </c>
      <c r="H177" s="19">
        <f t="shared" si="18"/>
        <v>2857.7646</v>
      </c>
      <c r="I177" s="19">
        <f t="shared" si="19"/>
        <v>2645.3009999999999</v>
      </c>
      <c r="J177" s="19">
        <f t="shared" si="20"/>
        <v>52144.155500000001</v>
      </c>
      <c r="K177" s="19">
        <f t="shared" si="21"/>
        <v>36778.864200000004</v>
      </c>
      <c r="L177" s="19">
        <f t="shared" si="22"/>
        <v>70964.139500000005</v>
      </c>
      <c r="M177" s="20">
        <f t="shared" si="23"/>
        <v>-7.4346081549194087E-2</v>
      </c>
      <c r="N177" s="20">
        <f t="shared" si="24"/>
        <v>18.711993266550763</v>
      </c>
      <c r="O177" s="20">
        <f t="shared" si="25"/>
        <v>-0.29466948218194844</v>
      </c>
      <c r="P177" s="20">
        <f t="shared" si="26"/>
        <v>0.9294815390193587</v>
      </c>
    </row>
    <row r="178" spans="1:16" x14ac:dyDescent="0.3">
      <c r="A178" s="50" t="s">
        <v>804</v>
      </c>
      <c r="B178" s="17">
        <v>2</v>
      </c>
      <c r="C178" s="18">
        <v>70.64</v>
      </c>
      <c r="D178" s="18">
        <v>65.569999999999993</v>
      </c>
      <c r="E178" s="18">
        <v>13590.82</v>
      </c>
      <c r="F178" s="18">
        <v>9393.07</v>
      </c>
      <c r="G178" s="18">
        <v>18719.41</v>
      </c>
      <c r="H178" s="19">
        <f t="shared" si="18"/>
        <v>258.54239999999999</v>
      </c>
      <c r="I178" s="19">
        <f t="shared" si="19"/>
        <v>239.33049999999997</v>
      </c>
      <c r="J178" s="19">
        <f t="shared" si="20"/>
        <v>49606.492999999995</v>
      </c>
      <c r="K178" s="19">
        <f t="shared" si="21"/>
        <v>34378.636200000001</v>
      </c>
      <c r="L178" s="19">
        <f t="shared" si="22"/>
        <v>68325.8465</v>
      </c>
      <c r="M178" s="20">
        <f t="shared" si="23"/>
        <v>-7.430850800487665E-2</v>
      </c>
      <c r="N178" s="20">
        <f t="shared" si="24"/>
        <v>206.27192313558029</v>
      </c>
      <c r="O178" s="20">
        <f t="shared" si="25"/>
        <v>-0.30697305693430088</v>
      </c>
      <c r="P178" s="20">
        <f t="shared" si="26"/>
        <v>0.98745075582724828</v>
      </c>
    </row>
    <row r="179" spans="1:16" x14ac:dyDescent="0.3">
      <c r="A179" s="50" t="s">
        <v>805</v>
      </c>
      <c r="B179" s="17">
        <v>1</v>
      </c>
      <c r="C179" s="18">
        <v>282.58</v>
      </c>
      <c r="D179" s="18">
        <v>262.29000000000002</v>
      </c>
      <c r="E179" s="18">
        <v>4712.6099999999997</v>
      </c>
      <c r="F179" s="18">
        <v>1404.22</v>
      </c>
      <c r="G179" s="18">
        <v>2877.76</v>
      </c>
      <c r="H179" s="19">
        <f t="shared" si="18"/>
        <v>1034.2427999999998</v>
      </c>
      <c r="I179" s="19">
        <f t="shared" si="19"/>
        <v>957.35850000000005</v>
      </c>
      <c r="J179" s="19">
        <f t="shared" si="20"/>
        <v>17201.026499999996</v>
      </c>
      <c r="K179" s="19">
        <f t="shared" si="21"/>
        <v>5139.4452000000001</v>
      </c>
      <c r="L179" s="19">
        <f t="shared" si="22"/>
        <v>10503.824000000001</v>
      </c>
      <c r="M179" s="20">
        <f t="shared" si="23"/>
        <v>-7.4338733612648533E-2</v>
      </c>
      <c r="N179" s="20">
        <f t="shared" si="24"/>
        <v>16.967173738991189</v>
      </c>
      <c r="O179" s="20">
        <f t="shared" si="25"/>
        <v>-0.70121287819654243</v>
      </c>
      <c r="P179" s="20">
        <f t="shared" si="26"/>
        <v>1.0437661247949488</v>
      </c>
    </row>
    <row r="180" spans="1:16" x14ac:dyDescent="0.3">
      <c r="A180" s="50" t="s">
        <v>806</v>
      </c>
      <c r="B180" s="17" t="s">
        <v>357</v>
      </c>
      <c r="C180" s="18">
        <v>5157.3999999999996</v>
      </c>
      <c r="D180" s="18">
        <v>5320.73</v>
      </c>
      <c r="E180" s="18">
        <v>10015.11</v>
      </c>
      <c r="F180" s="18">
        <v>0</v>
      </c>
      <c r="G180" s="18">
        <v>0</v>
      </c>
      <c r="H180" s="19">
        <f t="shared" si="18"/>
        <v>18876.083999999999</v>
      </c>
      <c r="I180" s="19">
        <f t="shared" si="19"/>
        <v>19420.664499999999</v>
      </c>
      <c r="J180" s="19">
        <f t="shared" si="20"/>
        <v>36555.1515</v>
      </c>
      <c r="K180" s="19">
        <f t="shared" si="21"/>
        <v>0</v>
      </c>
      <c r="L180" s="19">
        <f t="shared" si="22"/>
        <v>0</v>
      </c>
      <c r="M180" s="20">
        <f t="shared" si="23"/>
        <v>2.8850290134330825E-2</v>
      </c>
      <c r="N180" s="20">
        <f t="shared" si="24"/>
        <v>0.8822811907388648</v>
      </c>
      <c r="O180" s="20">
        <f t="shared" si="25"/>
        <v>-1</v>
      </c>
      <c r="P180" s="20">
        <f t="shared" si="26"/>
        <v>0</v>
      </c>
    </row>
    <row r="181" spans="1:16" x14ac:dyDescent="0.3">
      <c r="A181" s="50" t="s">
        <v>807</v>
      </c>
      <c r="B181" s="17">
        <v>2</v>
      </c>
      <c r="C181" s="18">
        <v>2316.31</v>
      </c>
      <c r="D181" s="18">
        <v>2604.29</v>
      </c>
      <c r="E181" s="18">
        <v>16254.35</v>
      </c>
      <c r="F181" s="18">
        <v>12162.12</v>
      </c>
      <c r="G181" s="18">
        <v>21766.12</v>
      </c>
      <c r="H181" s="19">
        <f t="shared" si="18"/>
        <v>8477.6946000000007</v>
      </c>
      <c r="I181" s="19">
        <f t="shared" si="19"/>
        <v>9505.6584999999995</v>
      </c>
      <c r="J181" s="19">
        <f t="shared" si="20"/>
        <v>59328.377499999995</v>
      </c>
      <c r="K181" s="19">
        <f t="shared" si="21"/>
        <v>44513.359199999999</v>
      </c>
      <c r="L181" s="19">
        <f t="shared" si="22"/>
        <v>79446.337999999989</v>
      </c>
      <c r="M181" s="20">
        <f t="shared" si="23"/>
        <v>0.12125512282549056</v>
      </c>
      <c r="N181" s="20">
        <f t="shared" si="24"/>
        <v>5.2413748084890699</v>
      </c>
      <c r="O181" s="20">
        <f t="shared" si="25"/>
        <v>-0.24971217694264436</v>
      </c>
      <c r="P181" s="20">
        <f t="shared" si="26"/>
        <v>0.78477516475548281</v>
      </c>
    </row>
    <row r="182" spans="1:16" x14ac:dyDescent="0.3">
      <c r="A182" s="50" t="s">
        <v>808</v>
      </c>
      <c r="B182" s="17">
        <v>1</v>
      </c>
      <c r="C182" s="18">
        <v>6.73</v>
      </c>
      <c r="D182" s="18">
        <v>6.24</v>
      </c>
      <c r="E182" s="18">
        <v>6.59</v>
      </c>
      <c r="F182" s="18">
        <v>1140.03</v>
      </c>
      <c r="G182" s="18">
        <v>2586.8000000000002</v>
      </c>
      <c r="H182" s="19">
        <f t="shared" si="18"/>
        <v>24.631799999999998</v>
      </c>
      <c r="I182" s="19">
        <f t="shared" si="19"/>
        <v>22.776</v>
      </c>
      <c r="J182" s="19">
        <f t="shared" si="20"/>
        <v>24.0535</v>
      </c>
      <c r="K182" s="19">
        <f t="shared" si="21"/>
        <v>4172.5097999999998</v>
      </c>
      <c r="L182" s="19">
        <f t="shared" si="22"/>
        <v>9441.8200000000015</v>
      </c>
      <c r="M182" s="20">
        <f t="shared" si="23"/>
        <v>-7.5341631549460386E-2</v>
      </c>
      <c r="N182" s="20">
        <f t="shared" si="24"/>
        <v>5.6089743589743613E-2</v>
      </c>
      <c r="O182" s="20">
        <f t="shared" si="25"/>
        <v>172.46788617041179</v>
      </c>
      <c r="P182" s="20">
        <f t="shared" si="26"/>
        <v>1.2628634688886775</v>
      </c>
    </row>
    <row r="183" spans="1:16" x14ac:dyDescent="0.3">
      <c r="A183" s="50" t="s">
        <v>809</v>
      </c>
      <c r="B183" s="17">
        <v>2</v>
      </c>
      <c r="C183" s="18">
        <v>153.93</v>
      </c>
      <c r="D183" s="18">
        <v>142.88</v>
      </c>
      <c r="E183" s="18">
        <v>13672.36</v>
      </c>
      <c r="F183" s="18">
        <v>9448.51</v>
      </c>
      <c r="G183" s="18">
        <v>18781.03</v>
      </c>
      <c r="H183" s="19">
        <f t="shared" si="18"/>
        <v>563.38380000000006</v>
      </c>
      <c r="I183" s="19">
        <f t="shared" si="19"/>
        <v>521.51199999999994</v>
      </c>
      <c r="J183" s="19">
        <f t="shared" si="20"/>
        <v>49904.114000000001</v>
      </c>
      <c r="K183" s="19">
        <f t="shared" si="21"/>
        <v>34581.546600000001</v>
      </c>
      <c r="L183" s="19">
        <f t="shared" si="22"/>
        <v>68550.7595</v>
      </c>
      <c r="M183" s="20">
        <f t="shared" si="23"/>
        <v>-7.4321980859229697E-2</v>
      </c>
      <c r="N183" s="20">
        <f t="shared" si="24"/>
        <v>94.691209406494977</v>
      </c>
      <c r="O183" s="20">
        <f t="shared" si="25"/>
        <v>-0.30704016506534915</v>
      </c>
      <c r="P183" s="20">
        <f t="shared" si="26"/>
        <v>0.98229305047912452</v>
      </c>
    </row>
    <row r="184" spans="1:16" x14ac:dyDescent="0.3">
      <c r="A184" s="50" t="s">
        <v>810</v>
      </c>
      <c r="B184" s="17">
        <v>1</v>
      </c>
      <c r="C184" s="18">
        <v>162.33000000000001</v>
      </c>
      <c r="D184" s="18">
        <v>148.53</v>
      </c>
      <c r="E184" s="18">
        <v>4592.62</v>
      </c>
      <c r="F184" s="18">
        <v>1286.8399999999999</v>
      </c>
      <c r="G184" s="18">
        <v>2748.48</v>
      </c>
      <c r="H184" s="19">
        <f t="shared" si="18"/>
        <v>594.12780000000009</v>
      </c>
      <c r="I184" s="19">
        <f t="shared" si="19"/>
        <v>542.1345</v>
      </c>
      <c r="J184" s="19">
        <f t="shared" si="20"/>
        <v>16763.063000000002</v>
      </c>
      <c r="K184" s="19">
        <f t="shared" si="21"/>
        <v>4709.8343999999997</v>
      </c>
      <c r="L184" s="19">
        <f t="shared" si="22"/>
        <v>10031.951999999999</v>
      </c>
      <c r="M184" s="20">
        <f t="shared" si="23"/>
        <v>-8.7511979745771962E-2</v>
      </c>
      <c r="N184" s="20">
        <f t="shared" si="24"/>
        <v>29.920487443614089</v>
      </c>
      <c r="O184" s="20">
        <f t="shared" si="25"/>
        <v>-0.71903497588716336</v>
      </c>
      <c r="P184" s="20">
        <f t="shared" si="26"/>
        <v>1.1300010038569508</v>
      </c>
    </row>
    <row r="185" spans="1:16" x14ac:dyDescent="0.3">
      <c r="A185" s="50" t="s">
        <v>811</v>
      </c>
      <c r="B185" s="17">
        <v>1</v>
      </c>
      <c r="C185" s="18">
        <v>21.25</v>
      </c>
      <c r="D185" s="18">
        <v>18.28</v>
      </c>
      <c r="E185" s="18">
        <v>19.22</v>
      </c>
      <c r="F185" s="18">
        <v>1153.9000000000001</v>
      </c>
      <c r="G185" s="18">
        <v>2602.88</v>
      </c>
      <c r="H185" s="19">
        <f t="shared" si="18"/>
        <v>77.774999999999991</v>
      </c>
      <c r="I185" s="19">
        <f t="shared" si="19"/>
        <v>66.722000000000008</v>
      </c>
      <c r="J185" s="19">
        <f t="shared" si="20"/>
        <v>70.152999999999992</v>
      </c>
      <c r="K185" s="19">
        <f t="shared" si="21"/>
        <v>4223.2740000000003</v>
      </c>
      <c r="L185" s="19">
        <f t="shared" si="22"/>
        <v>9500.5120000000006</v>
      </c>
      <c r="M185" s="20">
        <f t="shared" si="23"/>
        <v>-0.14211507553841185</v>
      </c>
      <c r="N185" s="20">
        <f t="shared" si="24"/>
        <v>5.1422319474835554E-2</v>
      </c>
      <c r="O185" s="20">
        <f t="shared" si="25"/>
        <v>59.200903738970545</v>
      </c>
      <c r="P185" s="20">
        <f t="shared" si="26"/>
        <v>1.2495608857014724</v>
      </c>
    </row>
    <row r="186" spans="1:16" x14ac:dyDescent="0.3">
      <c r="A186" s="50" t="s">
        <v>812</v>
      </c>
      <c r="B186" s="17">
        <v>0</v>
      </c>
      <c r="C186" s="18">
        <v>4.25</v>
      </c>
      <c r="D186" s="18">
        <v>3.53</v>
      </c>
      <c r="E186" s="18">
        <v>3.71</v>
      </c>
      <c r="F186" s="18">
        <v>3.83</v>
      </c>
      <c r="G186" s="18">
        <v>4.3099999999999996</v>
      </c>
      <c r="H186" s="19">
        <f t="shared" si="18"/>
        <v>15.555000000000001</v>
      </c>
      <c r="I186" s="19">
        <f t="shared" si="19"/>
        <v>12.884499999999999</v>
      </c>
      <c r="J186" s="19">
        <f t="shared" si="20"/>
        <v>13.541500000000001</v>
      </c>
      <c r="K186" s="19">
        <f t="shared" si="21"/>
        <v>14.017800000000001</v>
      </c>
      <c r="L186" s="19">
        <f t="shared" si="22"/>
        <v>15.7315</v>
      </c>
      <c r="M186" s="20">
        <f t="shared" si="23"/>
        <v>-0.17168113146898112</v>
      </c>
      <c r="N186" s="20">
        <f t="shared" si="24"/>
        <v>5.0991501416430829E-2</v>
      </c>
      <c r="O186" s="20">
        <f t="shared" si="25"/>
        <v>3.5173355979766008E-2</v>
      </c>
      <c r="P186" s="20">
        <f t="shared" si="26"/>
        <v>0.12225170854199652</v>
      </c>
    </row>
    <row r="187" spans="1:16" x14ac:dyDescent="0.3">
      <c r="A187" s="50" t="s">
        <v>813</v>
      </c>
      <c r="B187" s="17">
        <v>0</v>
      </c>
      <c r="C187" s="18">
        <v>70.38</v>
      </c>
      <c r="D187" s="18">
        <v>65.900000000000006</v>
      </c>
      <c r="E187" s="18">
        <v>69.12</v>
      </c>
      <c r="F187" s="18">
        <v>76.680000000000007</v>
      </c>
      <c r="G187" s="18">
        <v>90.35</v>
      </c>
      <c r="H187" s="19">
        <f t="shared" si="18"/>
        <v>257.5908</v>
      </c>
      <c r="I187" s="19">
        <f t="shared" si="19"/>
        <v>240.53500000000003</v>
      </c>
      <c r="J187" s="19">
        <f t="shared" si="20"/>
        <v>252.28800000000001</v>
      </c>
      <c r="K187" s="19">
        <f t="shared" si="21"/>
        <v>280.64879999999999</v>
      </c>
      <c r="L187" s="19">
        <f t="shared" si="22"/>
        <v>329.77749999999997</v>
      </c>
      <c r="M187" s="20">
        <f t="shared" si="23"/>
        <v>-6.6212768468439043E-2</v>
      </c>
      <c r="N187" s="20">
        <f t="shared" si="24"/>
        <v>4.8861911987860385E-2</v>
      </c>
      <c r="O187" s="20">
        <f t="shared" si="25"/>
        <v>0.11241438356164379</v>
      </c>
      <c r="P187" s="20">
        <f t="shared" si="26"/>
        <v>0.17505401769043716</v>
      </c>
    </row>
    <row r="188" spans="1:16" x14ac:dyDescent="0.3">
      <c r="A188" s="50" t="s">
        <v>814</v>
      </c>
      <c r="B188" s="17">
        <v>0</v>
      </c>
      <c r="C188" s="18">
        <v>6.19</v>
      </c>
      <c r="D188" s="18">
        <v>5.45</v>
      </c>
      <c r="E188" s="18">
        <v>6.7</v>
      </c>
      <c r="F188" s="18">
        <v>6.15</v>
      </c>
      <c r="G188" s="18">
        <v>6.89</v>
      </c>
      <c r="H188" s="19">
        <f t="shared" si="18"/>
        <v>22.6554</v>
      </c>
      <c r="I188" s="19">
        <f t="shared" si="19"/>
        <v>19.892499999999998</v>
      </c>
      <c r="J188" s="19">
        <f t="shared" si="20"/>
        <v>24.455000000000002</v>
      </c>
      <c r="K188" s="19">
        <f t="shared" si="21"/>
        <v>22.509000000000004</v>
      </c>
      <c r="L188" s="19">
        <f t="shared" si="22"/>
        <v>25.148500000000002</v>
      </c>
      <c r="M188" s="20">
        <f t="shared" si="23"/>
        <v>-0.12195326500525272</v>
      </c>
      <c r="N188" s="20">
        <f t="shared" si="24"/>
        <v>0.22935779816513779</v>
      </c>
      <c r="O188" s="20">
        <f t="shared" si="25"/>
        <v>-7.957472909425467E-2</v>
      </c>
      <c r="P188" s="20">
        <f t="shared" si="26"/>
        <v>0.11726420542893945</v>
      </c>
    </row>
    <row r="189" spans="1:16" x14ac:dyDescent="0.3">
      <c r="A189" s="50" t="s">
        <v>815</v>
      </c>
      <c r="B189" s="17">
        <v>0</v>
      </c>
      <c r="C189" s="18">
        <v>15.04</v>
      </c>
      <c r="D189" s="18">
        <v>12.91</v>
      </c>
      <c r="E189" s="18">
        <v>13.57</v>
      </c>
      <c r="F189" s="18">
        <v>14.32</v>
      </c>
      <c r="G189" s="18">
        <v>16.329999999999998</v>
      </c>
      <c r="H189" s="19">
        <f t="shared" si="18"/>
        <v>55.046399999999991</v>
      </c>
      <c r="I189" s="19">
        <f t="shared" si="19"/>
        <v>47.121499999999997</v>
      </c>
      <c r="J189" s="19">
        <f t="shared" si="20"/>
        <v>49.530500000000004</v>
      </c>
      <c r="K189" s="19">
        <f t="shared" si="21"/>
        <v>52.411200000000001</v>
      </c>
      <c r="L189" s="19">
        <f t="shared" si="22"/>
        <v>59.604499999999987</v>
      </c>
      <c r="M189" s="20">
        <f t="shared" si="23"/>
        <v>-0.1439676345773746</v>
      </c>
      <c r="N189" s="20">
        <f t="shared" si="24"/>
        <v>5.1123160340821094E-2</v>
      </c>
      <c r="O189" s="20">
        <f t="shared" si="25"/>
        <v>5.8160123560230481E-2</v>
      </c>
      <c r="P189" s="20">
        <f t="shared" si="26"/>
        <v>0.13724738223891042</v>
      </c>
    </row>
    <row r="190" spans="1:16" x14ac:dyDescent="0.3">
      <c r="A190" s="50" t="s">
        <v>816</v>
      </c>
      <c r="B190" s="17">
        <v>0</v>
      </c>
      <c r="C190" s="18">
        <v>89.37</v>
      </c>
      <c r="D190" s="18">
        <v>91.83</v>
      </c>
      <c r="E190" s="18">
        <v>96.56</v>
      </c>
      <c r="F190" s="18">
        <v>97.71</v>
      </c>
      <c r="G190" s="18">
        <v>107.97</v>
      </c>
      <c r="H190" s="19">
        <f t="shared" si="18"/>
        <v>327.0942</v>
      </c>
      <c r="I190" s="19">
        <f t="shared" si="19"/>
        <v>335.17950000000002</v>
      </c>
      <c r="J190" s="19">
        <f t="shared" si="20"/>
        <v>352.44400000000002</v>
      </c>
      <c r="K190" s="19">
        <f t="shared" si="21"/>
        <v>357.61860000000001</v>
      </c>
      <c r="L190" s="19">
        <f t="shared" si="22"/>
        <v>394.09049999999996</v>
      </c>
      <c r="M190" s="20">
        <f t="shared" si="23"/>
        <v>2.4718567311801998E-2</v>
      </c>
      <c r="N190" s="20">
        <f t="shared" si="24"/>
        <v>5.1508221714036795E-2</v>
      </c>
      <c r="O190" s="20">
        <f t="shared" si="25"/>
        <v>1.4682048779380619E-2</v>
      </c>
      <c r="P190" s="20">
        <f t="shared" si="26"/>
        <v>0.1019854671988536</v>
      </c>
    </row>
    <row r="191" spans="1:16" x14ac:dyDescent="0.3">
      <c r="A191" s="50" t="s">
        <v>817</v>
      </c>
      <c r="B191" s="17">
        <v>4</v>
      </c>
      <c r="C191" s="18">
        <v>565.16</v>
      </c>
      <c r="D191" s="18">
        <v>524.58000000000004</v>
      </c>
      <c r="E191" s="18">
        <v>14274.32</v>
      </c>
      <c r="F191" s="18">
        <v>12370.4</v>
      </c>
      <c r="G191" s="18">
        <v>42531.12</v>
      </c>
      <c r="H191" s="19">
        <f t="shared" si="18"/>
        <v>2068.4855999999995</v>
      </c>
      <c r="I191" s="19">
        <f t="shared" si="19"/>
        <v>1914.7170000000001</v>
      </c>
      <c r="J191" s="19">
        <f t="shared" si="20"/>
        <v>52101.268000000004</v>
      </c>
      <c r="K191" s="19">
        <f t="shared" si="21"/>
        <v>45275.663999999997</v>
      </c>
      <c r="L191" s="19">
        <f t="shared" si="22"/>
        <v>155238.58800000002</v>
      </c>
      <c r="M191" s="20">
        <f t="shared" si="23"/>
        <v>-7.4338733612648533E-2</v>
      </c>
      <c r="N191" s="20">
        <f t="shared" si="24"/>
        <v>26.210949712150672</v>
      </c>
      <c r="O191" s="20">
        <f t="shared" si="25"/>
        <v>-0.1310064852932179</v>
      </c>
      <c r="P191" s="20">
        <f t="shared" si="26"/>
        <v>2.4287423813375772</v>
      </c>
    </row>
    <row r="192" spans="1:16" x14ac:dyDescent="0.3">
      <c r="A192" s="50" t="s">
        <v>818</v>
      </c>
      <c r="B192" s="17">
        <v>2</v>
      </c>
      <c r="C192" s="18">
        <v>912.66</v>
      </c>
      <c r="D192" s="18">
        <v>896.42</v>
      </c>
      <c r="E192" s="18">
        <v>14417.88</v>
      </c>
      <c r="F192" s="18">
        <v>10160.91</v>
      </c>
      <c r="G192" s="18">
        <v>19730.98</v>
      </c>
      <c r="H192" s="19">
        <f t="shared" si="18"/>
        <v>3340.3355999999999</v>
      </c>
      <c r="I192" s="19">
        <f t="shared" si="19"/>
        <v>3271.933</v>
      </c>
      <c r="J192" s="19">
        <f t="shared" si="20"/>
        <v>52625.261999999995</v>
      </c>
      <c r="K192" s="19">
        <f t="shared" si="21"/>
        <v>37188.9306</v>
      </c>
      <c r="L192" s="19">
        <f t="shared" si="22"/>
        <v>72018.077000000005</v>
      </c>
      <c r="M192" s="20">
        <f t="shared" si="23"/>
        <v>-2.0477762773297381E-2</v>
      </c>
      <c r="N192" s="20">
        <f t="shared" si="24"/>
        <v>15.083844626402801</v>
      </c>
      <c r="O192" s="20">
        <f t="shared" si="25"/>
        <v>-0.29332550211341457</v>
      </c>
      <c r="P192" s="20">
        <f t="shared" si="26"/>
        <v>0.93654605921903022</v>
      </c>
    </row>
    <row r="193" spans="1:16" x14ac:dyDescent="0.3">
      <c r="A193" s="50" t="s">
        <v>819</v>
      </c>
      <c r="B193" s="17">
        <v>1</v>
      </c>
      <c r="C193" s="18">
        <v>771.7</v>
      </c>
      <c r="D193" s="18">
        <v>648.88</v>
      </c>
      <c r="E193" s="18">
        <v>5118.55</v>
      </c>
      <c r="F193" s="18">
        <v>1844.99</v>
      </c>
      <c r="G193" s="18">
        <v>3383.26</v>
      </c>
      <c r="H193" s="19">
        <f t="shared" si="18"/>
        <v>2824.422</v>
      </c>
      <c r="I193" s="19">
        <f t="shared" si="19"/>
        <v>2368.4120000000003</v>
      </c>
      <c r="J193" s="19">
        <f t="shared" si="20"/>
        <v>18682.7075</v>
      </c>
      <c r="K193" s="19">
        <f t="shared" si="21"/>
        <v>6752.6633999999995</v>
      </c>
      <c r="L193" s="19">
        <f t="shared" si="22"/>
        <v>12348.898999999999</v>
      </c>
      <c r="M193" s="20">
        <f t="shared" si="23"/>
        <v>-0.16145250249431553</v>
      </c>
      <c r="N193" s="20">
        <f t="shared" si="24"/>
        <v>6.8882844285538152</v>
      </c>
      <c r="O193" s="20">
        <f t="shared" si="25"/>
        <v>-0.63856077070199813</v>
      </c>
      <c r="P193" s="20">
        <f t="shared" si="26"/>
        <v>0.82874493640538938</v>
      </c>
    </row>
    <row r="194" spans="1:16" x14ac:dyDescent="0.3">
      <c r="A194" s="50" t="s">
        <v>820</v>
      </c>
      <c r="B194" s="17">
        <v>3</v>
      </c>
      <c r="C194" s="18">
        <v>169.49</v>
      </c>
      <c r="D194" s="18">
        <v>150.27000000000001</v>
      </c>
      <c r="E194" s="18">
        <v>13864.84</v>
      </c>
      <c r="F194" s="18">
        <v>11496.48</v>
      </c>
      <c r="G194" s="18">
        <v>41597.120000000003</v>
      </c>
      <c r="H194" s="19">
        <f t="shared" si="18"/>
        <v>620.33339999999998</v>
      </c>
      <c r="I194" s="19">
        <f t="shared" si="19"/>
        <v>548.4855</v>
      </c>
      <c r="J194" s="19">
        <f t="shared" si="20"/>
        <v>50606.666000000005</v>
      </c>
      <c r="K194" s="19">
        <f t="shared" si="21"/>
        <v>42077.116799999996</v>
      </c>
      <c r="L194" s="19">
        <f t="shared" si="22"/>
        <v>151829.48800000001</v>
      </c>
      <c r="M194" s="20">
        <f t="shared" si="23"/>
        <v>-0.11582142763875036</v>
      </c>
      <c r="N194" s="20">
        <f t="shared" si="24"/>
        <v>91.266187529114276</v>
      </c>
      <c r="O194" s="20">
        <f t="shared" si="25"/>
        <v>-0.16854596190944504</v>
      </c>
      <c r="P194" s="20">
        <f t="shared" si="26"/>
        <v>2.6083624436929105</v>
      </c>
    </row>
    <row r="195" spans="1:16" x14ac:dyDescent="0.3">
      <c r="A195" s="50" t="s">
        <v>821</v>
      </c>
      <c r="B195" s="17">
        <v>2</v>
      </c>
      <c r="C195" s="18">
        <v>130.69</v>
      </c>
      <c r="D195" s="18">
        <v>283.55</v>
      </c>
      <c r="E195" s="18">
        <v>13781.01</v>
      </c>
      <c r="F195" s="18">
        <v>9554.7999999999993</v>
      </c>
      <c r="G195" s="18">
        <v>18898.09</v>
      </c>
      <c r="H195" s="19">
        <f t="shared" si="18"/>
        <v>478.3254</v>
      </c>
      <c r="I195" s="19">
        <f t="shared" si="19"/>
        <v>1034.9575</v>
      </c>
      <c r="J195" s="19">
        <f t="shared" si="20"/>
        <v>50300.686500000003</v>
      </c>
      <c r="K195" s="19">
        <f t="shared" si="21"/>
        <v>34970.567999999992</v>
      </c>
      <c r="L195" s="19">
        <f t="shared" si="22"/>
        <v>68978.0285</v>
      </c>
      <c r="M195" s="20">
        <f t="shared" si="23"/>
        <v>1.1637101019515166</v>
      </c>
      <c r="N195" s="20">
        <f t="shared" si="24"/>
        <v>47.601692823135252</v>
      </c>
      <c r="O195" s="20">
        <f t="shared" si="25"/>
        <v>-0.30476956810519895</v>
      </c>
      <c r="P195" s="20">
        <f t="shared" si="26"/>
        <v>0.97245948364350321</v>
      </c>
    </row>
    <row r="196" spans="1:16" x14ac:dyDescent="0.3">
      <c r="A196" s="50" t="s">
        <v>822</v>
      </c>
      <c r="B196" s="17">
        <v>2</v>
      </c>
      <c r="C196" s="18">
        <v>600.14</v>
      </c>
      <c r="D196" s="18">
        <v>637.97</v>
      </c>
      <c r="E196" s="18">
        <v>14150.38</v>
      </c>
      <c r="F196" s="18">
        <v>11144.23</v>
      </c>
      <c r="G196" s="18">
        <v>20647.259999999998</v>
      </c>
      <c r="H196" s="19">
        <f t="shared" si="18"/>
        <v>2196.5124000000001</v>
      </c>
      <c r="I196" s="19">
        <f t="shared" si="19"/>
        <v>2328.5905000000002</v>
      </c>
      <c r="J196" s="19">
        <f t="shared" si="20"/>
        <v>51648.886999999995</v>
      </c>
      <c r="K196" s="19">
        <f t="shared" si="21"/>
        <v>40787.881799999996</v>
      </c>
      <c r="L196" s="19">
        <f t="shared" si="22"/>
        <v>75362.498999999996</v>
      </c>
      <c r="M196" s="20">
        <f t="shared" si="23"/>
        <v>6.0130823754967366E-2</v>
      </c>
      <c r="N196" s="20">
        <f t="shared" si="24"/>
        <v>21.180321958712788</v>
      </c>
      <c r="O196" s="20">
        <f t="shared" si="25"/>
        <v>-0.21028536781441198</v>
      </c>
      <c r="P196" s="20">
        <f t="shared" si="26"/>
        <v>0.84766885835194317</v>
      </c>
    </row>
    <row r="197" spans="1:16" x14ac:dyDescent="0.3">
      <c r="A197" s="50" t="s">
        <v>823</v>
      </c>
      <c r="B197" s="17">
        <v>2</v>
      </c>
      <c r="C197" s="18">
        <v>96.71</v>
      </c>
      <c r="D197" s="18">
        <v>85.74</v>
      </c>
      <c r="E197" s="18">
        <v>13595.81</v>
      </c>
      <c r="F197" s="18">
        <v>9370.5300000000007</v>
      </c>
      <c r="G197" s="18">
        <v>18709.23</v>
      </c>
      <c r="H197" s="19">
        <f t="shared" si="18"/>
        <v>353.95859999999999</v>
      </c>
      <c r="I197" s="19">
        <f t="shared" si="19"/>
        <v>312.95099999999996</v>
      </c>
      <c r="J197" s="19">
        <f t="shared" si="20"/>
        <v>49624.7065</v>
      </c>
      <c r="K197" s="19">
        <f t="shared" si="21"/>
        <v>34296.139800000004</v>
      </c>
      <c r="L197" s="19">
        <f t="shared" si="22"/>
        <v>68288.689499999993</v>
      </c>
      <c r="M197" s="20">
        <f t="shared" si="23"/>
        <v>-0.11585422701977022</v>
      </c>
      <c r="N197" s="20">
        <f t="shared" si="24"/>
        <v>157.57021226965244</v>
      </c>
      <c r="O197" s="20">
        <f t="shared" si="25"/>
        <v>-0.30888982083954486</v>
      </c>
      <c r="P197" s="20">
        <f t="shared" si="26"/>
        <v>0.99114798044997432</v>
      </c>
    </row>
    <row r="198" spans="1:16" x14ac:dyDescent="0.3">
      <c r="A198" s="50" t="s">
        <v>824</v>
      </c>
      <c r="B198" s="17">
        <v>3</v>
      </c>
      <c r="C198" s="18">
        <v>7740.79</v>
      </c>
      <c r="D198" s="18">
        <v>7259.06</v>
      </c>
      <c r="E198" s="18">
        <v>21332.94</v>
      </c>
      <c r="F198" s="18">
        <v>19472.43</v>
      </c>
      <c r="G198" s="18">
        <v>51981.86</v>
      </c>
      <c r="H198" s="19">
        <f t="shared" si="18"/>
        <v>28331.291399999998</v>
      </c>
      <c r="I198" s="19">
        <f t="shared" si="19"/>
        <v>26495.569000000003</v>
      </c>
      <c r="J198" s="19">
        <f t="shared" si="20"/>
        <v>77865.231</v>
      </c>
      <c r="K198" s="19">
        <f t="shared" si="21"/>
        <v>71269.093800000002</v>
      </c>
      <c r="L198" s="19">
        <f t="shared" si="22"/>
        <v>189733.78900000002</v>
      </c>
      <c r="M198" s="20">
        <f t="shared" si="23"/>
        <v>-6.4794872005022541E-2</v>
      </c>
      <c r="N198" s="20">
        <f t="shared" si="24"/>
        <v>1.9388019936465599</v>
      </c>
      <c r="O198" s="20">
        <f t="shared" si="25"/>
        <v>-8.4712227977593701E-2</v>
      </c>
      <c r="P198" s="20">
        <f t="shared" si="26"/>
        <v>1.662216942626539</v>
      </c>
    </row>
    <row r="199" spans="1:16" x14ac:dyDescent="0.3">
      <c r="A199" s="50" t="s">
        <v>825</v>
      </c>
      <c r="B199" s="17">
        <v>0</v>
      </c>
      <c r="C199" s="18">
        <v>4.2</v>
      </c>
      <c r="D199" s="18">
        <v>3.62</v>
      </c>
      <c r="E199" s="18">
        <v>4.5999999999999996</v>
      </c>
      <c r="F199" s="18">
        <v>4.03</v>
      </c>
      <c r="G199" s="18">
        <v>4.4400000000000004</v>
      </c>
      <c r="H199" s="19">
        <f t="shared" si="18"/>
        <v>15.372000000000002</v>
      </c>
      <c r="I199" s="19">
        <f t="shared" si="19"/>
        <v>13.213000000000001</v>
      </c>
      <c r="J199" s="19">
        <f t="shared" si="20"/>
        <v>16.79</v>
      </c>
      <c r="K199" s="19">
        <f t="shared" si="21"/>
        <v>14.7498</v>
      </c>
      <c r="L199" s="19">
        <f t="shared" si="22"/>
        <v>16.206</v>
      </c>
      <c r="M199" s="20">
        <f t="shared" si="23"/>
        <v>-0.14045016913869379</v>
      </c>
      <c r="N199" s="20">
        <f t="shared" si="24"/>
        <v>0.27071823204419876</v>
      </c>
      <c r="O199" s="20">
        <f t="shared" si="25"/>
        <v>-0.12151280524121488</v>
      </c>
      <c r="P199" s="20">
        <f t="shared" si="26"/>
        <v>9.8726762396778245E-2</v>
      </c>
    </row>
    <row r="200" spans="1:16" x14ac:dyDescent="0.3">
      <c r="A200" s="50" t="s">
        <v>826</v>
      </c>
      <c r="B200" s="17">
        <v>2</v>
      </c>
      <c r="C200" s="18">
        <v>490.1</v>
      </c>
      <c r="D200" s="18">
        <v>454.91</v>
      </c>
      <c r="E200" s="18">
        <v>14001.46</v>
      </c>
      <c r="F200" s="18">
        <v>9490.7800000000007</v>
      </c>
      <c r="G200" s="18">
        <v>18827.580000000002</v>
      </c>
      <c r="H200" s="19">
        <f t="shared" si="18"/>
        <v>1793.7659999999998</v>
      </c>
      <c r="I200" s="19">
        <f t="shared" si="19"/>
        <v>1660.4215000000002</v>
      </c>
      <c r="J200" s="19">
        <f t="shared" si="20"/>
        <v>51105.328999999998</v>
      </c>
      <c r="K200" s="19">
        <f t="shared" si="21"/>
        <v>34736.254800000002</v>
      </c>
      <c r="L200" s="19">
        <f t="shared" si="22"/>
        <v>68720.667000000001</v>
      </c>
      <c r="M200" s="20">
        <f t="shared" si="23"/>
        <v>-7.4337734130315636E-2</v>
      </c>
      <c r="N200" s="20">
        <f t="shared" si="24"/>
        <v>29.778527620848077</v>
      </c>
      <c r="O200" s="20">
        <f t="shared" si="25"/>
        <v>-0.32030073028196326</v>
      </c>
      <c r="P200" s="20">
        <f t="shared" si="26"/>
        <v>0.97835568041722198</v>
      </c>
    </row>
    <row r="201" spans="1:16" x14ac:dyDescent="0.3">
      <c r="A201" s="50" t="s">
        <v>827</v>
      </c>
      <c r="B201" s="17">
        <v>2</v>
      </c>
      <c r="C201" s="18">
        <v>847.73</v>
      </c>
      <c r="D201" s="18">
        <v>786.86</v>
      </c>
      <c r="E201" s="18">
        <v>14351.59</v>
      </c>
      <c r="F201" s="18">
        <v>9707.0300000000007</v>
      </c>
      <c r="G201" s="18">
        <v>19065.740000000002</v>
      </c>
      <c r="H201" s="19">
        <f t="shared" si="18"/>
        <v>3102.6918000000001</v>
      </c>
      <c r="I201" s="19">
        <f t="shared" si="19"/>
        <v>2872.0389999999998</v>
      </c>
      <c r="J201" s="19">
        <f t="shared" si="20"/>
        <v>52383.303499999995</v>
      </c>
      <c r="K201" s="19">
        <f t="shared" si="21"/>
        <v>35527.729800000001</v>
      </c>
      <c r="L201" s="19">
        <f t="shared" si="22"/>
        <v>69589.951000000015</v>
      </c>
      <c r="M201" s="20">
        <f t="shared" si="23"/>
        <v>-7.433957829778659E-2</v>
      </c>
      <c r="N201" s="20">
        <f t="shared" si="24"/>
        <v>17.239064128307451</v>
      </c>
      <c r="O201" s="20">
        <f t="shared" si="25"/>
        <v>-0.32177378236559662</v>
      </c>
      <c r="P201" s="20">
        <f t="shared" si="26"/>
        <v>0.95875028862666078</v>
      </c>
    </row>
    <row r="202" spans="1:16" x14ac:dyDescent="0.3">
      <c r="A202" s="50" t="s">
        <v>828</v>
      </c>
      <c r="B202" s="17">
        <v>1</v>
      </c>
      <c r="C202" s="18">
        <v>4.75</v>
      </c>
      <c r="D202" s="18">
        <v>3.88</v>
      </c>
      <c r="E202" s="18">
        <v>4.09</v>
      </c>
      <c r="F202" s="18">
        <v>1137.77</v>
      </c>
      <c r="G202" s="18">
        <v>2584.37</v>
      </c>
      <c r="H202" s="19">
        <f t="shared" si="18"/>
        <v>17.385000000000002</v>
      </c>
      <c r="I202" s="19">
        <f t="shared" si="19"/>
        <v>14.162000000000001</v>
      </c>
      <c r="J202" s="19">
        <f t="shared" si="20"/>
        <v>14.9285</v>
      </c>
      <c r="K202" s="19">
        <f t="shared" si="21"/>
        <v>4164.2381999999998</v>
      </c>
      <c r="L202" s="19">
        <f t="shared" si="22"/>
        <v>9432.950499999999</v>
      </c>
      <c r="M202" s="20">
        <f t="shared" si="23"/>
        <v>-0.18538970376761577</v>
      </c>
      <c r="N202" s="20">
        <f t="shared" si="24"/>
        <v>5.4123711340205993E-2</v>
      </c>
      <c r="O202" s="20">
        <f t="shared" si="25"/>
        <v>277.94552031349434</v>
      </c>
      <c r="P202" s="20">
        <f t="shared" si="26"/>
        <v>1.2652283675799332</v>
      </c>
    </row>
    <row r="203" spans="1:16" x14ac:dyDescent="0.3">
      <c r="A203" s="50" t="s">
        <v>829</v>
      </c>
      <c r="B203" s="17">
        <v>0</v>
      </c>
      <c r="C203" s="18">
        <v>5.83</v>
      </c>
      <c r="D203" s="18">
        <v>4.72</v>
      </c>
      <c r="E203" s="18">
        <v>4.97</v>
      </c>
      <c r="F203" s="18">
        <v>5.04</v>
      </c>
      <c r="G203" s="18">
        <v>5.59</v>
      </c>
      <c r="H203" s="19">
        <f t="shared" si="18"/>
        <v>21.337799999999998</v>
      </c>
      <c r="I203" s="19">
        <f t="shared" si="19"/>
        <v>17.227999999999998</v>
      </c>
      <c r="J203" s="19">
        <f t="shared" si="20"/>
        <v>18.140499999999999</v>
      </c>
      <c r="K203" s="19">
        <f t="shared" si="21"/>
        <v>18.446400000000001</v>
      </c>
      <c r="L203" s="19">
        <f t="shared" si="22"/>
        <v>20.403500000000001</v>
      </c>
      <c r="M203" s="20">
        <f t="shared" si="23"/>
        <v>-0.19260654800401167</v>
      </c>
      <c r="N203" s="20">
        <f t="shared" si="24"/>
        <v>5.2966101694915446E-2</v>
      </c>
      <c r="O203" s="20">
        <f t="shared" si="25"/>
        <v>1.6862820760177533E-2</v>
      </c>
      <c r="P203" s="20">
        <f t="shared" si="26"/>
        <v>0.10609658253100873</v>
      </c>
    </row>
    <row r="204" spans="1:16" x14ac:dyDescent="0.3">
      <c r="A204" s="50" t="s">
        <v>830</v>
      </c>
      <c r="B204" s="17">
        <v>0</v>
      </c>
      <c r="C204" s="18">
        <v>8.65</v>
      </c>
      <c r="D204" s="18">
        <v>7.45</v>
      </c>
      <c r="E204" s="18">
        <v>7.83</v>
      </c>
      <c r="F204" s="18">
        <v>8.2899999999999991</v>
      </c>
      <c r="G204" s="18">
        <v>9.4600000000000009</v>
      </c>
      <c r="H204" s="19">
        <f t="shared" si="18"/>
        <v>31.659000000000002</v>
      </c>
      <c r="I204" s="19">
        <f t="shared" si="19"/>
        <v>27.192499999999999</v>
      </c>
      <c r="J204" s="19">
        <f t="shared" si="20"/>
        <v>28.579499999999999</v>
      </c>
      <c r="K204" s="19">
        <f t="shared" si="21"/>
        <v>30.341399999999997</v>
      </c>
      <c r="L204" s="19">
        <f t="shared" si="22"/>
        <v>34.529000000000003</v>
      </c>
      <c r="M204" s="20">
        <f t="shared" si="23"/>
        <v>-0.14108152500078974</v>
      </c>
      <c r="N204" s="20">
        <f t="shared" si="24"/>
        <v>5.1006711409395944E-2</v>
      </c>
      <c r="O204" s="20">
        <f t="shared" si="25"/>
        <v>6.1649084133732046E-2</v>
      </c>
      <c r="P204" s="20">
        <f t="shared" si="26"/>
        <v>0.13801604408497981</v>
      </c>
    </row>
    <row r="205" spans="1:16" x14ac:dyDescent="0.3">
      <c r="A205" s="50" t="s">
        <v>831</v>
      </c>
      <c r="B205" s="17">
        <v>0</v>
      </c>
      <c r="C205" s="18">
        <v>149.93</v>
      </c>
      <c r="D205" s="18">
        <v>125.49</v>
      </c>
      <c r="E205" s="18">
        <v>132.03</v>
      </c>
      <c r="F205" s="18">
        <v>1271.02</v>
      </c>
      <c r="G205" s="18">
        <v>154.94</v>
      </c>
      <c r="H205" s="19">
        <f t="shared" si="18"/>
        <v>548.74380000000008</v>
      </c>
      <c r="I205" s="19">
        <f t="shared" si="19"/>
        <v>458.03849999999994</v>
      </c>
      <c r="J205" s="19">
        <f t="shared" si="20"/>
        <v>481.90950000000004</v>
      </c>
      <c r="K205" s="19">
        <f t="shared" si="21"/>
        <v>4651.9332000000004</v>
      </c>
      <c r="L205" s="19">
        <f t="shared" si="22"/>
        <v>565.53099999999995</v>
      </c>
      <c r="M205" s="20">
        <f t="shared" si="23"/>
        <v>-0.16529626393956542</v>
      </c>
      <c r="N205" s="20">
        <f t="shared" si="24"/>
        <v>5.2115706430791553E-2</v>
      </c>
      <c r="O205" s="20">
        <f t="shared" si="25"/>
        <v>8.6531261575046763</v>
      </c>
      <c r="P205" s="20">
        <f t="shared" si="26"/>
        <v>-0.87843097145075089</v>
      </c>
    </row>
    <row r="206" spans="1:16" x14ac:dyDescent="0.3">
      <c r="A206" s="50" t="s">
        <v>832</v>
      </c>
      <c r="B206" s="17">
        <v>0</v>
      </c>
      <c r="C206" s="18">
        <v>5.7</v>
      </c>
      <c r="D206" s="18">
        <v>5.0199999999999996</v>
      </c>
      <c r="E206" s="18">
        <v>6.17</v>
      </c>
      <c r="F206" s="18">
        <v>5.66</v>
      </c>
      <c r="G206" s="18">
        <v>6.33</v>
      </c>
      <c r="H206" s="19">
        <f t="shared" si="18"/>
        <v>20.862000000000002</v>
      </c>
      <c r="I206" s="19">
        <f t="shared" si="19"/>
        <v>18.322999999999997</v>
      </c>
      <c r="J206" s="19">
        <f t="shared" si="20"/>
        <v>22.520499999999998</v>
      </c>
      <c r="K206" s="19">
        <f t="shared" si="21"/>
        <v>20.715600000000002</v>
      </c>
      <c r="L206" s="19">
        <f t="shared" si="22"/>
        <v>23.104499999999998</v>
      </c>
      <c r="M206" s="20">
        <f t="shared" si="23"/>
        <v>-0.12170453456044505</v>
      </c>
      <c r="N206" s="20">
        <f t="shared" si="24"/>
        <v>0.22908366533864544</v>
      </c>
      <c r="O206" s="20">
        <f t="shared" si="25"/>
        <v>-8.0144756999178335E-2</v>
      </c>
      <c r="P206" s="20">
        <f t="shared" si="26"/>
        <v>0.11531889011179963</v>
      </c>
    </row>
    <row r="207" spans="1:16" x14ac:dyDescent="0.3">
      <c r="A207" s="50" t="s">
        <v>833</v>
      </c>
      <c r="B207" s="17">
        <v>0</v>
      </c>
      <c r="C207" s="18">
        <v>4.75</v>
      </c>
      <c r="D207" s="18">
        <v>4.1500000000000004</v>
      </c>
      <c r="E207" s="18">
        <v>5.15</v>
      </c>
      <c r="F207" s="18">
        <v>5.22</v>
      </c>
      <c r="G207" s="18">
        <v>5.2</v>
      </c>
      <c r="H207" s="19">
        <f t="shared" ref="H207:H270" si="27">($C207/100)*366</f>
        <v>17.385000000000002</v>
      </c>
      <c r="I207" s="19">
        <f t="shared" ref="I207:I270" si="28">($D207/100)*365</f>
        <v>15.147500000000001</v>
      </c>
      <c r="J207" s="19">
        <f t="shared" ref="J207:J270" si="29">IFERROR((($E207/100)*365),0)</f>
        <v>18.797500000000003</v>
      </c>
      <c r="K207" s="19">
        <f t="shared" ref="K207:K270" si="30">($F207/100)*366</f>
        <v>19.1052</v>
      </c>
      <c r="L207" s="19">
        <f t="shared" ref="L207:L270" si="31">($G207/100)*365</f>
        <v>18.98</v>
      </c>
      <c r="M207" s="20">
        <f t="shared" ref="M207:M270" si="32">IFERROR((($I207/$H207)-1),0)</f>
        <v>-0.12870290480299107</v>
      </c>
      <c r="N207" s="20">
        <f t="shared" ref="N207:N270" si="33">IFERROR((($J207/$I207)-1),0)</f>
        <v>0.24096385542168686</v>
      </c>
      <c r="O207" s="20">
        <f t="shared" ref="O207:O270" si="34">IFERROR((($K207/$J207)-1),0)</f>
        <v>1.6369198031652932E-2</v>
      </c>
      <c r="P207" s="20">
        <f t="shared" ref="P207:P270" si="35">IFERROR((($L207/$K207)-1),0)</f>
        <v>-6.5531897075141732E-3</v>
      </c>
    </row>
    <row r="208" spans="1:16" x14ac:dyDescent="0.3">
      <c r="A208" s="50" t="s">
        <v>834</v>
      </c>
      <c r="B208" s="17">
        <v>0</v>
      </c>
      <c r="C208" s="18">
        <v>5.97</v>
      </c>
      <c r="D208" s="18">
        <v>5.15</v>
      </c>
      <c r="E208" s="18">
        <v>6.54</v>
      </c>
      <c r="F208" s="18">
        <v>5.73</v>
      </c>
      <c r="G208" s="18">
        <v>6.32</v>
      </c>
      <c r="H208" s="19">
        <f t="shared" si="27"/>
        <v>21.850199999999997</v>
      </c>
      <c r="I208" s="19">
        <f t="shared" si="28"/>
        <v>18.797500000000003</v>
      </c>
      <c r="J208" s="19">
        <f t="shared" si="29"/>
        <v>23.870999999999999</v>
      </c>
      <c r="K208" s="19">
        <f t="shared" si="30"/>
        <v>20.971800000000002</v>
      </c>
      <c r="L208" s="19">
        <f t="shared" si="31"/>
        <v>23.068000000000001</v>
      </c>
      <c r="M208" s="20">
        <f t="shared" si="32"/>
        <v>-0.13971039166689525</v>
      </c>
      <c r="N208" s="20">
        <f t="shared" si="33"/>
        <v>0.26990291262135901</v>
      </c>
      <c r="O208" s="20">
        <f t="shared" si="34"/>
        <v>-0.12145280884755549</v>
      </c>
      <c r="P208" s="20">
        <f t="shared" si="35"/>
        <v>9.995327058240111E-2</v>
      </c>
    </row>
    <row r="209" spans="1:16" x14ac:dyDescent="0.3">
      <c r="A209" s="50" t="s">
        <v>835</v>
      </c>
      <c r="B209" s="17">
        <v>0</v>
      </c>
      <c r="C209" s="18">
        <v>1.29</v>
      </c>
      <c r="D209" s="18">
        <v>1.05</v>
      </c>
      <c r="E209" s="18">
        <v>1.1000000000000001</v>
      </c>
      <c r="F209" s="18">
        <v>1</v>
      </c>
      <c r="G209" s="18">
        <v>1.25</v>
      </c>
      <c r="H209" s="19">
        <f t="shared" si="27"/>
        <v>4.7214</v>
      </c>
      <c r="I209" s="19">
        <f t="shared" si="28"/>
        <v>3.8325</v>
      </c>
      <c r="J209" s="19">
        <f t="shared" si="29"/>
        <v>4.0150000000000006</v>
      </c>
      <c r="K209" s="19">
        <f t="shared" si="30"/>
        <v>3.66</v>
      </c>
      <c r="L209" s="19">
        <f t="shared" si="31"/>
        <v>4.5625</v>
      </c>
      <c r="M209" s="20">
        <f t="shared" si="32"/>
        <v>-0.18827042826280338</v>
      </c>
      <c r="N209" s="20">
        <f t="shared" si="33"/>
        <v>4.7619047619047672E-2</v>
      </c>
      <c r="O209" s="20">
        <f t="shared" si="34"/>
        <v>-8.841843088418444E-2</v>
      </c>
      <c r="P209" s="20">
        <f t="shared" si="35"/>
        <v>0.24658469945355188</v>
      </c>
    </row>
    <row r="210" spans="1:16" x14ac:dyDescent="0.3">
      <c r="A210" s="50" t="s">
        <v>836</v>
      </c>
      <c r="B210" s="17">
        <v>0</v>
      </c>
      <c r="C210" s="18">
        <v>13.17</v>
      </c>
      <c r="D210" s="18">
        <v>11.5</v>
      </c>
      <c r="E210" s="18">
        <v>14.32</v>
      </c>
      <c r="F210" s="18">
        <v>12.9</v>
      </c>
      <c r="G210" s="18">
        <v>14.36</v>
      </c>
      <c r="H210" s="19">
        <f t="shared" si="27"/>
        <v>48.202200000000005</v>
      </c>
      <c r="I210" s="19">
        <f t="shared" si="28"/>
        <v>41.975000000000001</v>
      </c>
      <c r="J210" s="19">
        <f t="shared" si="29"/>
        <v>52.268000000000001</v>
      </c>
      <c r="K210" s="19">
        <f t="shared" si="30"/>
        <v>47.213999999999999</v>
      </c>
      <c r="L210" s="19">
        <f t="shared" si="31"/>
        <v>52.414000000000001</v>
      </c>
      <c r="M210" s="20">
        <f t="shared" si="32"/>
        <v>-0.12918912414786055</v>
      </c>
      <c r="N210" s="20">
        <f t="shared" si="33"/>
        <v>0.24521739130434783</v>
      </c>
      <c r="O210" s="20">
        <f t="shared" si="34"/>
        <v>-9.6693961888727364E-2</v>
      </c>
      <c r="P210" s="20">
        <f t="shared" si="35"/>
        <v>0.11013682382344236</v>
      </c>
    </row>
    <row r="211" spans="1:16" x14ac:dyDescent="0.3">
      <c r="A211" s="50" t="s">
        <v>837</v>
      </c>
      <c r="B211" s="17">
        <v>0</v>
      </c>
      <c r="C211" s="18">
        <v>1.98</v>
      </c>
      <c r="D211" s="18">
        <v>1.59</v>
      </c>
      <c r="E211" s="18">
        <v>1.67</v>
      </c>
      <c r="F211" s="18">
        <v>1.69</v>
      </c>
      <c r="G211" s="18">
        <v>1.87</v>
      </c>
      <c r="H211" s="19">
        <f t="shared" si="27"/>
        <v>7.2467999999999995</v>
      </c>
      <c r="I211" s="19">
        <f t="shared" si="28"/>
        <v>5.8035000000000005</v>
      </c>
      <c r="J211" s="19">
        <f t="shared" si="29"/>
        <v>6.0954999999999995</v>
      </c>
      <c r="K211" s="19">
        <f t="shared" si="30"/>
        <v>6.1853999999999996</v>
      </c>
      <c r="L211" s="19">
        <f t="shared" si="31"/>
        <v>6.8255000000000008</v>
      </c>
      <c r="M211" s="20">
        <f t="shared" si="32"/>
        <v>-0.19916376883589981</v>
      </c>
      <c r="N211" s="20">
        <f t="shared" si="33"/>
        <v>5.0314465408804798E-2</v>
      </c>
      <c r="O211" s="20">
        <f t="shared" si="34"/>
        <v>1.4748585021737259E-2</v>
      </c>
      <c r="P211" s="20">
        <f t="shared" si="35"/>
        <v>0.10348562744527445</v>
      </c>
    </row>
    <row r="212" spans="1:16" x14ac:dyDescent="0.3">
      <c r="A212" s="50" t="s">
        <v>838</v>
      </c>
      <c r="B212" s="17">
        <v>0</v>
      </c>
      <c r="C212" s="18">
        <v>21.24</v>
      </c>
      <c r="D212" s="18">
        <v>20.100000000000001</v>
      </c>
      <c r="E212" s="18">
        <v>21.37</v>
      </c>
      <c r="F212" s="18">
        <v>22.69</v>
      </c>
      <c r="G212" s="18">
        <v>27.39</v>
      </c>
      <c r="H212" s="19">
        <f t="shared" si="27"/>
        <v>77.738399999999999</v>
      </c>
      <c r="I212" s="19">
        <f t="shared" si="28"/>
        <v>73.365000000000009</v>
      </c>
      <c r="J212" s="19">
        <f t="shared" si="29"/>
        <v>78.000500000000002</v>
      </c>
      <c r="K212" s="19">
        <f t="shared" si="30"/>
        <v>83.045400000000001</v>
      </c>
      <c r="L212" s="19">
        <f t="shared" si="31"/>
        <v>99.973500000000016</v>
      </c>
      <c r="M212" s="20">
        <f t="shared" si="32"/>
        <v>-5.6257911148158257E-2</v>
      </c>
      <c r="N212" s="20">
        <f t="shared" si="33"/>
        <v>6.3184079601990017E-2</v>
      </c>
      <c r="O212" s="20">
        <f t="shared" si="34"/>
        <v>6.4677790526983747E-2</v>
      </c>
      <c r="P212" s="20">
        <f t="shared" si="35"/>
        <v>0.20384151319639643</v>
      </c>
    </row>
    <row r="213" spans="1:16" x14ac:dyDescent="0.3">
      <c r="A213" s="50" t="s">
        <v>839</v>
      </c>
      <c r="B213" s="17">
        <v>1</v>
      </c>
      <c r="C213" s="18">
        <v>5.26</v>
      </c>
      <c r="D213" s="18">
        <v>4.21</v>
      </c>
      <c r="E213" s="18">
        <v>4.4400000000000004</v>
      </c>
      <c r="F213" s="18">
        <v>1138.06</v>
      </c>
      <c r="G213" s="18">
        <v>2584.64</v>
      </c>
      <c r="H213" s="19">
        <f t="shared" si="27"/>
        <v>19.2516</v>
      </c>
      <c r="I213" s="19">
        <f t="shared" si="28"/>
        <v>15.3665</v>
      </c>
      <c r="J213" s="19">
        <f t="shared" si="29"/>
        <v>16.206</v>
      </c>
      <c r="K213" s="19">
        <f t="shared" si="30"/>
        <v>4165.2995999999994</v>
      </c>
      <c r="L213" s="19">
        <f t="shared" si="31"/>
        <v>9433.9359999999997</v>
      </c>
      <c r="M213" s="20">
        <f t="shared" si="32"/>
        <v>-0.20180660308753551</v>
      </c>
      <c r="N213" s="20">
        <f t="shared" si="33"/>
        <v>5.4631828978622288E-2</v>
      </c>
      <c r="O213" s="20">
        <f t="shared" si="34"/>
        <v>256.02206590151792</v>
      </c>
      <c r="P213" s="20">
        <f t="shared" si="35"/>
        <v>1.2648877406081427</v>
      </c>
    </row>
    <row r="214" spans="1:16" x14ac:dyDescent="0.3">
      <c r="A214" s="50" t="s">
        <v>840</v>
      </c>
      <c r="B214" s="17">
        <v>2</v>
      </c>
      <c r="C214" s="18">
        <v>4097.8599999999997</v>
      </c>
      <c r="D214" s="18">
        <v>3721.85</v>
      </c>
      <c r="E214" s="18">
        <v>17426.990000000002</v>
      </c>
      <c r="F214" s="18">
        <v>13219.94</v>
      </c>
      <c r="G214" s="18">
        <v>23193.66</v>
      </c>
      <c r="H214" s="19">
        <f t="shared" si="27"/>
        <v>14998.167600000001</v>
      </c>
      <c r="I214" s="19">
        <f t="shared" si="28"/>
        <v>13584.752499999999</v>
      </c>
      <c r="J214" s="19">
        <f t="shared" si="29"/>
        <v>63608.513500000001</v>
      </c>
      <c r="K214" s="19">
        <f t="shared" si="30"/>
        <v>48384.9804</v>
      </c>
      <c r="L214" s="19">
        <f t="shared" si="31"/>
        <v>84656.858999999997</v>
      </c>
      <c r="M214" s="20">
        <f t="shared" si="32"/>
        <v>-9.4239185592245422E-2</v>
      </c>
      <c r="N214" s="20">
        <f t="shared" si="33"/>
        <v>3.6823461450622679</v>
      </c>
      <c r="O214" s="20">
        <f t="shared" si="34"/>
        <v>-0.23933169103220753</v>
      </c>
      <c r="P214" s="20">
        <f t="shared" si="35"/>
        <v>0.74965161296210825</v>
      </c>
    </row>
    <row r="215" spans="1:16" x14ac:dyDescent="0.3">
      <c r="A215" s="50" t="s">
        <v>841</v>
      </c>
      <c r="B215" s="17">
        <v>0</v>
      </c>
      <c r="C215" s="18">
        <v>19.27</v>
      </c>
      <c r="D215" s="18">
        <v>17.88</v>
      </c>
      <c r="E215" s="18">
        <v>18.760000000000002</v>
      </c>
      <c r="F215" s="18">
        <v>20.7</v>
      </c>
      <c r="G215" s="18">
        <v>24.32</v>
      </c>
      <c r="H215" s="19">
        <f t="shared" si="27"/>
        <v>70.528199999999998</v>
      </c>
      <c r="I215" s="19">
        <f t="shared" si="28"/>
        <v>65.262</v>
      </c>
      <c r="J215" s="19">
        <f t="shared" si="29"/>
        <v>68.474000000000004</v>
      </c>
      <c r="K215" s="19">
        <f t="shared" si="30"/>
        <v>75.762</v>
      </c>
      <c r="L215" s="19">
        <f t="shared" si="31"/>
        <v>88.768000000000001</v>
      </c>
      <c r="M215" s="20">
        <f t="shared" si="32"/>
        <v>-7.466800513837013E-2</v>
      </c>
      <c r="N215" s="20">
        <f t="shared" si="33"/>
        <v>4.9217002237136542E-2</v>
      </c>
      <c r="O215" s="20">
        <f t="shared" si="34"/>
        <v>0.10643455910272515</v>
      </c>
      <c r="P215" s="20">
        <f t="shared" si="35"/>
        <v>0.17166917452020791</v>
      </c>
    </row>
    <row r="216" spans="1:16" x14ac:dyDescent="0.3">
      <c r="A216" s="50" t="s">
        <v>842</v>
      </c>
      <c r="B216" s="17">
        <v>0</v>
      </c>
      <c r="C216" s="18">
        <v>4.25</v>
      </c>
      <c r="D216" s="18">
        <v>3.41</v>
      </c>
      <c r="E216" s="18">
        <v>3.59</v>
      </c>
      <c r="F216" s="18">
        <v>3.62</v>
      </c>
      <c r="G216" s="18">
        <v>4</v>
      </c>
      <c r="H216" s="19">
        <f t="shared" si="27"/>
        <v>15.555000000000001</v>
      </c>
      <c r="I216" s="19">
        <f t="shared" si="28"/>
        <v>12.446499999999999</v>
      </c>
      <c r="J216" s="19">
        <f t="shared" si="29"/>
        <v>13.1035</v>
      </c>
      <c r="K216" s="19">
        <f t="shared" si="30"/>
        <v>13.249200000000002</v>
      </c>
      <c r="L216" s="19">
        <f t="shared" si="31"/>
        <v>14.6</v>
      </c>
      <c r="M216" s="20">
        <f t="shared" si="32"/>
        <v>-0.19983927997428497</v>
      </c>
      <c r="N216" s="20">
        <f t="shared" si="33"/>
        <v>5.2785923753665864E-2</v>
      </c>
      <c r="O216" s="20">
        <f t="shared" si="34"/>
        <v>1.1119166634868671E-2</v>
      </c>
      <c r="P216" s="20">
        <f t="shared" si="35"/>
        <v>0.10195332548380254</v>
      </c>
    </row>
    <row r="217" spans="1:16" x14ac:dyDescent="0.3">
      <c r="A217" s="50" t="s">
        <v>843</v>
      </c>
      <c r="B217" s="17">
        <v>0</v>
      </c>
      <c r="C217" s="18">
        <v>1.57</v>
      </c>
      <c r="D217" s="18">
        <v>1.26</v>
      </c>
      <c r="E217" s="18">
        <v>1.32</v>
      </c>
      <c r="F217" s="18">
        <v>1.34</v>
      </c>
      <c r="G217" s="18">
        <v>1.47</v>
      </c>
      <c r="H217" s="19">
        <f t="shared" si="27"/>
        <v>5.7462000000000009</v>
      </c>
      <c r="I217" s="19">
        <f t="shared" si="28"/>
        <v>4.5990000000000002</v>
      </c>
      <c r="J217" s="19">
        <f t="shared" si="29"/>
        <v>4.8179999999999996</v>
      </c>
      <c r="K217" s="19">
        <f t="shared" si="30"/>
        <v>4.9043999999999999</v>
      </c>
      <c r="L217" s="19">
        <f t="shared" si="31"/>
        <v>5.3654999999999999</v>
      </c>
      <c r="M217" s="20">
        <f t="shared" si="32"/>
        <v>-0.19964498277122278</v>
      </c>
      <c r="N217" s="20">
        <f t="shared" si="33"/>
        <v>4.761904761904745E-2</v>
      </c>
      <c r="O217" s="20">
        <f t="shared" si="34"/>
        <v>1.7932752179327549E-2</v>
      </c>
      <c r="P217" s="20">
        <f t="shared" si="35"/>
        <v>9.401761683386356E-2</v>
      </c>
    </row>
    <row r="218" spans="1:16" x14ac:dyDescent="0.3">
      <c r="A218" s="50" t="s">
        <v>844</v>
      </c>
      <c r="B218" s="17">
        <v>0</v>
      </c>
      <c r="C218" s="18">
        <v>15.02</v>
      </c>
      <c r="D218" s="18">
        <v>13.2</v>
      </c>
      <c r="E218" s="18">
        <v>16.28</v>
      </c>
      <c r="F218" s="18">
        <v>14.85</v>
      </c>
      <c r="G218" s="18">
        <v>16.600000000000001</v>
      </c>
      <c r="H218" s="19">
        <f t="shared" si="27"/>
        <v>54.973199999999999</v>
      </c>
      <c r="I218" s="19">
        <f t="shared" si="28"/>
        <v>48.18</v>
      </c>
      <c r="J218" s="19">
        <f t="shared" si="29"/>
        <v>59.421999999999997</v>
      </c>
      <c r="K218" s="19">
        <f t="shared" si="30"/>
        <v>54.350999999999999</v>
      </c>
      <c r="L218" s="19">
        <f t="shared" si="31"/>
        <v>60.59</v>
      </c>
      <c r="M218" s="20">
        <f t="shared" si="32"/>
        <v>-0.1235729409967038</v>
      </c>
      <c r="N218" s="20">
        <f t="shared" si="33"/>
        <v>0.23333333333333317</v>
      </c>
      <c r="O218" s="20">
        <f t="shared" si="34"/>
        <v>-8.5338763420955144E-2</v>
      </c>
      <c r="P218" s="20">
        <f t="shared" si="35"/>
        <v>0.11479089621166128</v>
      </c>
    </row>
    <row r="219" spans="1:16" x14ac:dyDescent="0.3">
      <c r="A219" s="50" t="s">
        <v>845</v>
      </c>
      <c r="B219" s="17">
        <v>0</v>
      </c>
      <c r="C219" s="18">
        <v>13.53</v>
      </c>
      <c r="D219" s="18">
        <v>11.64</v>
      </c>
      <c r="E219" s="18">
        <v>12.23</v>
      </c>
      <c r="F219" s="18">
        <v>12.93</v>
      </c>
      <c r="G219" s="18">
        <v>14.75</v>
      </c>
      <c r="H219" s="19">
        <f t="shared" si="27"/>
        <v>49.519800000000004</v>
      </c>
      <c r="I219" s="19">
        <f t="shared" si="28"/>
        <v>42.486000000000004</v>
      </c>
      <c r="J219" s="19">
        <f t="shared" si="29"/>
        <v>44.639500000000005</v>
      </c>
      <c r="K219" s="19">
        <f t="shared" si="30"/>
        <v>47.323799999999999</v>
      </c>
      <c r="L219" s="19">
        <f t="shared" si="31"/>
        <v>53.837499999999999</v>
      </c>
      <c r="M219" s="20">
        <f t="shared" si="32"/>
        <v>-0.14204015363551548</v>
      </c>
      <c r="N219" s="20">
        <f t="shared" si="33"/>
        <v>5.068728522336774E-2</v>
      </c>
      <c r="O219" s="20">
        <f t="shared" si="34"/>
        <v>6.0132841989717578E-2</v>
      </c>
      <c r="P219" s="20">
        <f t="shared" si="35"/>
        <v>0.1376411023628703</v>
      </c>
    </row>
    <row r="220" spans="1:16" x14ac:dyDescent="0.3">
      <c r="A220" s="50" t="s">
        <v>846</v>
      </c>
      <c r="B220" s="17">
        <v>0</v>
      </c>
      <c r="C220" s="18">
        <v>7.94</v>
      </c>
      <c r="D220" s="18">
        <v>6.4</v>
      </c>
      <c r="E220" s="18">
        <v>6.74</v>
      </c>
      <c r="F220" s="18">
        <v>4.79</v>
      </c>
      <c r="G220" s="18">
        <v>5.3</v>
      </c>
      <c r="H220" s="19">
        <f t="shared" si="27"/>
        <v>29.060399999999998</v>
      </c>
      <c r="I220" s="19">
        <f t="shared" si="28"/>
        <v>23.36</v>
      </c>
      <c r="J220" s="19">
        <f t="shared" si="29"/>
        <v>24.600999999999999</v>
      </c>
      <c r="K220" s="19">
        <f t="shared" si="30"/>
        <v>17.531399999999998</v>
      </c>
      <c r="L220" s="19">
        <f t="shared" si="31"/>
        <v>19.344999999999999</v>
      </c>
      <c r="M220" s="20">
        <f t="shared" si="32"/>
        <v>-0.19615696962189089</v>
      </c>
      <c r="N220" s="20">
        <f t="shared" si="33"/>
        <v>5.3125000000000089E-2</v>
      </c>
      <c r="O220" s="20">
        <f t="shared" si="34"/>
        <v>-0.28737043209625635</v>
      </c>
      <c r="P220" s="20">
        <f t="shared" si="35"/>
        <v>0.10344866924489771</v>
      </c>
    </row>
    <row r="221" spans="1:16" x14ac:dyDescent="0.3">
      <c r="A221" s="50" t="s">
        <v>847</v>
      </c>
      <c r="B221" s="17">
        <v>0</v>
      </c>
      <c r="C221" s="18">
        <v>3.01</v>
      </c>
      <c r="D221" s="18">
        <v>2.62</v>
      </c>
      <c r="E221" s="18">
        <v>2.76</v>
      </c>
      <c r="F221" s="18">
        <v>2.93</v>
      </c>
      <c r="G221" s="18">
        <v>3.36</v>
      </c>
      <c r="H221" s="19">
        <f t="shared" si="27"/>
        <v>11.016599999999999</v>
      </c>
      <c r="I221" s="19">
        <f t="shared" si="28"/>
        <v>9.5630000000000006</v>
      </c>
      <c r="J221" s="19">
        <f t="shared" si="29"/>
        <v>10.074</v>
      </c>
      <c r="K221" s="19">
        <f t="shared" si="30"/>
        <v>10.723800000000001</v>
      </c>
      <c r="L221" s="19">
        <f t="shared" si="31"/>
        <v>12.263999999999999</v>
      </c>
      <c r="M221" s="20">
        <f t="shared" si="32"/>
        <v>-0.13194633553001822</v>
      </c>
      <c r="N221" s="20">
        <f t="shared" si="33"/>
        <v>5.3435114503816772E-2</v>
      </c>
      <c r="O221" s="20">
        <f t="shared" si="34"/>
        <v>6.450268016676608E-2</v>
      </c>
      <c r="P221" s="20">
        <f t="shared" si="35"/>
        <v>0.14362446147820718</v>
      </c>
    </row>
    <row r="222" spans="1:16" x14ac:dyDescent="0.3">
      <c r="A222" s="50" t="s">
        <v>848</v>
      </c>
      <c r="B222" s="17">
        <v>0</v>
      </c>
      <c r="C222" s="18">
        <v>27.24</v>
      </c>
      <c r="D222" s="18">
        <v>24.16</v>
      </c>
      <c r="E222" s="18">
        <v>25.38</v>
      </c>
      <c r="F222" s="18">
        <v>27.31</v>
      </c>
      <c r="G222" s="18">
        <v>31.55</v>
      </c>
      <c r="H222" s="19">
        <f t="shared" si="27"/>
        <v>99.698399999999992</v>
      </c>
      <c r="I222" s="19">
        <f t="shared" si="28"/>
        <v>88.183999999999997</v>
      </c>
      <c r="J222" s="19">
        <f t="shared" si="29"/>
        <v>92.636999999999986</v>
      </c>
      <c r="K222" s="19">
        <f t="shared" si="30"/>
        <v>99.954599999999999</v>
      </c>
      <c r="L222" s="19">
        <f t="shared" si="31"/>
        <v>115.1575</v>
      </c>
      <c r="M222" s="20">
        <f t="shared" si="32"/>
        <v>-0.11549232485175287</v>
      </c>
      <c r="N222" s="20">
        <f t="shared" si="33"/>
        <v>5.0496688741721751E-2</v>
      </c>
      <c r="O222" s="20">
        <f t="shared" si="34"/>
        <v>7.8992195343113636E-2</v>
      </c>
      <c r="P222" s="20">
        <f t="shared" si="35"/>
        <v>0.15209805251584219</v>
      </c>
    </row>
    <row r="223" spans="1:16" x14ac:dyDescent="0.3">
      <c r="A223" s="50" t="s">
        <v>849</v>
      </c>
      <c r="B223" s="17">
        <v>0</v>
      </c>
      <c r="C223" s="18">
        <v>0.86</v>
      </c>
      <c r="D223" s="18">
        <v>0.7</v>
      </c>
      <c r="E223" s="18">
        <v>0.73</v>
      </c>
      <c r="F223" s="18">
        <v>0.74</v>
      </c>
      <c r="G223" s="18">
        <v>0.82</v>
      </c>
      <c r="H223" s="19">
        <f t="shared" si="27"/>
        <v>3.1476000000000002</v>
      </c>
      <c r="I223" s="19">
        <f t="shared" si="28"/>
        <v>2.5549999999999997</v>
      </c>
      <c r="J223" s="19">
        <f t="shared" si="29"/>
        <v>2.6644999999999999</v>
      </c>
      <c r="K223" s="19">
        <f t="shared" si="30"/>
        <v>2.7084000000000001</v>
      </c>
      <c r="L223" s="19">
        <f t="shared" si="31"/>
        <v>2.9929999999999994</v>
      </c>
      <c r="M223" s="20">
        <f t="shared" si="32"/>
        <v>-0.18827042826280349</v>
      </c>
      <c r="N223" s="20">
        <f t="shared" si="33"/>
        <v>4.2857142857142927E-2</v>
      </c>
      <c r="O223" s="20">
        <f t="shared" si="34"/>
        <v>1.6475886657909555E-2</v>
      </c>
      <c r="P223" s="20">
        <f t="shared" si="35"/>
        <v>0.10508049032639177</v>
      </c>
    </row>
    <row r="224" spans="1:16" x14ac:dyDescent="0.3">
      <c r="A224" s="50" t="s">
        <v>850</v>
      </c>
      <c r="B224" s="17">
        <v>0</v>
      </c>
      <c r="C224" s="18">
        <v>2.1</v>
      </c>
      <c r="D224" s="18">
        <v>1.68</v>
      </c>
      <c r="E224" s="18">
        <v>1.77</v>
      </c>
      <c r="F224" s="18">
        <v>1.79</v>
      </c>
      <c r="G224" s="18">
        <v>1.98</v>
      </c>
      <c r="H224" s="19">
        <f t="shared" si="27"/>
        <v>7.6860000000000008</v>
      </c>
      <c r="I224" s="19">
        <f t="shared" si="28"/>
        <v>6.1319999999999997</v>
      </c>
      <c r="J224" s="19">
        <f t="shared" si="29"/>
        <v>6.4605000000000006</v>
      </c>
      <c r="K224" s="19">
        <f t="shared" si="30"/>
        <v>6.5514000000000001</v>
      </c>
      <c r="L224" s="19">
        <f t="shared" si="31"/>
        <v>7.2269999999999994</v>
      </c>
      <c r="M224" s="20">
        <f t="shared" si="32"/>
        <v>-0.20218579234972689</v>
      </c>
      <c r="N224" s="20">
        <f t="shared" si="33"/>
        <v>5.3571428571428825E-2</v>
      </c>
      <c r="O224" s="20">
        <f t="shared" si="34"/>
        <v>1.4070118411887655E-2</v>
      </c>
      <c r="P224" s="20">
        <f t="shared" si="35"/>
        <v>0.10312299661141111</v>
      </c>
    </row>
    <row r="225" spans="1:16" x14ac:dyDescent="0.3">
      <c r="A225" s="50" t="s">
        <v>851</v>
      </c>
      <c r="B225" s="17">
        <v>0</v>
      </c>
      <c r="C225" s="18">
        <v>14.79</v>
      </c>
      <c r="D225" s="18">
        <v>13.32</v>
      </c>
      <c r="E225" s="18">
        <v>13.98</v>
      </c>
      <c r="F225" s="18">
        <v>15.18</v>
      </c>
      <c r="G225" s="18">
        <v>17.63</v>
      </c>
      <c r="H225" s="19">
        <f t="shared" si="27"/>
        <v>54.131399999999999</v>
      </c>
      <c r="I225" s="19">
        <f t="shared" si="28"/>
        <v>48.618000000000002</v>
      </c>
      <c r="J225" s="19">
        <f t="shared" si="29"/>
        <v>51.027000000000001</v>
      </c>
      <c r="K225" s="19">
        <f t="shared" si="30"/>
        <v>55.558799999999998</v>
      </c>
      <c r="L225" s="19">
        <f t="shared" si="31"/>
        <v>64.349499999999992</v>
      </c>
      <c r="M225" s="20">
        <f t="shared" si="32"/>
        <v>-0.10185215974462136</v>
      </c>
      <c r="N225" s="20">
        <f t="shared" si="33"/>
        <v>4.9549549549549488E-2</v>
      </c>
      <c r="O225" s="20">
        <f t="shared" si="34"/>
        <v>8.8811805514727338E-2</v>
      </c>
      <c r="P225" s="20">
        <f t="shared" si="35"/>
        <v>0.15822335975579005</v>
      </c>
    </row>
    <row r="226" spans="1:16" x14ac:dyDescent="0.3">
      <c r="A226" s="50" t="s">
        <v>852</v>
      </c>
      <c r="B226" s="17">
        <v>0</v>
      </c>
      <c r="C226" s="18">
        <v>16.91</v>
      </c>
      <c r="D226" s="18">
        <v>15.48</v>
      </c>
      <c r="E226" s="18">
        <v>17.87</v>
      </c>
      <c r="F226" s="18">
        <v>17.82</v>
      </c>
      <c r="G226" s="18">
        <v>20.51</v>
      </c>
      <c r="H226" s="19">
        <f t="shared" si="27"/>
        <v>61.890599999999999</v>
      </c>
      <c r="I226" s="19">
        <f t="shared" si="28"/>
        <v>56.501999999999995</v>
      </c>
      <c r="J226" s="19">
        <f t="shared" si="29"/>
        <v>65.225499999999997</v>
      </c>
      <c r="K226" s="19">
        <f t="shared" si="30"/>
        <v>65.221199999999996</v>
      </c>
      <c r="L226" s="19">
        <f t="shared" si="31"/>
        <v>74.861500000000007</v>
      </c>
      <c r="M226" s="20">
        <f t="shared" si="32"/>
        <v>-8.7066533528516565E-2</v>
      </c>
      <c r="N226" s="20">
        <f t="shared" si="33"/>
        <v>0.15439276485788112</v>
      </c>
      <c r="O226" s="20">
        <f t="shared" si="34"/>
        <v>-6.5925136641387105E-5</v>
      </c>
      <c r="P226" s="20">
        <f t="shared" si="35"/>
        <v>0.14780930127013936</v>
      </c>
    </row>
    <row r="227" spans="1:16" x14ac:dyDescent="0.3">
      <c r="A227" s="50" t="s">
        <v>853</v>
      </c>
      <c r="B227" s="17">
        <v>0</v>
      </c>
      <c r="C227" s="18">
        <v>7.93</v>
      </c>
      <c r="D227" s="18">
        <v>6.89</v>
      </c>
      <c r="E227" s="18">
        <v>8.65</v>
      </c>
      <c r="F227" s="18">
        <v>7.7</v>
      </c>
      <c r="G227" s="18">
        <v>8.5399999999999991</v>
      </c>
      <c r="H227" s="19">
        <f t="shared" si="27"/>
        <v>29.023799999999998</v>
      </c>
      <c r="I227" s="19">
        <f t="shared" si="28"/>
        <v>25.148500000000002</v>
      </c>
      <c r="J227" s="19">
        <f t="shared" si="29"/>
        <v>31.572500000000002</v>
      </c>
      <c r="K227" s="19">
        <f t="shared" si="30"/>
        <v>28.181999999999999</v>
      </c>
      <c r="L227" s="19">
        <f t="shared" si="31"/>
        <v>31.170999999999996</v>
      </c>
      <c r="M227" s="20">
        <f t="shared" si="32"/>
        <v>-0.1335214548060556</v>
      </c>
      <c r="N227" s="20">
        <f t="shared" si="33"/>
        <v>0.25544267053701009</v>
      </c>
      <c r="O227" s="20">
        <f t="shared" si="34"/>
        <v>-0.10738775833399328</v>
      </c>
      <c r="P227" s="20">
        <f t="shared" si="35"/>
        <v>0.10606060606060597</v>
      </c>
    </row>
    <row r="228" spans="1:16" x14ac:dyDescent="0.3">
      <c r="A228" s="50" t="s">
        <v>854</v>
      </c>
      <c r="B228" s="17">
        <v>0</v>
      </c>
      <c r="C228" s="18">
        <v>9.1999999999999993</v>
      </c>
      <c r="D228" s="18">
        <v>7.69</v>
      </c>
      <c r="E228" s="18">
        <v>8.09</v>
      </c>
      <c r="F228" s="18">
        <v>8.4</v>
      </c>
      <c r="G228" s="18">
        <v>9.4700000000000006</v>
      </c>
      <c r="H228" s="19">
        <f t="shared" si="27"/>
        <v>33.671999999999997</v>
      </c>
      <c r="I228" s="19">
        <f t="shared" si="28"/>
        <v>28.068500000000004</v>
      </c>
      <c r="J228" s="19">
        <f t="shared" si="29"/>
        <v>29.528500000000001</v>
      </c>
      <c r="K228" s="19">
        <f t="shared" si="30"/>
        <v>30.744000000000003</v>
      </c>
      <c r="L228" s="19">
        <f t="shared" si="31"/>
        <v>34.5655</v>
      </c>
      <c r="M228" s="20">
        <f t="shared" si="32"/>
        <v>-0.16641423140888556</v>
      </c>
      <c r="N228" s="20">
        <f t="shared" si="33"/>
        <v>5.2015604681404426E-2</v>
      </c>
      <c r="O228" s="20">
        <f t="shared" si="34"/>
        <v>4.1163621585925458E-2</v>
      </c>
      <c r="P228" s="20">
        <f t="shared" si="35"/>
        <v>0.12430067655477472</v>
      </c>
    </row>
    <row r="229" spans="1:16" x14ac:dyDescent="0.3">
      <c r="A229" s="50" t="s">
        <v>855</v>
      </c>
      <c r="B229" s="17">
        <v>0</v>
      </c>
      <c r="C229" s="18">
        <v>3.68</v>
      </c>
      <c r="D229" s="18">
        <v>3.18</v>
      </c>
      <c r="E229" s="18">
        <v>4.0199999999999996</v>
      </c>
      <c r="F229" s="18">
        <v>3.55</v>
      </c>
      <c r="G229" s="18">
        <v>3.92</v>
      </c>
      <c r="H229" s="19">
        <f t="shared" si="27"/>
        <v>13.4688</v>
      </c>
      <c r="I229" s="19">
        <f t="shared" si="28"/>
        <v>11.607000000000001</v>
      </c>
      <c r="J229" s="19">
        <f t="shared" si="29"/>
        <v>14.672999999999996</v>
      </c>
      <c r="K229" s="19">
        <f t="shared" si="30"/>
        <v>12.992999999999999</v>
      </c>
      <c r="L229" s="19">
        <f t="shared" si="31"/>
        <v>14.308</v>
      </c>
      <c r="M229" s="20">
        <f t="shared" si="32"/>
        <v>-0.13823057733428357</v>
      </c>
      <c r="N229" s="20">
        <f t="shared" si="33"/>
        <v>0.26415094339622591</v>
      </c>
      <c r="O229" s="20">
        <f t="shared" si="34"/>
        <v>-0.11449601308525847</v>
      </c>
      <c r="P229" s="20">
        <f t="shared" si="35"/>
        <v>0.10120834295389836</v>
      </c>
    </row>
    <row r="230" spans="1:16" x14ac:dyDescent="0.3">
      <c r="A230" s="50" t="s">
        <v>856</v>
      </c>
      <c r="B230" s="17">
        <v>0</v>
      </c>
      <c r="C230" s="18">
        <v>3.88</v>
      </c>
      <c r="D230" s="18">
        <v>3.37</v>
      </c>
      <c r="E230" s="18">
        <v>4.2300000000000004</v>
      </c>
      <c r="F230" s="18">
        <v>3.76</v>
      </c>
      <c r="G230" s="18">
        <v>4.17</v>
      </c>
      <c r="H230" s="19">
        <f t="shared" si="27"/>
        <v>14.200800000000001</v>
      </c>
      <c r="I230" s="19">
        <f t="shared" si="28"/>
        <v>12.3005</v>
      </c>
      <c r="J230" s="19">
        <f t="shared" si="29"/>
        <v>15.439500000000002</v>
      </c>
      <c r="K230" s="19">
        <f t="shared" si="30"/>
        <v>13.761599999999998</v>
      </c>
      <c r="L230" s="19">
        <f t="shared" si="31"/>
        <v>15.220499999999999</v>
      </c>
      <c r="M230" s="20">
        <f t="shared" si="32"/>
        <v>-0.13381640470959388</v>
      </c>
      <c r="N230" s="20">
        <f t="shared" si="33"/>
        <v>0.25519287833827908</v>
      </c>
      <c r="O230" s="20">
        <f t="shared" si="34"/>
        <v>-0.10867579908675828</v>
      </c>
      <c r="P230" s="20">
        <f t="shared" si="35"/>
        <v>0.1060123822811303</v>
      </c>
    </row>
    <row r="231" spans="1:16" x14ac:dyDescent="0.3">
      <c r="A231" s="50" t="s">
        <v>857</v>
      </c>
      <c r="B231" s="17">
        <v>0</v>
      </c>
      <c r="C231" s="18">
        <v>24.88</v>
      </c>
      <c r="D231" s="18">
        <v>21.61</v>
      </c>
      <c r="E231" s="18">
        <v>27.12</v>
      </c>
      <c r="F231" s="18">
        <v>24.2</v>
      </c>
      <c r="G231" s="18">
        <v>26.83</v>
      </c>
      <c r="H231" s="19">
        <f t="shared" si="27"/>
        <v>91.0608</v>
      </c>
      <c r="I231" s="19">
        <f t="shared" si="28"/>
        <v>78.876499999999993</v>
      </c>
      <c r="J231" s="19">
        <f t="shared" si="29"/>
        <v>98.988</v>
      </c>
      <c r="K231" s="19">
        <f t="shared" si="30"/>
        <v>88.572000000000003</v>
      </c>
      <c r="L231" s="19">
        <f t="shared" si="31"/>
        <v>97.92949999999999</v>
      </c>
      <c r="M231" s="20">
        <f t="shared" si="32"/>
        <v>-0.1338040078716638</v>
      </c>
      <c r="N231" s="20">
        <f t="shared" si="33"/>
        <v>0.25497454881999082</v>
      </c>
      <c r="O231" s="20">
        <f t="shared" si="34"/>
        <v>-0.10522487574251427</v>
      </c>
      <c r="P231" s="20">
        <f t="shared" si="35"/>
        <v>0.10564851194508407</v>
      </c>
    </row>
    <row r="232" spans="1:16" x14ac:dyDescent="0.3">
      <c r="A232" s="50" t="s">
        <v>858</v>
      </c>
      <c r="B232" s="17">
        <v>0</v>
      </c>
      <c r="C232" s="18">
        <v>18.53</v>
      </c>
      <c r="D232" s="18">
        <v>16.579999999999998</v>
      </c>
      <c r="E232" s="18">
        <v>17.41</v>
      </c>
      <c r="F232" s="18">
        <v>18.829999999999998</v>
      </c>
      <c r="G232" s="18">
        <v>21.82</v>
      </c>
      <c r="H232" s="19">
        <f t="shared" si="27"/>
        <v>67.819800000000001</v>
      </c>
      <c r="I232" s="19">
        <f t="shared" si="28"/>
        <v>60.516999999999989</v>
      </c>
      <c r="J232" s="19">
        <f t="shared" si="29"/>
        <v>63.546500000000002</v>
      </c>
      <c r="K232" s="19">
        <f t="shared" si="30"/>
        <v>68.9178</v>
      </c>
      <c r="L232" s="19">
        <f t="shared" si="31"/>
        <v>79.643000000000001</v>
      </c>
      <c r="M232" s="20">
        <f t="shared" si="32"/>
        <v>-0.10767946823788943</v>
      </c>
      <c r="N232" s="20">
        <f t="shared" si="33"/>
        <v>5.0060313630880815E-2</v>
      </c>
      <c r="O232" s="20">
        <f t="shared" si="34"/>
        <v>8.4525504945197616E-2</v>
      </c>
      <c r="P232" s="20">
        <f t="shared" si="35"/>
        <v>0.15562307560601174</v>
      </c>
    </row>
    <row r="233" spans="1:16" x14ac:dyDescent="0.3">
      <c r="A233" s="50" t="s">
        <v>859</v>
      </c>
      <c r="B233" s="17">
        <v>0</v>
      </c>
      <c r="C233" s="18">
        <v>9.98</v>
      </c>
      <c r="D233" s="18">
        <v>8.91</v>
      </c>
      <c r="E233" s="18">
        <v>10.7</v>
      </c>
      <c r="F233" s="18">
        <v>10.119999999999999</v>
      </c>
      <c r="G233" s="18">
        <v>11.44</v>
      </c>
      <c r="H233" s="19">
        <f t="shared" si="27"/>
        <v>36.526800000000001</v>
      </c>
      <c r="I233" s="19">
        <f t="shared" si="28"/>
        <v>32.521499999999996</v>
      </c>
      <c r="J233" s="19">
        <f t="shared" si="29"/>
        <v>39.055</v>
      </c>
      <c r="K233" s="19">
        <f t="shared" si="30"/>
        <v>37.039200000000001</v>
      </c>
      <c r="L233" s="19">
        <f t="shared" si="31"/>
        <v>41.756</v>
      </c>
      <c r="M233" s="20">
        <f t="shared" si="32"/>
        <v>-0.10965373369690212</v>
      </c>
      <c r="N233" s="20">
        <f t="shared" si="33"/>
        <v>0.20089786756453432</v>
      </c>
      <c r="O233" s="20">
        <f t="shared" si="34"/>
        <v>-5.161438996287282E-2</v>
      </c>
      <c r="P233" s="20">
        <f t="shared" si="35"/>
        <v>0.12734616298408175</v>
      </c>
    </row>
    <row r="234" spans="1:16" x14ac:dyDescent="0.3">
      <c r="A234" s="50" t="s">
        <v>860</v>
      </c>
      <c r="B234" s="17">
        <v>0</v>
      </c>
      <c r="C234" s="18">
        <v>12.59</v>
      </c>
      <c r="D234" s="18">
        <v>11.1</v>
      </c>
      <c r="E234" s="18">
        <v>11.66</v>
      </c>
      <c r="F234" s="18">
        <v>12.85</v>
      </c>
      <c r="G234" s="18">
        <v>14.82</v>
      </c>
      <c r="H234" s="19">
        <f t="shared" si="27"/>
        <v>46.079400000000007</v>
      </c>
      <c r="I234" s="19">
        <f t="shared" si="28"/>
        <v>40.515000000000001</v>
      </c>
      <c r="J234" s="19">
        <f t="shared" si="29"/>
        <v>42.558999999999997</v>
      </c>
      <c r="K234" s="19">
        <f t="shared" si="30"/>
        <v>47.030999999999999</v>
      </c>
      <c r="L234" s="19">
        <f t="shared" si="31"/>
        <v>54.092999999999996</v>
      </c>
      <c r="M234" s="20">
        <f t="shared" si="32"/>
        <v>-0.1207567806872486</v>
      </c>
      <c r="N234" s="20">
        <f t="shared" si="33"/>
        <v>5.0450450450450379E-2</v>
      </c>
      <c r="O234" s="20">
        <f t="shared" si="34"/>
        <v>0.10507765689983328</v>
      </c>
      <c r="P234" s="20">
        <f t="shared" si="35"/>
        <v>0.15015627990049119</v>
      </c>
    </row>
    <row r="235" spans="1:16" x14ac:dyDescent="0.3">
      <c r="A235" s="50" t="s">
        <v>861</v>
      </c>
      <c r="B235" s="17">
        <v>0</v>
      </c>
      <c r="C235" s="18">
        <v>13.26</v>
      </c>
      <c r="D235" s="18">
        <v>10.58</v>
      </c>
      <c r="E235" s="18">
        <v>11.14</v>
      </c>
      <c r="F235" s="18">
        <v>11.22</v>
      </c>
      <c r="G235" s="18">
        <v>12.36</v>
      </c>
      <c r="H235" s="19">
        <f t="shared" si="27"/>
        <v>48.531599999999997</v>
      </c>
      <c r="I235" s="19">
        <f t="shared" si="28"/>
        <v>38.617000000000004</v>
      </c>
      <c r="J235" s="19">
        <f t="shared" si="29"/>
        <v>40.661000000000001</v>
      </c>
      <c r="K235" s="19">
        <f t="shared" si="30"/>
        <v>41.065200000000004</v>
      </c>
      <c r="L235" s="19">
        <f t="shared" si="31"/>
        <v>45.113999999999997</v>
      </c>
      <c r="M235" s="20">
        <f t="shared" si="32"/>
        <v>-0.20429163678922591</v>
      </c>
      <c r="N235" s="20">
        <f t="shared" si="33"/>
        <v>5.2930056710774886E-2</v>
      </c>
      <c r="O235" s="20">
        <f t="shared" si="34"/>
        <v>9.9407294459064044E-3</v>
      </c>
      <c r="P235" s="20">
        <f t="shared" si="35"/>
        <v>9.8594430320563253E-2</v>
      </c>
    </row>
    <row r="236" spans="1:16" x14ac:dyDescent="0.3">
      <c r="A236" s="50" t="s">
        <v>862</v>
      </c>
      <c r="B236" s="17">
        <v>1</v>
      </c>
      <c r="C236" s="18">
        <v>24.75</v>
      </c>
      <c r="D236" s="18">
        <v>21.2</v>
      </c>
      <c r="E236" s="18">
        <v>22.29</v>
      </c>
      <c r="F236" s="18">
        <v>1157.05</v>
      </c>
      <c r="G236" s="18">
        <v>2606.4299999999998</v>
      </c>
      <c r="H236" s="19">
        <f t="shared" si="27"/>
        <v>90.584999999999994</v>
      </c>
      <c r="I236" s="19">
        <f t="shared" si="28"/>
        <v>77.38</v>
      </c>
      <c r="J236" s="19">
        <f t="shared" si="29"/>
        <v>81.358499999999992</v>
      </c>
      <c r="K236" s="19">
        <f t="shared" si="30"/>
        <v>4234.8029999999999</v>
      </c>
      <c r="L236" s="19">
        <f t="shared" si="31"/>
        <v>9513.4694999999992</v>
      </c>
      <c r="M236" s="20">
        <f t="shared" si="32"/>
        <v>-0.1457746867582933</v>
      </c>
      <c r="N236" s="20">
        <f t="shared" si="33"/>
        <v>5.1415094339622547E-2</v>
      </c>
      <c r="O236" s="20">
        <f t="shared" si="34"/>
        <v>51.05114401076716</v>
      </c>
      <c r="P236" s="20">
        <f t="shared" si="35"/>
        <v>1.2464963541397318</v>
      </c>
    </row>
    <row r="237" spans="1:16" x14ac:dyDescent="0.3">
      <c r="A237" s="50" t="s">
        <v>863</v>
      </c>
      <c r="B237" s="17">
        <v>0</v>
      </c>
      <c r="C237" s="18">
        <v>7.63</v>
      </c>
      <c r="D237" s="18">
        <v>6.2</v>
      </c>
      <c r="E237" s="18">
        <v>6.53</v>
      </c>
      <c r="F237" s="18">
        <v>6.66</v>
      </c>
      <c r="G237" s="18">
        <v>7.41</v>
      </c>
      <c r="H237" s="19">
        <f t="shared" si="27"/>
        <v>27.925799999999999</v>
      </c>
      <c r="I237" s="19">
        <f t="shared" si="28"/>
        <v>22.63</v>
      </c>
      <c r="J237" s="19">
        <f t="shared" si="29"/>
        <v>23.834499999999998</v>
      </c>
      <c r="K237" s="19">
        <f t="shared" si="30"/>
        <v>24.375600000000002</v>
      </c>
      <c r="L237" s="19">
        <f t="shared" si="31"/>
        <v>27.046499999999998</v>
      </c>
      <c r="M237" s="20">
        <f t="shared" si="32"/>
        <v>-0.18963825566322179</v>
      </c>
      <c r="N237" s="20">
        <f t="shared" si="33"/>
        <v>5.32258064516129E-2</v>
      </c>
      <c r="O237" s="20">
        <f t="shared" si="34"/>
        <v>2.2702385197927555E-2</v>
      </c>
      <c r="P237" s="20">
        <f t="shared" si="35"/>
        <v>0.1095726874415397</v>
      </c>
    </row>
    <row r="238" spans="1:16" x14ac:dyDescent="0.3">
      <c r="A238" s="50" t="s">
        <v>864</v>
      </c>
      <c r="B238" s="17">
        <v>1</v>
      </c>
      <c r="C238" s="18">
        <v>10.1</v>
      </c>
      <c r="D238" s="18">
        <v>8.57</v>
      </c>
      <c r="E238" s="18">
        <v>9.01</v>
      </c>
      <c r="F238" s="18">
        <v>1143.03</v>
      </c>
      <c r="G238" s="18">
        <v>2590.41</v>
      </c>
      <c r="H238" s="19">
        <f t="shared" si="27"/>
        <v>36.965999999999994</v>
      </c>
      <c r="I238" s="19">
        <f t="shared" si="28"/>
        <v>31.2805</v>
      </c>
      <c r="J238" s="19">
        <f t="shared" si="29"/>
        <v>32.886499999999998</v>
      </c>
      <c r="K238" s="19">
        <f t="shared" si="30"/>
        <v>4183.4897999999994</v>
      </c>
      <c r="L238" s="19">
        <f t="shared" si="31"/>
        <v>9454.9964999999993</v>
      </c>
      <c r="M238" s="20">
        <f t="shared" si="32"/>
        <v>-0.15380349510360858</v>
      </c>
      <c r="N238" s="20">
        <f t="shared" si="33"/>
        <v>5.134189031505243E-2</v>
      </c>
      <c r="O238" s="20">
        <f t="shared" si="34"/>
        <v>126.20994328979975</v>
      </c>
      <c r="P238" s="20">
        <f t="shared" si="35"/>
        <v>1.2600739937264818</v>
      </c>
    </row>
    <row r="239" spans="1:16" x14ac:dyDescent="0.3">
      <c r="A239" s="50" t="s">
        <v>865</v>
      </c>
      <c r="B239" s="17">
        <v>0</v>
      </c>
      <c r="C239" s="18">
        <v>8.76</v>
      </c>
      <c r="D239" s="18">
        <v>7.55</v>
      </c>
      <c r="E239" s="18">
        <v>9.59</v>
      </c>
      <c r="F239" s="18">
        <v>8.42</v>
      </c>
      <c r="G239" s="18">
        <v>9.2799999999999994</v>
      </c>
      <c r="H239" s="19">
        <f t="shared" si="27"/>
        <v>32.061599999999999</v>
      </c>
      <c r="I239" s="19">
        <f t="shared" si="28"/>
        <v>27.557499999999997</v>
      </c>
      <c r="J239" s="19">
        <f t="shared" si="29"/>
        <v>35.003500000000003</v>
      </c>
      <c r="K239" s="19">
        <f t="shared" si="30"/>
        <v>30.8172</v>
      </c>
      <c r="L239" s="19">
        <f t="shared" si="31"/>
        <v>33.872</v>
      </c>
      <c r="M239" s="20">
        <f t="shared" si="32"/>
        <v>-0.14048269581056472</v>
      </c>
      <c r="N239" s="20">
        <f t="shared" si="33"/>
        <v>0.27019867549668897</v>
      </c>
      <c r="O239" s="20">
        <f t="shared" si="34"/>
        <v>-0.11959661176739478</v>
      </c>
      <c r="P239" s="20">
        <f t="shared" si="35"/>
        <v>9.9126461845982172E-2</v>
      </c>
    </row>
    <row r="240" spans="1:16" x14ac:dyDescent="0.3">
      <c r="A240" s="50" t="s">
        <v>866</v>
      </c>
      <c r="B240" s="17">
        <v>0</v>
      </c>
      <c r="C240" s="18">
        <v>5.64</v>
      </c>
      <c r="D240" s="18">
        <v>5.17</v>
      </c>
      <c r="E240" s="18">
        <v>5.96</v>
      </c>
      <c r="F240" s="18">
        <v>5.94</v>
      </c>
      <c r="G240" s="18">
        <v>6.84</v>
      </c>
      <c r="H240" s="19">
        <f t="shared" si="27"/>
        <v>20.642399999999999</v>
      </c>
      <c r="I240" s="19">
        <f t="shared" si="28"/>
        <v>18.8705</v>
      </c>
      <c r="J240" s="19">
        <f t="shared" si="29"/>
        <v>21.754000000000001</v>
      </c>
      <c r="K240" s="19">
        <f t="shared" si="30"/>
        <v>21.740400000000001</v>
      </c>
      <c r="L240" s="19">
        <f t="shared" si="31"/>
        <v>24.966000000000001</v>
      </c>
      <c r="M240" s="20">
        <f t="shared" si="32"/>
        <v>-8.5837887067395258E-2</v>
      </c>
      <c r="N240" s="20">
        <f t="shared" si="33"/>
        <v>0.15280464216634448</v>
      </c>
      <c r="O240" s="20">
        <f t="shared" si="34"/>
        <v>-6.2517238209069959E-4</v>
      </c>
      <c r="P240" s="20">
        <f t="shared" si="35"/>
        <v>0.14836893525418104</v>
      </c>
    </row>
    <row r="241" spans="1:16" x14ac:dyDescent="0.3">
      <c r="A241" s="50" t="s">
        <v>867</v>
      </c>
      <c r="B241" s="17">
        <v>0</v>
      </c>
      <c r="C241" s="18">
        <v>17.510000000000002</v>
      </c>
      <c r="D241" s="18">
        <v>16.510000000000002</v>
      </c>
      <c r="E241" s="18">
        <v>17.309999999999999</v>
      </c>
      <c r="F241" s="18">
        <v>20.41</v>
      </c>
      <c r="G241" s="18">
        <v>24.03</v>
      </c>
      <c r="H241" s="19">
        <f t="shared" si="27"/>
        <v>64.086600000000004</v>
      </c>
      <c r="I241" s="19">
        <f t="shared" si="28"/>
        <v>60.261500000000012</v>
      </c>
      <c r="J241" s="19">
        <f t="shared" si="29"/>
        <v>63.181499999999993</v>
      </c>
      <c r="K241" s="19">
        <f t="shared" si="30"/>
        <v>74.700599999999994</v>
      </c>
      <c r="L241" s="19">
        <f t="shared" si="31"/>
        <v>87.709500000000006</v>
      </c>
      <c r="M241" s="20">
        <f t="shared" si="32"/>
        <v>-5.9686424307109354E-2</v>
      </c>
      <c r="N241" s="20">
        <f t="shared" si="33"/>
        <v>4.8455481526347377E-2</v>
      </c>
      <c r="O241" s="20">
        <f t="shared" si="34"/>
        <v>0.1823176087937135</v>
      </c>
      <c r="P241" s="20">
        <f t="shared" si="35"/>
        <v>0.17414719560485481</v>
      </c>
    </row>
    <row r="242" spans="1:16" x14ac:dyDescent="0.3">
      <c r="A242" s="50" t="s">
        <v>868</v>
      </c>
      <c r="B242" s="17">
        <v>0</v>
      </c>
      <c r="C242" s="18">
        <v>3.6</v>
      </c>
      <c r="D242" s="18">
        <v>3.1</v>
      </c>
      <c r="E242" s="18">
        <v>3.94</v>
      </c>
      <c r="F242" s="18">
        <v>3.46</v>
      </c>
      <c r="G242" s="18">
        <v>3.81</v>
      </c>
      <c r="H242" s="19">
        <f t="shared" si="27"/>
        <v>13.176000000000002</v>
      </c>
      <c r="I242" s="19">
        <f t="shared" si="28"/>
        <v>11.315</v>
      </c>
      <c r="J242" s="19">
        <f t="shared" si="29"/>
        <v>14.380999999999998</v>
      </c>
      <c r="K242" s="19">
        <f t="shared" si="30"/>
        <v>12.663599999999999</v>
      </c>
      <c r="L242" s="19">
        <f t="shared" si="31"/>
        <v>13.906500000000001</v>
      </c>
      <c r="M242" s="20">
        <f t="shared" si="32"/>
        <v>-0.1412416514875533</v>
      </c>
      <c r="N242" s="20">
        <f t="shared" si="33"/>
        <v>0.2709677419354839</v>
      </c>
      <c r="O242" s="20">
        <f t="shared" si="34"/>
        <v>-0.11942145886934152</v>
      </c>
      <c r="P242" s="20">
        <f t="shared" si="35"/>
        <v>9.8147446223822765E-2</v>
      </c>
    </row>
    <row r="243" spans="1:16" x14ac:dyDescent="0.3">
      <c r="A243" s="50" t="s">
        <v>869</v>
      </c>
      <c r="B243" s="17">
        <v>0</v>
      </c>
      <c r="C243" s="18">
        <v>5.21</v>
      </c>
      <c r="D243" s="18">
        <v>4.5</v>
      </c>
      <c r="E243" s="18">
        <v>5.7</v>
      </c>
      <c r="F243" s="18">
        <v>5.0199999999999996</v>
      </c>
      <c r="G243" s="18">
        <v>5.54</v>
      </c>
      <c r="H243" s="19">
        <f t="shared" si="27"/>
        <v>19.0686</v>
      </c>
      <c r="I243" s="19">
        <f t="shared" si="28"/>
        <v>16.425000000000001</v>
      </c>
      <c r="J243" s="19">
        <f t="shared" si="29"/>
        <v>20.805</v>
      </c>
      <c r="K243" s="19">
        <f t="shared" si="30"/>
        <v>18.373199999999997</v>
      </c>
      <c r="L243" s="19">
        <f t="shared" si="31"/>
        <v>20.221</v>
      </c>
      <c r="M243" s="20">
        <f t="shared" si="32"/>
        <v>-0.13863629212422512</v>
      </c>
      <c r="N243" s="20">
        <f t="shared" si="33"/>
        <v>0.26666666666666661</v>
      </c>
      <c r="O243" s="20">
        <f t="shared" si="34"/>
        <v>-0.11688536409516959</v>
      </c>
      <c r="P243" s="20">
        <f t="shared" si="35"/>
        <v>0.10057039601158224</v>
      </c>
    </row>
    <row r="244" spans="1:16" x14ac:dyDescent="0.3">
      <c r="A244" s="50" t="s">
        <v>870</v>
      </c>
      <c r="B244" s="17">
        <v>0</v>
      </c>
      <c r="C244" s="18">
        <v>5.2</v>
      </c>
      <c r="D244" s="18">
        <v>4.6500000000000004</v>
      </c>
      <c r="E244" s="18">
        <v>5.57</v>
      </c>
      <c r="F244" s="18">
        <v>5.29</v>
      </c>
      <c r="G244" s="18">
        <v>5.99</v>
      </c>
      <c r="H244" s="19">
        <f t="shared" si="27"/>
        <v>19.032</v>
      </c>
      <c r="I244" s="19">
        <f t="shared" si="28"/>
        <v>16.972500000000004</v>
      </c>
      <c r="J244" s="19">
        <f t="shared" si="29"/>
        <v>20.330500000000001</v>
      </c>
      <c r="K244" s="19">
        <f t="shared" si="30"/>
        <v>19.3614</v>
      </c>
      <c r="L244" s="19">
        <f t="shared" si="31"/>
        <v>21.863500000000002</v>
      </c>
      <c r="M244" s="20">
        <f t="shared" si="32"/>
        <v>-0.10821248423707419</v>
      </c>
      <c r="N244" s="20">
        <f t="shared" si="33"/>
        <v>0.19784946236559109</v>
      </c>
      <c r="O244" s="20">
        <f t="shared" si="34"/>
        <v>-4.7667297902166728E-2</v>
      </c>
      <c r="P244" s="20">
        <f t="shared" si="35"/>
        <v>0.12923135723656354</v>
      </c>
    </row>
    <row r="245" spans="1:16" x14ac:dyDescent="0.3">
      <c r="A245" s="50" t="s">
        <v>871</v>
      </c>
      <c r="B245" s="17">
        <v>0</v>
      </c>
      <c r="C245" s="18">
        <v>11.62</v>
      </c>
      <c r="D245" s="18">
        <v>9.82</v>
      </c>
      <c r="E245" s="18">
        <v>10.33</v>
      </c>
      <c r="F245" s="18">
        <v>10.81</v>
      </c>
      <c r="G245" s="18">
        <v>12.24</v>
      </c>
      <c r="H245" s="19">
        <f t="shared" si="27"/>
        <v>42.529199999999996</v>
      </c>
      <c r="I245" s="19">
        <f t="shared" si="28"/>
        <v>35.843000000000004</v>
      </c>
      <c r="J245" s="19">
        <f t="shared" si="29"/>
        <v>37.704500000000003</v>
      </c>
      <c r="K245" s="19">
        <f t="shared" si="30"/>
        <v>39.564599999999999</v>
      </c>
      <c r="L245" s="19">
        <f t="shared" si="31"/>
        <v>44.676000000000002</v>
      </c>
      <c r="M245" s="20">
        <f t="shared" si="32"/>
        <v>-0.15721433744345048</v>
      </c>
      <c r="N245" s="20">
        <f t="shared" si="33"/>
        <v>5.1934826883910379E-2</v>
      </c>
      <c r="O245" s="20">
        <f t="shared" si="34"/>
        <v>4.9333633916375907E-2</v>
      </c>
      <c r="P245" s="20">
        <f t="shared" si="35"/>
        <v>0.12919124672055338</v>
      </c>
    </row>
    <row r="246" spans="1:16" x14ac:dyDescent="0.3">
      <c r="A246" s="50" t="s">
        <v>872</v>
      </c>
      <c r="B246" s="17">
        <v>0</v>
      </c>
      <c r="C246" s="18">
        <v>9.31</v>
      </c>
      <c r="D246" s="18">
        <v>8.0399999999999991</v>
      </c>
      <c r="E246" s="18">
        <v>8.4600000000000009</v>
      </c>
      <c r="F246" s="18">
        <v>8.9600000000000009</v>
      </c>
      <c r="G246" s="18">
        <v>10.24</v>
      </c>
      <c r="H246" s="19">
        <f t="shared" si="27"/>
        <v>34.074600000000004</v>
      </c>
      <c r="I246" s="19">
        <f t="shared" si="28"/>
        <v>29.345999999999993</v>
      </c>
      <c r="J246" s="19">
        <f t="shared" si="29"/>
        <v>30.879000000000005</v>
      </c>
      <c r="K246" s="19">
        <f t="shared" si="30"/>
        <v>32.793600000000005</v>
      </c>
      <c r="L246" s="19">
        <f t="shared" si="31"/>
        <v>37.376000000000005</v>
      </c>
      <c r="M246" s="20">
        <f t="shared" si="32"/>
        <v>-0.13877198851930794</v>
      </c>
      <c r="N246" s="20">
        <f t="shared" si="33"/>
        <v>5.2238805970149738E-2</v>
      </c>
      <c r="O246" s="20">
        <f t="shared" si="34"/>
        <v>6.2003303215777628E-2</v>
      </c>
      <c r="P246" s="20">
        <f t="shared" si="35"/>
        <v>0.13973458235753311</v>
      </c>
    </row>
    <row r="247" spans="1:16" x14ac:dyDescent="0.3">
      <c r="A247" s="50" t="s">
        <v>873</v>
      </c>
      <c r="B247" s="17">
        <v>0</v>
      </c>
      <c r="C247" s="18">
        <v>14.06</v>
      </c>
      <c r="D247" s="18">
        <v>13.02</v>
      </c>
      <c r="E247" s="18">
        <v>13.66</v>
      </c>
      <c r="F247" s="18">
        <v>15.07</v>
      </c>
      <c r="G247" s="18">
        <v>17.690000000000001</v>
      </c>
      <c r="H247" s="19">
        <f t="shared" si="27"/>
        <v>51.459600000000002</v>
      </c>
      <c r="I247" s="19">
        <f t="shared" si="28"/>
        <v>47.522999999999996</v>
      </c>
      <c r="J247" s="19">
        <f t="shared" si="29"/>
        <v>49.859000000000002</v>
      </c>
      <c r="K247" s="19">
        <f t="shared" si="30"/>
        <v>55.156199999999998</v>
      </c>
      <c r="L247" s="19">
        <f t="shared" si="31"/>
        <v>64.5685</v>
      </c>
      <c r="M247" s="20">
        <f t="shared" si="32"/>
        <v>-7.6498845696429951E-2</v>
      </c>
      <c r="N247" s="20">
        <f t="shared" si="33"/>
        <v>4.9155145929339561E-2</v>
      </c>
      <c r="O247" s="20">
        <f t="shared" si="34"/>
        <v>0.10624360697165991</v>
      </c>
      <c r="P247" s="20">
        <f t="shared" si="35"/>
        <v>0.17064808670648102</v>
      </c>
    </row>
    <row r="248" spans="1:16" x14ac:dyDescent="0.3">
      <c r="A248" s="50" t="s">
        <v>874</v>
      </c>
      <c r="B248" s="17">
        <v>0</v>
      </c>
      <c r="C248" s="18">
        <v>22.25</v>
      </c>
      <c r="D248" s="18">
        <v>20.62</v>
      </c>
      <c r="E248" s="18">
        <v>23.33</v>
      </c>
      <c r="F248" s="18">
        <v>23.89</v>
      </c>
      <c r="G248" s="18">
        <v>27.71</v>
      </c>
      <c r="H248" s="19">
        <f t="shared" si="27"/>
        <v>81.435000000000002</v>
      </c>
      <c r="I248" s="19">
        <f t="shared" si="28"/>
        <v>75.263000000000005</v>
      </c>
      <c r="J248" s="19">
        <f t="shared" si="29"/>
        <v>85.154499999999999</v>
      </c>
      <c r="K248" s="19">
        <f t="shared" si="30"/>
        <v>87.437399999999997</v>
      </c>
      <c r="L248" s="19">
        <f t="shared" si="31"/>
        <v>101.14150000000001</v>
      </c>
      <c r="M248" s="20">
        <f t="shared" si="32"/>
        <v>-7.5790507766930637E-2</v>
      </c>
      <c r="N248" s="20">
        <f t="shared" si="33"/>
        <v>0.13142580019398631</v>
      </c>
      <c r="O248" s="20">
        <f t="shared" si="34"/>
        <v>2.6808917908037744E-2</v>
      </c>
      <c r="P248" s="20">
        <f t="shared" si="35"/>
        <v>0.15673041513128272</v>
      </c>
    </row>
    <row r="249" spans="1:16" x14ac:dyDescent="0.3">
      <c r="A249" s="50" t="s">
        <v>875</v>
      </c>
      <c r="B249" s="17">
        <v>0</v>
      </c>
      <c r="C249" s="18">
        <v>8.61</v>
      </c>
      <c r="D249" s="18">
        <v>7.51</v>
      </c>
      <c r="E249" s="18">
        <v>7.89</v>
      </c>
      <c r="F249" s="18">
        <v>8.4</v>
      </c>
      <c r="G249" s="18">
        <v>9.64</v>
      </c>
      <c r="H249" s="19">
        <f t="shared" si="27"/>
        <v>31.512599999999999</v>
      </c>
      <c r="I249" s="19">
        <f t="shared" si="28"/>
        <v>27.4115</v>
      </c>
      <c r="J249" s="19">
        <f t="shared" si="29"/>
        <v>28.798500000000001</v>
      </c>
      <c r="K249" s="19">
        <f t="shared" si="30"/>
        <v>30.744000000000003</v>
      </c>
      <c r="L249" s="19">
        <f t="shared" si="31"/>
        <v>35.186</v>
      </c>
      <c r="M249" s="20">
        <f t="shared" si="32"/>
        <v>-0.13014159415598836</v>
      </c>
      <c r="N249" s="20">
        <f t="shared" si="33"/>
        <v>5.0599201065246291E-2</v>
      </c>
      <c r="O249" s="20">
        <f t="shared" si="34"/>
        <v>6.7555601854263347E-2</v>
      </c>
      <c r="P249" s="20">
        <f t="shared" si="35"/>
        <v>0.14448347645068949</v>
      </c>
    </row>
    <row r="250" spans="1:16" x14ac:dyDescent="0.3">
      <c r="A250" s="50" t="s">
        <v>876</v>
      </c>
      <c r="B250" s="17">
        <v>0</v>
      </c>
      <c r="C250" s="18">
        <v>16.22</v>
      </c>
      <c r="D250" s="18">
        <v>14.88</v>
      </c>
      <c r="E250" s="18">
        <v>15.23</v>
      </c>
      <c r="F250" s="18">
        <v>16.63</v>
      </c>
      <c r="G250" s="18">
        <v>19.39</v>
      </c>
      <c r="H250" s="19">
        <f t="shared" si="27"/>
        <v>59.365199999999994</v>
      </c>
      <c r="I250" s="19">
        <f t="shared" si="28"/>
        <v>54.312000000000005</v>
      </c>
      <c r="J250" s="19">
        <f t="shared" si="29"/>
        <v>55.589499999999994</v>
      </c>
      <c r="K250" s="19">
        <f t="shared" si="30"/>
        <v>60.8658</v>
      </c>
      <c r="L250" s="19">
        <f t="shared" si="31"/>
        <v>70.773500000000013</v>
      </c>
      <c r="M250" s="20">
        <f t="shared" si="32"/>
        <v>-8.5120575690808553E-2</v>
      </c>
      <c r="N250" s="20">
        <f t="shared" si="33"/>
        <v>2.3521505376343788E-2</v>
      </c>
      <c r="O250" s="20">
        <f t="shared" si="34"/>
        <v>9.4915406686514769E-2</v>
      </c>
      <c r="P250" s="20">
        <f t="shared" si="35"/>
        <v>0.16277942621307884</v>
      </c>
    </row>
    <row r="251" spans="1:16" x14ac:dyDescent="0.3">
      <c r="A251" s="50" t="s">
        <v>877</v>
      </c>
      <c r="B251" s="17">
        <v>1</v>
      </c>
      <c r="C251" s="18">
        <v>215.71</v>
      </c>
      <c r="D251" s="18">
        <v>185.19</v>
      </c>
      <c r="E251" s="18">
        <v>194.69</v>
      </c>
      <c r="F251" s="18">
        <v>1338.94</v>
      </c>
      <c r="G251" s="18">
        <v>2813.82</v>
      </c>
      <c r="H251" s="19">
        <f t="shared" si="27"/>
        <v>789.49860000000012</v>
      </c>
      <c r="I251" s="19">
        <f t="shared" si="28"/>
        <v>675.94349999999997</v>
      </c>
      <c r="J251" s="19">
        <f t="shared" si="29"/>
        <v>710.61850000000004</v>
      </c>
      <c r="K251" s="19">
        <f t="shared" si="30"/>
        <v>4900.5204000000003</v>
      </c>
      <c r="L251" s="19">
        <f t="shared" si="31"/>
        <v>10270.443000000001</v>
      </c>
      <c r="M251" s="20">
        <f t="shared" si="32"/>
        <v>-0.14383192066458395</v>
      </c>
      <c r="N251" s="20">
        <f t="shared" si="33"/>
        <v>5.1298666234677937E-2</v>
      </c>
      <c r="O251" s="20">
        <f t="shared" si="34"/>
        <v>5.896134001577499</v>
      </c>
      <c r="P251" s="20">
        <f t="shared" si="35"/>
        <v>1.0957861944621228</v>
      </c>
    </row>
    <row r="252" spans="1:16" x14ac:dyDescent="0.3">
      <c r="A252" s="50" t="s">
        <v>878</v>
      </c>
      <c r="B252" s="17">
        <v>0</v>
      </c>
      <c r="C252" s="18">
        <v>9.3699999999999992</v>
      </c>
      <c r="D252" s="18">
        <v>7.65</v>
      </c>
      <c r="E252" s="18">
        <v>8.0500000000000007</v>
      </c>
      <c r="F252" s="18">
        <v>8.2200000000000006</v>
      </c>
      <c r="G252" s="18">
        <v>9.16</v>
      </c>
      <c r="H252" s="19">
        <f t="shared" si="27"/>
        <v>34.294199999999996</v>
      </c>
      <c r="I252" s="19">
        <f t="shared" si="28"/>
        <v>27.922499999999999</v>
      </c>
      <c r="J252" s="19">
        <f t="shared" si="29"/>
        <v>29.3825</v>
      </c>
      <c r="K252" s="19">
        <f t="shared" si="30"/>
        <v>30.085200000000004</v>
      </c>
      <c r="L252" s="19">
        <f t="shared" si="31"/>
        <v>33.433999999999997</v>
      </c>
      <c r="M252" s="20">
        <f t="shared" si="32"/>
        <v>-0.1857952656717462</v>
      </c>
      <c r="N252" s="20">
        <f t="shared" si="33"/>
        <v>5.2287581699346442E-2</v>
      </c>
      <c r="O252" s="20">
        <f t="shared" si="34"/>
        <v>2.3915596018038165E-2</v>
      </c>
      <c r="P252" s="20">
        <f t="shared" si="35"/>
        <v>0.11131054471966251</v>
      </c>
    </row>
    <row r="253" spans="1:16" x14ac:dyDescent="0.3">
      <c r="A253" s="50" t="s">
        <v>879</v>
      </c>
      <c r="B253" s="17">
        <v>0</v>
      </c>
      <c r="C253" s="18">
        <v>36.74</v>
      </c>
      <c r="D253" s="18">
        <v>32.97</v>
      </c>
      <c r="E253" s="18">
        <v>34.619999999999997</v>
      </c>
      <c r="F253" s="18">
        <v>42.46</v>
      </c>
      <c r="G253" s="18">
        <v>49.17</v>
      </c>
      <c r="H253" s="19">
        <f t="shared" si="27"/>
        <v>134.4684</v>
      </c>
      <c r="I253" s="19">
        <f t="shared" si="28"/>
        <v>120.34049999999999</v>
      </c>
      <c r="J253" s="19">
        <f t="shared" si="29"/>
        <v>126.36299999999999</v>
      </c>
      <c r="K253" s="19">
        <f t="shared" si="30"/>
        <v>155.40360000000001</v>
      </c>
      <c r="L253" s="19">
        <f t="shared" si="31"/>
        <v>179.47050000000002</v>
      </c>
      <c r="M253" s="20">
        <f t="shared" si="32"/>
        <v>-0.10506483307602388</v>
      </c>
      <c r="N253" s="20">
        <f t="shared" si="33"/>
        <v>5.0045495905368442E-2</v>
      </c>
      <c r="O253" s="20">
        <f t="shared" si="34"/>
        <v>0.22981885520286816</v>
      </c>
      <c r="P253" s="20">
        <f t="shared" si="35"/>
        <v>0.15486706871655476</v>
      </c>
    </row>
    <row r="254" spans="1:16" x14ac:dyDescent="0.3">
      <c r="A254" s="50" t="s">
        <v>880</v>
      </c>
      <c r="B254" s="17">
        <v>1</v>
      </c>
      <c r="C254" s="18">
        <v>111.61</v>
      </c>
      <c r="D254" s="18">
        <v>98.21</v>
      </c>
      <c r="E254" s="18">
        <v>103.17</v>
      </c>
      <c r="F254" s="18">
        <v>1493.36</v>
      </c>
      <c r="G254" s="18">
        <v>2968.04</v>
      </c>
      <c r="H254" s="19">
        <f t="shared" si="27"/>
        <v>408.49260000000004</v>
      </c>
      <c r="I254" s="19">
        <f t="shared" si="28"/>
        <v>358.4665</v>
      </c>
      <c r="J254" s="19">
        <f t="shared" si="29"/>
        <v>376.57050000000004</v>
      </c>
      <c r="K254" s="19">
        <f t="shared" si="30"/>
        <v>5465.6975999999995</v>
      </c>
      <c r="L254" s="19">
        <f t="shared" si="31"/>
        <v>10833.346</v>
      </c>
      <c r="M254" s="20">
        <f t="shared" si="32"/>
        <v>-0.12246513155929883</v>
      </c>
      <c r="N254" s="20">
        <f t="shared" si="33"/>
        <v>5.0504021993687198E-2</v>
      </c>
      <c r="O254" s="20">
        <f t="shared" si="34"/>
        <v>13.514407262385129</v>
      </c>
      <c r="P254" s="20">
        <f t="shared" si="35"/>
        <v>0.98206099071415887</v>
      </c>
    </row>
    <row r="255" spans="1:16" x14ac:dyDescent="0.3">
      <c r="A255" s="50" t="s">
        <v>881</v>
      </c>
      <c r="B255" s="17">
        <v>0</v>
      </c>
      <c r="C255" s="18">
        <v>32.61</v>
      </c>
      <c r="D255" s="18">
        <v>27.35</v>
      </c>
      <c r="E255" s="18">
        <v>28.75</v>
      </c>
      <c r="F255" s="18">
        <v>29.42</v>
      </c>
      <c r="G255" s="18">
        <v>32.92</v>
      </c>
      <c r="H255" s="19">
        <f t="shared" si="27"/>
        <v>119.3526</v>
      </c>
      <c r="I255" s="19">
        <f t="shared" si="28"/>
        <v>99.827500000000001</v>
      </c>
      <c r="J255" s="19">
        <f t="shared" si="29"/>
        <v>104.93749999999999</v>
      </c>
      <c r="K255" s="19">
        <f t="shared" si="30"/>
        <v>107.6772</v>
      </c>
      <c r="L255" s="19">
        <f t="shared" si="31"/>
        <v>120.158</v>
      </c>
      <c r="M255" s="20">
        <f t="shared" si="32"/>
        <v>-0.16359174412622768</v>
      </c>
      <c r="N255" s="20">
        <f t="shared" si="33"/>
        <v>5.1188299817184424E-2</v>
      </c>
      <c r="O255" s="20">
        <f t="shared" si="34"/>
        <v>2.6107921381774979E-2</v>
      </c>
      <c r="P255" s="20">
        <f t="shared" si="35"/>
        <v>0.11590940329057586</v>
      </c>
    </row>
    <row r="256" spans="1:16" x14ac:dyDescent="0.3">
      <c r="A256" s="50" t="s">
        <v>882</v>
      </c>
      <c r="B256" s="17">
        <v>0</v>
      </c>
      <c r="C256" s="18">
        <v>108.95</v>
      </c>
      <c r="D256" s="18">
        <v>663.03</v>
      </c>
      <c r="E256" s="18">
        <v>669.06</v>
      </c>
      <c r="F256" s="18">
        <v>46.04</v>
      </c>
      <c r="G256" s="18">
        <v>53.97</v>
      </c>
      <c r="H256" s="19">
        <f t="shared" si="27"/>
        <v>398.75700000000006</v>
      </c>
      <c r="I256" s="19">
        <f t="shared" si="28"/>
        <v>2420.0594999999998</v>
      </c>
      <c r="J256" s="19">
        <f t="shared" si="29"/>
        <v>2442.069</v>
      </c>
      <c r="K256" s="19">
        <f t="shared" si="30"/>
        <v>168.50639999999999</v>
      </c>
      <c r="L256" s="19">
        <f t="shared" si="31"/>
        <v>196.9905</v>
      </c>
      <c r="M256" s="20">
        <f t="shared" si="32"/>
        <v>5.0690081929596209</v>
      </c>
      <c r="N256" s="20">
        <f t="shared" si="33"/>
        <v>9.0946111035701271E-3</v>
      </c>
      <c r="O256" s="20">
        <f t="shared" si="34"/>
        <v>-0.93099850987011423</v>
      </c>
      <c r="P256" s="20">
        <f t="shared" si="35"/>
        <v>0.16903868339718864</v>
      </c>
    </row>
    <row r="257" spans="1:16" x14ac:dyDescent="0.3">
      <c r="A257" s="50" t="s">
        <v>883</v>
      </c>
      <c r="B257" s="17">
        <v>0</v>
      </c>
      <c r="C257" s="18">
        <v>395.22</v>
      </c>
      <c r="D257" s="18">
        <v>334.82</v>
      </c>
      <c r="E257" s="18">
        <v>565.83000000000004</v>
      </c>
      <c r="F257" s="18">
        <v>527.84</v>
      </c>
      <c r="G257" s="18">
        <v>590.01</v>
      </c>
      <c r="H257" s="19">
        <f t="shared" si="27"/>
        <v>1446.5052000000001</v>
      </c>
      <c r="I257" s="19">
        <f t="shared" si="28"/>
        <v>1222.0929999999998</v>
      </c>
      <c r="J257" s="19">
        <f t="shared" si="29"/>
        <v>2065.2795000000001</v>
      </c>
      <c r="K257" s="19">
        <f t="shared" si="30"/>
        <v>1931.8944000000001</v>
      </c>
      <c r="L257" s="19">
        <f t="shared" si="31"/>
        <v>2153.5365000000002</v>
      </c>
      <c r="M257" s="20">
        <f t="shared" si="32"/>
        <v>-0.15514095628553581</v>
      </c>
      <c r="N257" s="20">
        <f t="shared" si="33"/>
        <v>0.68995281046532497</v>
      </c>
      <c r="O257" s="20">
        <f t="shared" si="34"/>
        <v>-6.4584527179008977E-2</v>
      </c>
      <c r="P257" s="20">
        <f t="shared" si="35"/>
        <v>0.1147278546901942</v>
      </c>
    </row>
    <row r="258" spans="1:16" x14ac:dyDescent="0.3">
      <c r="A258" s="50" t="s">
        <v>884</v>
      </c>
      <c r="B258" s="17">
        <v>0</v>
      </c>
      <c r="C258" s="18">
        <v>1.1000000000000001</v>
      </c>
      <c r="D258" s="18">
        <v>10.52</v>
      </c>
      <c r="E258" s="18">
        <v>11.08</v>
      </c>
      <c r="F258" s="18">
        <v>11.16</v>
      </c>
      <c r="G258" s="18">
        <v>12.29</v>
      </c>
      <c r="H258" s="19">
        <f t="shared" si="27"/>
        <v>4.0260000000000007</v>
      </c>
      <c r="I258" s="19">
        <f t="shared" si="28"/>
        <v>38.398000000000003</v>
      </c>
      <c r="J258" s="19">
        <f t="shared" si="29"/>
        <v>40.442</v>
      </c>
      <c r="K258" s="19">
        <f t="shared" si="30"/>
        <v>40.845600000000005</v>
      </c>
      <c r="L258" s="19">
        <f t="shared" si="31"/>
        <v>44.858499999999999</v>
      </c>
      <c r="M258" s="20">
        <f t="shared" si="32"/>
        <v>8.5375062096373568</v>
      </c>
      <c r="N258" s="20">
        <f t="shared" si="33"/>
        <v>5.323193916349811E-2</v>
      </c>
      <c r="O258" s="20">
        <f t="shared" si="34"/>
        <v>9.9797240492558448E-3</v>
      </c>
      <c r="P258" s="20">
        <f t="shared" si="35"/>
        <v>9.8245588264096906E-2</v>
      </c>
    </row>
    <row r="259" spans="1:16" x14ac:dyDescent="0.3">
      <c r="A259" s="50" t="s">
        <v>885</v>
      </c>
      <c r="B259" s="17">
        <v>2</v>
      </c>
      <c r="C259" s="18">
        <v>0</v>
      </c>
      <c r="D259" s="18">
        <v>0</v>
      </c>
      <c r="E259" s="18">
        <v>13521.66</v>
      </c>
      <c r="F259" s="18">
        <v>9301.08</v>
      </c>
      <c r="G259" s="18">
        <v>22124.93</v>
      </c>
      <c r="H259" s="19">
        <f t="shared" si="27"/>
        <v>0</v>
      </c>
      <c r="I259" s="19">
        <f t="shared" si="28"/>
        <v>0</v>
      </c>
      <c r="J259" s="19">
        <f t="shared" si="29"/>
        <v>49354.059000000001</v>
      </c>
      <c r="K259" s="19">
        <f t="shared" si="30"/>
        <v>34041.952799999999</v>
      </c>
      <c r="L259" s="19">
        <f t="shared" si="31"/>
        <v>80755.994500000001</v>
      </c>
      <c r="M259" s="20">
        <f t="shared" si="32"/>
        <v>0</v>
      </c>
      <c r="N259" s="20">
        <f t="shared" si="33"/>
        <v>0</v>
      </c>
      <c r="O259" s="20">
        <f t="shared" si="34"/>
        <v>-0.31025019036428192</v>
      </c>
      <c r="P259" s="20">
        <f t="shared" si="35"/>
        <v>1.3722491766101035</v>
      </c>
    </row>
    <row r="260" spans="1:16" x14ac:dyDescent="0.3">
      <c r="A260" s="50" t="s">
        <v>886</v>
      </c>
      <c r="B260" s="17">
        <v>1</v>
      </c>
      <c r="C260" s="18">
        <v>0</v>
      </c>
      <c r="D260" s="18">
        <v>0</v>
      </c>
      <c r="E260" s="18">
        <v>4435.97</v>
      </c>
      <c r="F260" s="18">
        <v>1133.5899999999999</v>
      </c>
      <c r="G260" s="18">
        <v>3439.91</v>
      </c>
      <c r="H260" s="19">
        <f t="shared" si="27"/>
        <v>0</v>
      </c>
      <c r="I260" s="19">
        <f t="shared" si="28"/>
        <v>0</v>
      </c>
      <c r="J260" s="19">
        <f t="shared" si="29"/>
        <v>16191.290500000001</v>
      </c>
      <c r="K260" s="19">
        <f t="shared" si="30"/>
        <v>4148.9393999999993</v>
      </c>
      <c r="L260" s="19">
        <f t="shared" si="31"/>
        <v>12555.671499999999</v>
      </c>
      <c r="M260" s="20">
        <f t="shared" si="32"/>
        <v>0</v>
      </c>
      <c r="N260" s="20">
        <f t="shared" si="33"/>
        <v>0</v>
      </c>
      <c r="O260" s="20">
        <f t="shared" si="34"/>
        <v>-0.74375486623502929</v>
      </c>
      <c r="P260" s="20">
        <f t="shared" si="35"/>
        <v>2.0262364159862156</v>
      </c>
    </row>
    <row r="261" spans="1:16" x14ac:dyDescent="0.3">
      <c r="A261" s="50" t="s">
        <v>887</v>
      </c>
      <c r="B261" s="17">
        <v>0</v>
      </c>
      <c r="C261" s="18">
        <v>0</v>
      </c>
      <c r="D261" s="18">
        <v>0</v>
      </c>
      <c r="E261" s="18" t="s">
        <v>356</v>
      </c>
      <c r="F261" s="18">
        <v>0</v>
      </c>
      <c r="G261" s="18">
        <v>0</v>
      </c>
      <c r="H261" s="19">
        <f t="shared" si="27"/>
        <v>0</v>
      </c>
      <c r="I261" s="19">
        <f t="shared" si="28"/>
        <v>0</v>
      </c>
      <c r="J261" s="19">
        <f t="shared" si="29"/>
        <v>0</v>
      </c>
      <c r="K261" s="19">
        <f t="shared" si="30"/>
        <v>0</v>
      </c>
      <c r="L261" s="19">
        <f t="shared" si="31"/>
        <v>0</v>
      </c>
      <c r="M261" s="20">
        <f t="shared" si="32"/>
        <v>0</v>
      </c>
      <c r="N261" s="20">
        <f t="shared" si="33"/>
        <v>0</v>
      </c>
      <c r="O261" s="20">
        <f t="shared" si="34"/>
        <v>0</v>
      </c>
      <c r="P261" s="20">
        <f t="shared" si="35"/>
        <v>0</v>
      </c>
    </row>
    <row r="262" spans="1:16" x14ac:dyDescent="0.3">
      <c r="A262" s="50" t="s">
        <v>888</v>
      </c>
      <c r="B262" s="17">
        <v>0</v>
      </c>
      <c r="C262" s="18">
        <v>0</v>
      </c>
      <c r="D262" s="18">
        <v>0</v>
      </c>
      <c r="E262" s="18" t="s">
        <v>356</v>
      </c>
      <c r="F262" s="18">
        <v>0</v>
      </c>
      <c r="G262" s="18">
        <v>0</v>
      </c>
      <c r="H262" s="19">
        <f t="shared" si="27"/>
        <v>0</v>
      </c>
      <c r="I262" s="19">
        <f t="shared" si="28"/>
        <v>0</v>
      </c>
      <c r="J262" s="19">
        <f t="shared" si="29"/>
        <v>0</v>
      </c>
      <c r="K262" s="19">
        <f t="shared" si="30"/>
        <v>0</v>
      </c>
      <c r="L262" s="19">
        <f t="shared" si="31"/>
        <v>0</v>
      </c>
      <c r="M262" s="20">
        <f t="shared" si="32"/>
        <v>0</v>
      </c>
      <c r="N262" s="20">
        <f t="shared" si="33"/>
        <v>0</v>
      </c>
      <c r="O262" s="20">
        <f t="shared" si="34"/>
        <v>0</v>
      </c>
      <c r="P262" s="20">
        <f t="shared" si="35"/>
        <v>0</v>
      </c>
    </row>
    <row r="263" spans="1:16" x14ac:dyDescent="0.3">
      <c r="A263" s="50" t="s">
        <v>889</v>
      </c>
      <c r="B263" s="17">
        <v>0</v>
      </c>
      <c r="C263" s="18">
        <v>0</v>
      </c>
      <c r="D263" s="18">
        <v>0</v>
      </c>
      <c r="E263" s="18" t="s">
        <v>356</v>
      </c>
      <c r="F263" s="18">
        <v>0</v>
      </c>
      <c r="G263" s="18">
        <v>0</v>
      </c>
      <c r="H263" s="19">
        <f t="shared" si="27"/>
        <v>0</v>
      </c>
      <c r="I263" s="19">
        <f t="shared" si="28"/>
        <v>0</v>
      </c>
      <c r="J263" s="19">
        <f t="shared" si="29"/>
        <v>0</v>
      </c>
      <c r="K263" s="19">
        <f t="shared" si="30"/>
        <v>0</v>
      </c>
      <c r="L263" s="19">
        <f t="shared" si="31"/>
        <v>0</v>
      </c>
      <c r="M263" s="20">
        <f t="shared" si="32"/>
        <v>0</v>
      </c>
      <c r="N263" s="20">
        <f t="shared" si="33"/>
        <v>0</v>
      </c>
      <c r="O263" s="20">
        <f t="shared" si="34"/>
        <v>0</v>
      </c>
      <c r="P263" s="20">
        <f t="shared" si="35"/>
        <v>0</v>
      </c>
    </row>
    <row r="264" spans="1:16" x14ac:dyDescent="0.3">
      <c r="A264" s="50" t="s">
        <v>890</v>
      </c>
      <c r="B264" s="17">
        <v>0</v>
      </c>
      <c r="C264" s="18">
        <v>0</v>
      </c>
      <c r="D264" s="18">
        <v>0</v>
      </c>
      <c r="E264" s="18" t="s">
        <v>356</v>
      </c>
      <c r="F264" s="18">
        <v>0</v>
      </c>
      <c r="G264" s="18">
        <v>0</v>
      </c>
      <c r="H264" s="19">
        <f t="shared" si="27"/>
        <v>0</v>
      </c>
      <c r="I264" s="19">
        <f t="shared" si="28"/>
        <v>0</v>
      </c>
      <c r="J264" s="19">
        <f t="shared" si="29"/>
        <v>0</v>
      </c>
      <c r="K264" s="19">
        <f t="shared" si="30"/>
        <v>0</v>
      </c>
      <c r="L264" s="19">
        <f t="shared" si="31"/>
        <v>0</v>
      </c>
      <c r="M264" s="20">
        <f t="shared" si="32"/>
        <v>0</v>
      </c>
      <c r="N264" s="20">
        <f t="shared" si="33"/>
        <v>0</v>
      </c>
      <c r="O264" s="20">
        <f t="shared" si="34"/>
        <v>0</v>
      </c>
      <c r="P264" s="20">
        <f t="shared" si="35"/>
        <v>0</v>
      </c>
    </row>
    <row r="265" spans="1:16" x14ac:dyDescent="0.3">
      <c r="A265" s="50" t="s">
        <v>891</v>
      </c>
      <c r="B265" s="17">
        <v>0</v>
      </c>
      <c r="C265" s="18">
        <v>0</v>
      </c>
      <c r="D265" s="18">
        <v>0</v>
      </c>
      <c r="E265" s="18" t="s">
        <v>356</v>
      </c>
      <c r="F265" s="18">
        <v>0</v>
      </c>
      <c r="G265" s="18">
        <v>0</v>
      </c>
      <c r="H265" s="19">
        <f t="shared" si="27"/>
        <v>0</v>
      </c>
      <c r="I265" s="19">
        <f t="shared" si="28"/>
        <v>0</v>
      </c>
      <c r="J265" s="19">
        <f t="shared" si="29"/>
        <v>0</v>
      </c>
      <c r="K265" s="19">
        <f t="shared" si="30"/>
        <v>0</v>
      </c>
      <c r="L265" s="19">
        <f t="shared" si="31"/>
        <v>0</v>
      </c>
      <c r="M265" s="20">
        <f t="shared" si="32"/>
        <v>0</v>
      </c>
      <c r="N265" s="20">
        <f t="shared" si="33"/>
        <v>0</v>
      </c>
      <c r="O265" s="20">
        <f t="shared" si="34"/>
        <v>0</v>
      </c>
      <c r="P265" s="20">
        <f t="shared" si="35"/>
        <v>0</v>
      </c>
    </row>
    <row r="266" spans="1:16" x14ac:dyDescent="0.3">
      <c r="A266" s="50" t="s">
        <v>892</v>
      </c>
      <c r="B266" s="17">
        <v>0</v>
      </c>
      <c r="C266" s="18">
        <v>0</v>
      </c>
      <c r="D266" s="18">
        <v>0</v>
      </c>
      <c r="E266" s="18" t="s">
        <v>356</v>
      </c>
      <c r="F266" s="18">
        <v>0</v>
      </c>
      <c r="G266" s="18">
        <v>0</v>
      </c>
      <c r="H266" s="19">
        <f t="shared" si="27"/>
        <v>0</v>
      </c>
      <c r="I266" s="19">
        <f t="shared" si="28"/>
        <v>0</v>
      </c>
      <c r="J266" s="19">
        <f t="shared" si="29"/>
        <v>0</v>
      </c>
      <c r="K266" s="19">
        <f t="shared" si="30"/>
        <v>0</v>
      </c>
      <c r="L266" s="19">
        <f t="shared" si="31"/>
        <v>0</v>
      </c>
      <c r="M266" s="20">
        <f t="shared" si="32"/>
        <v>0</v>
      </c>
      <c r="N266" s="20">
        <f t="shared" si="33"/>
        <v>0</v>
      </c>
      <c r="O266" s="20">
        <f t="shared" si="34"/>
        <v>0</v>
      </c>
      <c r="P266" s="20">
        <f t="shared" si="35"/>
        <v>0</v>
      </c>
    </row>
    <row r="267" spans="1:16" x14ac:dyDescent="0.3">
      <c r="A267" s="50" t="s">
        <v>893</v>
      </c>
      <c r="B267" s="17">
        <v>0</v>
      </c>
      <c r="C267" s="18">
        <v>5</v>
      </c>
      <c r="D267" s="18">
        <v>3.83</v>
      </c>
      <c r="E267" s="18">
        <v>3.85</v>
      </c>
      <c r="F267" s="18">
        <v>3.72</v>
      </c>
      <c r="G267" s="18">
        <v>4.87</v>
      </c>
      <c r="H267" s="19">
        <f t="shared" si="27"/>
        <v>18.3</v>
      </c>
      <c r="I267" s="19">
        <f t="shared" si="28"/>
        <v>13.9795</v>
      </c>
      <c r="J267" s="19">
        <f t="shared" si="29"/>
        <v>14.0525</v>
      </c>
      <c r="K267" s="19">
        <f t="shared" si="30"/>
        <v>13.615200000000002</v>
      </c>
      <c r="L267" s="19">
        <f t="shared" si="31"/>
        <v>17.775500000000001</v>
      </c>
      <c r="M267" s="20">
        <f t="shared" si="32"/>
        <v>-0.2360928961748634</v>
      </c>
      <c r="N267" s="20">
        <f t="shared" si="33"/>
        <v>5.2219321148825326E-3</v>
      </c>
      <c r="O267" s="20">
        <f t="shared" si="34"/>
        <v>-3.111901796833294E-2</v>
      </c>
      <c r="P267" s="20">
        <f t="shared" si="35"/>
        <v>0.30556290028791344</v>
      </c>
    </row>
    <row r="268" spans="1:16" x14ac:dyDescent="0.3">
      <c r="A268" s="50" t="s">
        <v>894</v>
      </c>
      <c r="B268" s="17">
        <v>3</v>
      </c>
      <c r="C268" s="18">
        <v>0</v>
      </c>
      <c r="D268" s="18">
        <v>0</v>
      </c>
      <c r="E268" s="18">
        <v>13721.04</v>
      </c>
      <c r="F268" s="18">
        <v>11361.79</v>
      </c>
      <c r="G268" s="18">
        <v>41421.480000000003</v>
      </c>
      <c r="H268" s="19">
        <f t="shared" si="27"/>
        <v>0</v>
      </c>
      <c r="I268" s="19">
        <f t="shared" si="28"/>
        <v>0</v>
      </c>
      <c r="J268" s="19">
        <f t="shared" si="29"/>
        <v>50081.796000000009</v>
      </c>
      <c r="K268" s="19">
        <f t="shared" si="30"/>
        <v>41584.151400000002</v>
      </c>
      <c r="L268" s="19">
        <f t="shared" si="31"/>
        <v>151188.402</v>
      </c>
      <c r="M268" s="20">
        <f t="shared" si="32"/>
        <v>0</v>
      </c>
      <c r="N268" s="20">
        <f t="shared" si="33"/>
        <v>0</v>
      </c>
      <c r="O268" s="20">
        <f t="shared" si="34"/>
        <v>-0.16967531675581293</v>
      </c>
      <c r="P268" s="20">
        <f t="shared" si="35"/>
        <v>2.6357217091124769</v>
      </c>
    </row>
    <row r="269" spans="1:16" x14ac:dyDescent="0.3">
      <c r="A269" s="50" t="s">
        <v>895</v>
      </c>
      <c r="B269" s="17">
        <v>0</v>
      </c>
      <c r="C269" s="18">
        <v>23.98</v>
      </c>
      <c r="D269" s="18">
        <v>19.670000000000002</v>
      </c>
      <c r="E269" s="18">
        <v>20.72</v>
      </c>
      <c r="F269" s="18">
        <v>20.93</v>
      </c>
      <c r="G269" s="18">
        <v>23.11</v>
      </c>
      <c r="H269" s="19">
        <f t="shared" si="27"/>
        <v>87.766800000000003</v>
      </c>
      <c r="I269" s="19">
        <f t="shared" si="28"/>
        <v>71.795500000000004</v>
      </c>
      <c r="J269" s="19">
        <f t="shared" si="29"/>
        <v>75.628</v>
      </c>
      <c r="K269" s="19">
        <f t="shared" si="30"/>
        <v>76.603799999999993</v>
      </c>
      <c r="L269" s="19">
        <f t="shared" si="31"/>
        <v>84.351500000000001</v>
      </c>
      <c r="M269" s="20">
        <f t="shared" si="32"/>
        <v>-0.18197427728936222</v>
      </c>
      <c r="N269" s="20">
        <f t="shared" si="33"/>
        <v>5.3380782918149405E-2</v>
      </c>
      <c r="O269" s="20">
        <f t="shared" si="34"/>
        <v>1.2902628656053183E-2</v>
      </c>
      <c r="P269" s="20">
        <f t="shared" si="35"/>
        <v>0.10113989123254985</v>
      </c>
    </row>
    <row r="270" spans="1:16" x14ac:dyDescent="0.3">
      <c r="A270" s="50" t="s">
        <v>896</v>
      </c>
      <c r="B270" s="17">
        <v>0</v>
      </c>
      <c r="C270" s="18">
        <v>10.77</v>
      </c>
      <c r="D270" s="18">
        <v>9.24</v>
      </c>
      <c r="E270" s="18">
        <v>9.6999999999999993</v>
      </c>
      <c r="F270" s="18">
        <v>10.119999999999999</v>
      </c>
      <c r="G270" s="18">
        <v>11.47</v>
      </c>
      <c r="H270" s="19">
        <f t="shared" si="27"/>
        <v>39.418199999999999</v>
      </c>
      <c r="I270" s="19">
        <f t="shared" si="28"/>
        <v>33.725999999999999</v>
      </c>
      <c r="J270" s="19">
        <f t="shared" si="29"/>
        <v>35.404999999999994</v>
      </c>
      <c r="K270" s="19">
        <f t="shared" si="30"/>
        <v>37.039200000000001</v>
      </c>
      <c r="L270" s="19">
        <f t="shared" si="31"/>
        <v>41.865500000000004</v>
      </c>
      <c r="M270" s="20">
        <f t="shared" si="32"/>
        <v>-0.14440537619678218</v>
      </c>
      <c r="N270" s="20">
        <f t="shared" si="33"/>
        <v>4.9783549783549708E-2</v>
      </c>
      <c r="O270" s="20">
        <f t="shared" si="34"/>
        <v>4.6157322412088808E-2</v>
      </c>
      <c r="P270" s="20">
        <f t="shared" si="35"/>
        <v>0.13030249033456465</v>
      </c>
    </row>
    <row r="271" spans="1:16" x14ac:dyDescent="0.3">
      <c r="A271" s="50" t="s">
        <v>897</v>
      </c>
      <c r="B271" s="17">
        <v>0</v>
      </c>
      <c r="C271" s="18">
        <v>11.7</v>
      </c>
      <c r="D271" s="18">
        <v>9.67</v>
      </c>
      <c r="E271" s="18">
        <v>10.17</v>
      </c>
      <c r="F271" s="18">
        <v>7.93</v>
      </c>
      <c r="G271" s="18">
        <v>8.8699999999999992</v>
      </c>
      <c r="H271" s="19">
        <f t="shared" ref="H271:H296" si="36">($C271/100)*366</f>
        <v>42.821999999999996</v>
      </c>
      <c r="I271" s="19">
        <f t="shared" ref="I271:I296" si="37">($D271/100)*365</f>
        <v>35.295499999999997</v>
      </c>
      <c r="J271" s="19">
        <f t="shared" ref="J271:J296" si="38">IFERROR((($E271/100)*365),0)</f>
        <v>37.1205</v>
      </c>
      <c r="K271" s="19">
        <f t="shared" ref="K271:K296" si="39">($F271/100)*366</f>
        <v>29.023799999999998</v>
      </c>
      <c r="L271" s="19">
        <f t="shared" ref="L271:L296" si="40">($G271/100)*365</f>
        <v>32.375499999999995</v>
      </c>
      <c r="M271" s="20">
        <f t="shared" ref="M271:M296" si="41">IFERROR((($I271/$H271)-1),0)</f>
        <v>-0.1757624585493438</v>
      </c>
      <c r="N271" s="20">
        <f t="shared" ref="N271:N296" si="42">IFERROR((($J271/$I271)-1),0)</f>
        <v>5.170630816959676E-2</v>
      </c>
      <c r="O271" s="20">
        <f t="shared" ref="O271:O296" si="43">IFERROR((($K271/$J271)-1),0)</f>
        <v>-0.21811936800420262</v>
      </c>
      <c r="P271" s="20">
        <f t="shared" ref="P271:P296" si="44">IFERROR((($L271/$K271)-1),0)</f>
        <v>0.11548108793472944</v>
      </c>
    </row>
    <row r="272" spans="1:16" x14ac:dyDescent="0.3">
      <c r="A272" s="50" t="s">
        <v>898</v>
      </c>
      <c r="B272" s="17" t="s">
        <v>357</v>
      </c>
      <c r="C272" s="18">
        <v>9.84</v>
      </c>
      <c r="D272" s="18">
        <v>8.56</v>
      </c>
      <c r="E272" s="18">
        <v>0</v>
      </c>
      <c r="F272" s="18">
        <v>0</v>
      </c>
      <c r="G272" s="18">
        <v>0</v>
      </c>
      <c r="H272" s="19">
        <f t="shared" si="36"/>
        <v>36.014400000000002</v>
      </c>
      <c r="I272" s="19">
        <f t="shared" si="37"/>
        <v>31.244000000000003</v>
      </c>
      <c r="J272" s="19">
        <f t="shared" si="38"/>
        <v>0</v>
      </c>
      <c r="K272" s="19">
        <f t="shared" si="39"/>
        <v>0</v>
      </c>
      <c r="L272" s="19">
        <f t="shared" si="40"/>
        <v>0</v>
      </c>
      <c r="M272" s="20">
        <f t="shared" si="41"/>
        <v>-0.13245812785996713</v>
      </c>
      <c r="N272" s="20">
        <f t="shared" si="42"/>
        <v>-1</v>
      </c>
      <c r="O272" s="20">
        <f t="shared" si="43"/>
        <v>0</v>
      </c>
      <c r="P272" s="20">
        <f t="shared" si="44"/>
        <v>0</v>
      </c>
    </row>
    <row r="273" spans="1:16" x14ac:dyDescent="0.3">
      <c r="A273" s="50" t="s">
        <v>899</v>
      </c>
      <c r="B273" s="17" t="s">
        <v>357</v>
      </c>
      <c r="C273" s="18">
        <v>9899.16</v>
      </c>
      <c r="D273" s="18">
        <v>0</v>
      </c>
      <c r="E273" s="18">
        <v>0</v>
      </c>
      <c r="F273" s="18">
        <v>0</v>
      </c>
      <c r="G273" s="18">
        <v>0</v>
      </c>
      <c r="H273" s="19">
        <f t="shared" si="36"/>
        <v>36230.925600000002</v>
      </c>
      <c r="I273" s="19">
        <f t="shared" si="37"/>
        <v>0</v>
      </c>
      <c r="J273" s="19">
        <f t="shared" si="38"/>
        <v>0</v>
      </c>
      <c r="K273" s="19">
        <f t="shared" si="39"/>
        <v>0</v>
      </c>
      <c r="L273" s="19">
        <f t="shared" si="40"/>
        <v>0</v>
      </c>
      <c r="M273" s="20">
        <f t="shared" si="41"/>
        <v>-1</v>
      </c>
      <c r="N273" s="20">
        <f t="shared" si="42"/>
        <v>0</v>
      </c>
      <c r="O273" s="20">
        <f t="shared" si="43"/>
        <v>0</v>
      </c>
      <c r="P273" s="20">
        <f t="shared" si="44"/>
        <v>0</v>
      </c>
    </row>
    <row r="274" spans="1:16" x14ac:dyDescent="0.3">
      <c r="A274" s="50" t="s">
        <v>900</v>
      </c>
      <c r="B274" s="17" t="s">
        <v>357</v>
      </c>
      <c r="C274" s="18">
        <v>6.06</v>
      </c>
      <c r="D274" s="18">
        <v>5.69</v>
      </c>
      <c r="E274" s="18">
        <v>0</v>
      </c>
      <c r="F274" s="18">
        <v>0</v>
      </c>
      <c r="G274" s="18">
        <v>0</v>
      </c>
      <c r="H274" s="19">
        <f t="shared" si="36"/>
        <v>22.179599999999997</v>
      </c>
      <c r="I274" s="19">
        <f t="shared" si="37"/>
        <v>20.768500000000003</v>
      </c>
      <c r="J274" s="19">
        <f t="shared" si="38"/>
        <v>0</v>
      </c>
      <c r="K274" s="19">
        <f t="shared" si="39"/>
        <v>0</v>
      </c>
      <c r="L274" s="19">
        <f t="shared" si="40"/>
        <v>0</v>
      </c>
      <c r="M274" s="20">
        <f t="shared" si="41"/>
        <v>-6.3621526087034641E-2</v>
      </c>
      <c r="N274" s="20">
        <f t="shared" si="42"/>
        <v>-1</v>
      </c>
      <c r="O274" s="20">
        <f t="shared" si="43"/>
        <v>0</v>
      </c>
      <c r="P274" s="20">
        <f t="shared" si="44"/>
        <v>0</v>
      </c>
    </row>
    <row r="275" spans="1:16" x14ac:dyDescent="0.3">
      <c r="A275" s="50" t="s">
        <v>901</v>
      </c>
      <c r="B275" s="17" t="s">
        <v>357</v>
      </c>
      <c r="C275" s="18">
        <v>85.47</v>
      </c>
      <c r="D275" s="18">
        <v>93.58</v>
      </c>
      <c r="E275" s="18">
        <v>0</v>
      </c>
      <c r="F275" s="18">
        <v>0</v>
      </c>
      <c r="G275" s="18">
        <v>0</v>
      </c>
      <c r="H275" s="19">
        <f t="shared" si="36"/>
        <v>312.8202</v>
      </c>
      <c r="I275" s="19">
        <f t="shared" si="37"/>
        <v>341.56700000000001</v>
      </c>
      <c r="J275" s="19">
        <f t="shared" si="38"/>
        <v>0</v>
      </c>
      <c r="K275" s="19">
        <f t="shared" si="39"/>
        <v>0</v>
      </c>
      <c r="L275" s="19">
        <f t="shared" si="40"/>
        <v>0</v>
      </c>
      <c r="M275" s="20">
        <f t="shared" si="41"/>
        <v>9.189560009232145E-2</v>
      </c>
      <c r="N275" s="20">
        <f t="shared" si="42"/>
        <v>-1</v>
      </c>
      <c r="O275" s="20">
        <f t="shared" si="43"/>
        <v>0</v>
      </c>
      <c r="P275" s="20">
        <f t="shared" si="44"/>
        <v>0</v>
      </c>
    </row>
    <row r="276" spans="1:16" x14ac:dyDescent="0.3">
      <c r="A276" s="50" t="s">
        <v>902</v>
      </c>
      <c r="B276" s="17" t="s">
        <v>357</v>
      </c>
      <c r="C276" s="18">
        <v>37.380000000000003</v>
      </c>
      <c r="D276" s="18">
        <v>34.64</v>
      </c>
      <c r="E276" s="18">
        <v>0</v>
      </c>
      <c r="F276" s="18">
        <v>0</v>
      </c>
      <c r="G276" s="18">
        <v>0</v>
      </c>
      <c r="H276" s="19">
        <f t="shared" si="36"/>
        <v>136.8108</v>
      </c>
      <c r="I276" s="19">
        <f t="shared" si="37"/>
        <v>126.43599999999999</v>
      </c>
      <c r="J276" s="19">
        <f t="shared" si="38"/>
        <v>0</v>
      </c>
      <c r="K276" s="19">
        <f t="shared" si="39"/>
        <v>0</v>
      </c>
      <c r="L276" s="19">
        <f t="shared" si="40"/>
        <v>0</v>
      </c>
      <c r="M276" s="20">
        <f t="shared" si="41"/>
        <v>-7.5833194455408592E-2</v>
      </c>
      <c r="N276" s="20">
        <f t="shared" si="42"/>
        <v>-1</v>
      </c>
      <c r="O276" s="20">
        <f t="shared" si="43"/>
        <v>0</v>
      </c>
      <c r="P276" s="20">
        <f t="shared" si="44"/>
        <v>0</v>
      </c>
    </row>
    <row r="277" spans="1:16" x14ac:dyDescent="0.3">
      <c r="A277" s="50" t="s">
        <v>903</v>
      </c>
      <c r="B277" s="17" t="s">
        <v>357</v>
      </c>
      <c r="C277" s="18">
        <v>21.75</v>
      </c>
      <c r="D277" s="18">
        <v>19.37</v>
      </c>
      <c r="E277" s="18">
        <v>0</v>
      </c>
      <c r="F277" s="18">
        <v>0</v>
      </c>
      <c r="G277" s="18">
        <v>0</v>
      </c>
      <c r="H277" s="19">
        <f t="shared" si="36"/>
        <v>79.605000000000004</v>
      </c>
      <c r="I277" s="19">
        <f t="shared" si="37"/>
        <v>70.700500000000005</v>
      </c>
      <c r="J277" s="19">
        <f t="shared" si="38"/>
        <v>0</v>
      </c>
      <c r="K277" s="19">
        <f t="shared" si="39"/>
        <v>0</v>
      </c>
      <c r="L277" s="19">
        <f t="shared" si="40"/>
        <v>0</v>
      </c>
      <c r="M277" s="20">
        <f t="shared" si="41"/>
        <v>-0.11185855159851765</v>
      </c>
      <c r="N277" s="20">
        <f t="shared" si="42"/>
        <v>-1</v>
      </c>
      <c r="O277" s="20">
        <f t="shared" si="43"/>
        <v>0</v>
      </c>
      <c r="P277" s="20">
        <f t="shared" si="44"/>
        <v>0</v>
      </c>
    </row>
    <row r="278" spans="1:16" x14ac:dyDescent="0.3">
      <c r="A278" s="50" t="s">
        <v>904</v>
      </c>
      <c r="B278" s="17" t="s">
        <v>357</v>
      </c>
      <c r="C278" s="18">
        <v>482.73</v>
      </c>
      <c r="D278" s="18">
        <v>0</v>
      </c>
      <c r="E278" s="18">
        <v>0</v>
      </c>
      <c r="F278" s="18">
        <v>0</v>
      </c>
      <c r="G278" s="18">
        <v>0</v>
      </c>
      <c r="H278" s="19">
        <f t="shared" si="36"/>
        <v>1766.7918</v>
      </c>
      <c r="I278" s="19">
        <f t="shared" si="37"/>
        <v>0</v>
      </c>
      <c r="J278" s="19">
        <f t="shared" si="38"/>
        <v>0</v>
      </c>
      <c r="K278" s="19">
        <f t="shared" si="39"/>
        <v>0</v>
      </c>
      <c r="L278" s="19">
        <f t="shared" si="40"/>
        <v>0</v>
      </c>
      <c r="M278" s="20">
        <f t="shared" si="41"/>
        <v>-1</v>
      </c>
      <c r="N278" s="20">
        <f t="shared" si="42"/>
        <v>0</v>
      </c>
      <c r="O278" s="20">
        <f t="shared" si="43"/>
        <v>0</v>
      </c>
      <c r="P278" s="20">
        <f t="shared" si="44"/>
        <v>0</v>
      </c>
    </row>
    <row r="279" spans="1:16" x14ac:dyDescent="0.3">
      <c r="A279" s="50" t="s">
        <v>905</v>
      </c>
      <c r="B279" s="17" t="s">
        <v>357</v>
      </c>
      <c r="C279" s="18">
        <v>22.31</v>
      </c>
      <c r="D279" s="18">
        <v>216.88</v>
      </c>
      <c r="E279" s="18">
        <v>0</v>
      </c>
      <c r="F279" s="18">
        <v>0</v>
      </c>
      <c r="G279" s="18">
        <v>0</v>
      </c>
      <c r="H279" s="19">
        <f t="shared" si="36"/>
        <v>81.654600000000002</v>
      </c>
      <c r="I279" s="19">
        <f t="shared" si="37"/>
        <v>791.61199999999997</v>
      </c>
      <c r="J279" s="19">
        <f t="shared" si="38"/>
        <v>0</v>
      </c>
      <c r="K279" s="19">
        <f t="shared" si="39"/>
        <v>0</v>
      </c>
      <c r="L279" s="19">
        <f t="shared" si="40"/>
        <v>0</v>
      </c>
      <c r="M279" s="20">
        <f t="shared" si="41"/>
        <v>8.6946405958757982</v>
      </c>
      <c r="N279" s="20">
        <f t="shared" si="42"/>
        <v>-1</v>
      </c>
      <c r="O279" s="20">
        <f t="shared" si="43"/>
        <v>0</v>
      </c>
      <c r="P279" s="20">
        <f t="shared" si="44"/>
        <v>0</v>
      </c>
    </row>
    <row r="280" spans="1:16" x14ac:dyDescent="0.3">
      <c r="A280" s="50" t="s">
        <v>906</v>
      </c>
      <c r="B280" s="17" t="s">
        <v>357</v>
      </c>
      <c r="C280" s="18">
        <v>297.74</v>
      </c>
      <c r="D280" s="18">
        <v>0</v>
      </c>
      <c r="E280" s="18">
        <v>0</v>
      </c>
      <c r="F280" s="18">
        <v>0</v>
      </c>
      <c r="G280" s="18">
        <v>0</v>
      </c>
      <c r="H280" s="19">
        <f t="shared" si="36"/>
        <v>1089.7284000000002</v>
      </c>
      <c r="I280" s="19">
        <f t="shared" si="37"/>
        <v>0</v>
      </c>
      <c r="J280" s="19">
        <f t="shared" si="38"/>
        <v>0</v>
      </c>
      <c r="K280" s="19">
        <f t="shared" si="39"/>
        <v>0</v>
      </c>
      <c r="L280" s="19">
        <f t="shared" si="40"/>
        <v>0</v>
      </c>
      <c r="M280" s="20">
        <f t="shared" si="41"/>
        <v>-1</v>
      </c>
      <c r="N280" s="20">
        <f t="shared" si="42"/>
        <v>0</v>
      </c>
      <c r="O280" s="20">
        <f t="shared" si="43"/>
        <v>0</v>
      </c>
      <c r="P280" s="20">
        <f t="shared" si="44"/>
        <v>0</v>
      </c>
    </row>
    <row r="281" spans="1:16" x14ac:dyDescent="0.3">
      <c r="A281" s="50" t="s">
        <v>907</v>
      </c>
      <c r="B281" s="17" t="s">
        <v>357</v>
      </c>
      <c r="C281" s="18">
        <v>2.3199999999999998</v>
      </c>
      <c r="D281" s="18">
        <v>0</v>
      </c>
      <c r="E281" s="18">
        <v>0</v>
      </c>
      <c r="F281" s="18">
        <v>0</v>
      </c>
      <c r="G281" s="18">
        <v>0</v>
      </c>
      <c r="H281" s="19">
        <f t="shared" si="36"/>
        <v>8.4911999999999992</v>
      </c>
      <c r="I281" s="19">
        <f t="shared" si="37"/>
        <v>0</v>
      </c>
      <c r="J281" s="19">
        <f t="shared" si="38"/>
        <v>0</v>
      </c>
      <c r="K281" s="19">
        <f t="shared" si="39"/>
        <v>0</v>
      </c>
      <c r="L281" s="19">
        <f t="shared" si="40"/>
        <v>0</v>
      </c>
      <c r="M281" s="20">
        <f t="shared" si="41"/>
        <v>-1</v>
      </c>
      <c r="N281" s="20">
        <f t="shared" si="42"/>
        <v>0</v>
      </c>
      <c r="O281" s="20">
        <f t="shared" si="43"/>
        <v>0</v>
      </c>
      <c r="P281" s="20">
        <f t="shared" si="44"/>
        <v>0</v>
      </c>
    </row>
    <row r="282" spans="1:16" x14ac:dyDescent="0.3">
      <c r="A282" s="50" t="s">
        <v>908</v>
      </c>
      <c r="B282" s="17" t="s">
        <v>357</v>
      </c>
      <c r="C282" s="18">
        <v>16.75</v>
      </c>
      <c r="D282" s="18">
        <v>17.21</v>
      </c>
      <c r="E282" s="18">
        <v>0</v>
      </c>
      <c r="F282" s="18">
        <v>0</v>
      </c>
      <c r="G282" s="18">
        <v>0</v>
      </c>
      <c r="H282" s="19">
        <f t="shared" si="36"/>
        <v>61.305000000000007</v>
      </c>
      <c r="I282" s="19">
        <f t="shared" si="37"/>
        <v>62.816499999999998</v>
      </c>
      <c r="J282" s="19">
        <f t="shared" si="38"/>
        <v>0</v>
      </c>
      <c r="K282" s="19">
        <f t="shared" si="39"/>
        <v>0</v>
      </c>
      <c r="L282" s="19">
        <f t="shared" si="40"/>
        <v>0</v>
      </c>
      <c r="M282" s="20">
        <f t="shared" si="41"/>
        <v>2.4655411467253696E-2</v>
      </c>
      <c r="N282" s="20">
        <f t="shared" si="42"/>
        <v>-1</v>
      </c>
      <c r="O282" s="20">
        <f t="shared" si="43"/>
        <v>0</v>
      </c>
      <c r="P282" s="20">
        <f t="shared" si="44"/>
        <v>0</v>
      </c>
    </row>
    <row r="283" spans="1:16" x14ac:dyDescent="0.3">
      <c r="A283" s="50" t="s">
        <v>909</v>
      </c>
      <c r="B283" s="17" t="s">
        <v>357</v>
      </c>
      <c r="C283" s="18">
        <v>5.8</v>
      </c>
      <c r="D283" s="18">
        <v>5.48</v>
      </c>
      <c r="E283" s="18">
        <v>0</v>
      </c>
      <c r="F283" s="18">
        <v>0</v>
      </c>
      <c r="G283" s="18">
        <v>0</v>
      </c>
      <c r="H283" s="19">
        <f t="shared" si="36"/>
        <v>21.227999999999998</v>
      </c>
      <c r="I283" s="19">
        <f t="shared" si="37"/>
        <v>20.001999999999999</v>
      </c>
      <c r="J283" s="19">
        <f t="shared" si="38"/>
        <v>0</v>
      </c>
      <c r="K283" s="19">
        <f t="shared" si="39"/>
        <v>0</v>
      </c>
      <c r="L283" s="19">
        <f t="shared" si="40"/>
        <v>0</v>
      </c>
      <c r="M283" s="20">
        <f t="shared" si="41"/>
        <v>-5.7753909930280733E-2</v>
      </c>
      <c r="N283" s="20">
        <f t="shared" si="42"/>
        <v>-1</v>
      </c>
      <c r="O283" s="20">
        <f t="shared" si="43"/>
        <v>0</v>
      </c>
      <c r="P283" s="20">
        <f t="shared" si="44"/>
        <v>0</v>
      </c>
    </row>
    <row r="284" spans="1:16" x14ac:dyDescent="0.3">
      <c r="A284" s="50" t="s">
        <v>910</v>
      </c>
      <c r="B284" s="17" t="s">
        <v>357</v>
      </c>
      <c r="C284" s="18">
        <v>2.99</v>
      </c>
      <c r="D284" s="18">
        <v>0</v>
      </c>
      <c r="E284" s="18">
        <v>0</v>
      </c>
      <c r="F284" s="18">
        <v>0</v>
      </c>
      <c r="G284" s="18">
        <v>0</v>
      </c>
      <c r="H284" s="19">
        <f t="shared" si="36"/>
        <v>10.9434</v>
      </c>
      <c r="I284" s="19">
        <f t="shared" si="37"/>
        <v>0</v>
      </c>
      <c r="J284" s="19">
        <f t="shared" si="38"/>
        <v>0</v>
      </c>
      <c r="K284" s="19">
        <f t="shared" si="39"/>
        <v>0</v>
      </c>
      <c r="L284" s="19">
        <f t="shared" si="40"/>
        <v>0</v>
      </c>
      <c r="M284" s="20">
        <f t="shared" si="41"/>
        <v>-1</v>
      </c>
      <c r="N284" s="20">
        <f t="shared" si="42"/>
        <v>0</v>
      </c>
      <c r="O284" s="20">
        <f t="shared" si="43"/>
        <v>0</v>
      </c>
      <c r="P284" s="20">
        <f t="shared" si="44"/>
        <v>0</v>
      </c>
    </row>
    <row r="285" spans="1:16" x14ac:dyDescent="0.3">
      <c r="A285" s="50" t="s">
        <v>911</v>
      </c>
      <c r="B285" s="17">
        <v>1</v>
      </c>
      <c r="C285" s="18">
        <v>6.25</v>
      </c>
      <c r="D285" s="18">
        <v>5.09</v>
      </c>
      <c r="E285" s="18">
        <v>5.63</v>
      </c>
      <c r="F285" s="18">
        <v>1139.3599999999999</v>
      </c>
      <c r="G285" s="18">
        <v>2586.15</v>
      </c>
      <c r="H285" s="19">
        <f t="shared" si="36"/>
        <v>22.875</v>
      </c>
      <c r="I285" s="19">
        <f t="shared" si="37"/>
        <v>18.578500000000002</v>
      </c>
      <c r="J285" s="19">
        <f t="shared" si="38"/>
        <v>20.549499999999998</v>
      </c>
      <c r="K285" s="19">
        <f t="shared" si="39"/>
        <v>4170.0576000000001</v>
      </c>
      <c r="L285" s="19">
        <f t="shared" si="40"/>
        <v>9439.4475000000002</v>
      </c>
      <c r="M285" s="20">
        <f t="shared" si="41"/>
        <v>-0.18782513661202183</v>
      </c>
      <c r="N285" s="20">
        <f t="shared" si="42"/>
        <v>0.10609037328094284</v>
      </c>
      <c r="O285" s="20">
        <f t="shared" si="43"/>
        <v>201.92744835640772</v>
      </c>
      <c r="P285" s="20">
        <f t="shared" si="44"/>
        <v>1.2636252074791483</v>
      </c>
    </row>
    <row r="286" spans="1:16" x14ac:dyDescent="0.3">
      <c r="A286" s="50" t="s">
        <v>912</v>
      </c>
      <c r="B286" s="17">
        <v>0</v>
      </c>
      <c r="C286" s="18">
        <v>26.31</v>
      </c>
      <c r="D286" s="18">
        <v>21</v>
      </c>
      <c r="E286" s="18">
        <v>0</v>
      </c>
      <c r="F286" s="18">
        <v>0</v>
      </c>
      <c r="G286" s="18">
        <v>24.53</v>
      </c>
      <c r="H286" s="19">
        <f t="shared" si="36"/>
        <v>96.294600000000003</v>
      </c>
      <c r="I286" s="19">
        <f t="shared" si="37"/>
        <v>76.649999999999991</v>
      </c>
      <c r="J286" s="19">
        <f t="shared" si="38"/>
        <v>0</v>
      </c>
      <c r="K286" s="19">
        <f t="shared" si="39"/>
        <v>0</v>
      </c>
      <c r="L286" s="19">
        <f t="shared" si="40"/>
        <v>89.534500000000008</v>
      </c>
      <c r="M286" s="20">
        <f t="shared" si="41"/>
        <v>-0.20400520901483588</v>
      </c>
      <c r="N286" s="20">
        <f t="shared" si="42"/>
        <v>-1</v>
      </c>
      <c r="O286" s="20">
        <f t="shared" si="43"/>
        <v>0</v>
      </c>
      <c r="P286" s="20">
        <f t="shared" si="44"/>
        <v>0</v>
      </c>
    </row>
    <row r="287" spans="1:16" x14ac:dyDescent="0.3">
      <c r="A287" s="50" t="s">
        <v>913</v>
      </c>
      <c r="B287" s="17" t="s">
        <v>357</v>
      </c>
      <c r="C287" s="18">
        <v>298.13</v>
      </c>
      <c r="D287" s="18">
        <v>0</v>
      </c>
      <c r="E287" s="18">
        <v>0</v>
      </c>
      <c r="F287" s="18">
        <v>0</v>
      </c>
      <c r="G287" s="18">
        <v>0</v>
      </c>
      <c r="H287" s="19">
        <f t="shared" si="36"/>
        <v>1091.1558</v>
      </c>
      <c r="I287" s="19">
        <f t="shared" si="37"/>
        <v>0</v>
      </c>
      <c r="J287" s="19">
        <f t="shared" si="38"/>
        <v>0</v>
      </c>
      <c r="K287" s="19">
        <f t="shared" si="39"/>
        <v>0</v>
      </c>
      <c r="L287" s="19">
        <f t="shared" si="40"/>
        <v>0</v>
      </c>
      <c r="M287" s="20">
        <f t="shared" si="41"/>
        <v>-1</v>
      </c>
      <c r="N287" s="20">
        <f t="shared" si="42"/>
        <v>0</v>
      </c>
      <c r="O287" s="20">
        <f t="shared" si="43"/>
        <v>0</v>
      </c>
      <c r="P287" s="20">
        <f t="shared" si="44"/>
        <v>0</v>
      </c>
    </row>
    <row r="288" spans="1:16" x14ac:dyDescent="0.3">
      <c r="A288" s="50" t="s">
        <v>914</v>
      </c>
      <c r="B288" s="17" t="s">
        <v>357</v>
      </c>
      <c r="C288" s="18">
        <v>14.64</v>
      </c>
      <c r="D288" s="18">
        <v>15.04</v>
      </c>
      <c r="E288" s="18">
        <v>0</v>
      </c>
      <c r="F288" s="18">
        <v>0</v>
      </c>
      <c r="G288" s="18">
        <v>0</v>
      </c>
      <c r="H288" s="19">
        <f t="shared" si="36"/>
        <v>53.5824</v>
      </c>
      <c r="I288" s="19">
        <f t="shared" si="37"/>
        <v>54.895999999999994</v>
      </c>
      <c r="J288" s="19">
        <f t="shared" si="38"/>
        <v>0</v>
      </c>
      <c r="K288" s="19">
        <f t="shared" si="39"/>
        <v>0</v>
      </c>
      <c r="L288" s="19">
        <f t="shared" si="40"/>
        <v>0</v>
      </c>
      <c r="M288" s="20">
        <f t="shared" si="41"/>
        <v>2.4515512556361641E-2</v>
      </c>
      <c r="N288" s="20">
        <f t="shared" si="42"/>
        <v>-1</v>
      </c>
      <c r="O288" s="20">
        <f t="shared" si="43"/>
        <v>0</v>
      </c>
      <c r="P288" s="20">
        <f t="shared" si="44"/>
        <v>0</v>
      </c>
    </row>
    <row r="289" spans="1:16" x14ac:dyDescent="0.3">
      <c r="A289" s="50" t="s">
        <v>915</v>
      </c>
      <c r="B289" s="17" t="s">
        <v>357</v>
      </c>
      <c r="C289" s="18">
        <v>1.81</v>
      </c>
      <c r="D289" s="18">
        <v>1.6</v>
      </c>
      <c r="E289" s="18">
        <v>0</v>
      </c>
      <c r="F289" s="18">
        <v>0</v>
      </c>
      <c r="G289" s="18">
        <v>0</v>
      </c>
      <c r="H289" s="19">
        <f t="shared" si="36"/>
        <v>6.6246000000000009</v>
      </c>
      <c r="I289" s="19">
        <f t="shared" si="37"/>
        <v>5.84</v>
      </c>
      <c r="J289" s="19">
        <f t="shared" si="38"/>
        <v>0</v>
      </c>
      <c r="K289" s="19">
        <f t="shared" si="39"/>
        <v>0</v>
      </c>
      <c r="L289" s="19">
        <f t="shared" si="40"/>
        <v>0</v>
      </c>
      <c r="M289" s="20">
        <f t="shared" si="41"/>
        <v>-0.11843733961295788</v>
      </c>
      <c r="N289" s="20">
        <f t="shared" si="42"/>
        <v>-1</v>
      </c>
      <c r="O289" s="20">
        <f t="shared" si="43"/>
        <v>0</v>
      </c>
      <c r="P289" s="20">
        <f t="shared" si="44"/>
        <v>0</v>
      </c>
    </row>
    <row r="290" spans="1:16" x14ac:dyDescent="0.3">
      <c r="A290" s="50" t="s">
        <v>916</v>
      </c>
      <c r="B290" s="17" t="s">
        <v>357</v>
      </c>
      <c r="C290" s="18">
        <v>24.73</v>
      </c>
      <c r="D290" s="18">
        <v>0</v>
      </c>
      <c r="E290" s="18">
        <v>0</v>
      </c>
      <c r="F290" s="18">
        <v>0</v>
      </c>
      <c r="G290" s="18">
        <v>0</v>
      </c>
      <c r="H290" s="19">
        <f t="shared" si="36"/>
        <v>90.511799999999994</v>
      </c>
      <c r="I290" s="19">
        <f t="shared" si="37"/>
        <v>0</v>
      </c>
      <c r="J290" s="19">
        <f t="shared" si="38"/>
        <v>0</v>
      </c>
      <c r="K290" s="19">
        <f t="shared" si="39"/>
        <v>0</v>
      </c>
      <c r="L290" s="19">
        <f t="shared" si="40"/>
        <v>0</v>
      </c>
      <c r="M290" s="20">
        <f t="shared" si="41"/>
        <v>-1</v>
      </c>
      <c r="N290" s="20">
        <f t="shared" si="42"/>
        <v>0</v>
      </c>
      <c r="O290" s="20">
        <f t="shared" si="43"/>
        <v>0</v>
      </c>
      <c r="P290" s="20">
        <f t="shared" si="44"/>
        <v>0</v>
      </c>
    </row>
    <row r="291" spans="1:16" ht="26.4" x14ac:dyDescent="0.3">
      <c r="A291" s="50" t="s">
        <v>917</v>
      </c>
      <c r="B291" s="17" t="s">
        <v>357</v>
      </c>
      <c r="C291" s="18">
        <v>59.43</v>
      </c>
      <c r="D291" s="18">
        <v>0</v>
      </c>
      <c r="E291" s="18">
        <v>0</v>
      </c>
      <c r="F291" s="18">
        <v>0</v>
      </c>
      <c r="G291" s="18">
        <v>0</v>
      </c>
      <c r="H291" s="19">
        <f t="shared" si="36"/>
        <v>217.51380000000003</v>
      </c>
      <c r="I291" s="19">
        <f t="shared" si="37"/>
        <v>0</v>
      </c>
      <c r="J291" s="19">
        <f t="shared" si="38"/>
        <v>0</v>
      </c>
      <c r="K291" s="19">
        <f t="shared" si="39"/>
        <v>0</v>
      </c>
      <c r="L291" s="19">
        <f t="shared" si="40"/>
        <v>0</v>
      </c>
      <c r="M291" s="20">
        <f t="shared" si="41"/>
        <v>-1</v>
      </c>
      <c r="N291" s="20">
        <f t="shared" si="42"/>
        <v>0</v>
      </c>
      <c r="O291" s="20">
        <f t="shared" si="43"/>
        <v>0</v>
      </c>
      <c r="P291" s="20">
        <f t="shared" si="44"/>
        <v>0</v>
      </c>
    </row>
    <row r="292" spans="1:16" ht="26.4" x14ac:dyDescent="0.3">
      <c r="A292" s="50" t="s">
        <v>918</v>
      </c>
      <c r="B292" s="17" t="s">
        <v>357</v>
      </c>
      <c r="C292" s="18">
        <v>7.59</v>
      </c>
      <c r="D292" s="18">
        <v>0</v>
      </c>
      <c r="E292" s="18">
        <v>0</v>
      </c>
      <c r="F292" s="18">
        <v>0</v>
      </c>
      <c r="G292" s="18">
        <v>0</v>
      </c>
      <c r="H292" s="19">
        <f t="shared" si="36"/>
        <v>27.779399999999999</v>
      </c>
      <c r="I292" s="19">
        <f t="shared" si="37"/>
        <v>0</v>
      </c>
      <c r="J292" s="19">
        <f t="shared" si="38"/>
        <v>0</v>
      </c>
      <c r="K292" s="19">
        <f t="shared" si="39"/>
        <v>0</v>
      </c>
      <c r="L292" s="19">
        <f t="shared" si="40"/>
        <v>0</v>
      </c>
      <c r="M292" s="20">
        <f t="shared" si="41"/>
        <v>-1</v>
      </c>
      <c r="N292" s="20">
        <f t="shared" si="42"/>
        <v>0</v>
      </c>
      <c r="O292" s="20">
        <f t="shared" si="43"/>
        <v>0</v>
      </c>
      <c r="P292" s="20">
        <f t="shared" si="44"/>
        <v>0</v>
      </c>
    </row>
    <row r="293" spans="1:16" x14ac:dyDescent="0.3">
      <c r="A293" s="50" t="s">
        <v>919</v>
      </c>
      <c r="B293" s="17" t="s">
        <v>357</v>
      </c>
      <c r="C293" s="18">
        <v>14.46</v>
      </c>
      <c r="D293" s="18">
        <v>12.17</v>
      </c>
      <c r="E293" s="18">
        <v>12.8</v>
      </c>
      <c r="F293" s="18">
        <v>0</v>
      </c>
      <c r="G293" s="18">
        <v>0</v>
      </c>
      <c r="H293" s="19">
        <f t="shared" si="36"/>
        <v>52.9236</v>
      </c>
      <c r="I293" s="19">
        <f t="shared" si="37"/>
        <v>44.420500000000004</v>
      </c>
      <c r="J293" s="19">
        <f t="shared" si="38"/>
        <v>46.72</v>
      </c>
      <c r="K293" s="19">
        <f t="shared" si="39"/>
        <v>0</v>
      </c>
      <c r="L293" s="19">
        <f t="shared" si="40"/>
        <v>0</v>
      </c>
      <c r="M293" s="20">
        <f t="shared" si="41"/>
        <v>-0.16066745270540927</v>
      </c>
      <c r="N293" s="20">
        <f t="shared" si="42"/>
        <v>5.1766639276910276E-2</v>
      </c>
      <c r="O293" s="20">
        <f t="shared" si="43"/>
        <v>-1</v>
      </c>
      <c r="P293" s="20">
        <f t="shared" si="44"/>
        <v>0</v>
      </c>
    </row>
    <row r="294" spans="1:16" x14ac:dyDescent="0.3">
      <c r="A294" s="50" t="s">
        <v>920</v>
      </c>
      <c r="B294" s="17">
        <v>0</v>
      </c>
      <c r="C294" s="18">
        <v>69.22</v>
      </c>
      <c r="D294" s="18">
        <v>64.290000000000006</v>
      </c>
      <c r="E294" s="18">
        <v>67.44</v>
      </c>
      <c r="F294" s="18">
        <v>74.510000000000005</v>
      </c>
      <c r="G294" s="18">
        <v>87.54</v>
      </c>
      <c r="H294" s="19">
        <f t="shared" si="36"/>
        <v>253.34520000000001</v>
      </c>
      <c r="I294" s="19">
        <f t="shared" si="37"/>
        <v>234.6585</v>
      </c>
      <c r="J294" s="19">
        <f t="shared" si="38"/>
        <v>246.15600000000001</v>
      </c>
      <c r="K294" s="19">
        <f t="shared" si="39"/>
        <v>272.70660000000004</v>
      </c>
      <c r="L294" s="19">
        <f t="shared" si="40"/>
        <v>319.52100000000002</v>
      </c>
      <c r="M294" s="20">
        <f t="shared" si="41"/>
        <v>-7.3759834407756686E-2</v>
      </c>
      <c r="N294" s="20">
        <f t="shared" si="42"/>
        <v>4.8996733551096572E-2</v>
      </c>
      <c r="O294" s="20">
        <f t="shared" si="43"/>
        <v>0.10786086871739875</v>
      </c>
      <c r="P294" s="20">
        <f t="shared" si="44"/>
        <v>0.17166581226856992</v>
      </c>
    </row>
    <row r="295" spans="1:16" x14ac:dyDescent="0.3">
      <c r="A295" s="50" t="s">
        <v>921</v>
      </c>
      <c r="B295" s="17">
        <v>0</v>
      </c>
      <c r="C295" s="18">
        <v>16.03</v>
      </c>
      <c r="D295" s="18">
        <v>12.79</v>
      </c>
      <c r="E295" s="18">
        <v>13.47</v>
      </c>
      <c r="F295" s="18">
        <v>13.56</v>
      </c>
      <c r="G295" s="18">
        <v>14.94</v>
      </c>
      <c r="H295" s="19">
        <f t="shared" si="36"/>
        <v>58.669800000000002</v>
      </c>
      <c r="I295" s="19">
        <f t="shared" si="37"/>
        <v>46.683499999999995</v>
      </c>
      <c r="J295" s="19">
        <f t="shared" si="38"/>
        <v>49.165500000000009</v>
      </c>
      <c r="K295" s="19">
        <f t="shared" si="39"/>
        <v>49.629599999999996</v>
      </c>
      <c r="L295" s="19">
        <f t="shared" si="40"/>
        <v>54.530999999999999</v>
      </c>
      <c r="M295" s="20">
        <f t="shared" si="41"/>
        <v>-0.20430102028641661</v>
      </c>
      <c r="N295" s="20">
        <f t="shared" si="42"/>
        <v>5.3166536356528793E-2</v>
      </c>
      <c r="O295" s="20">
        <f t="shared" si="43"/>
        <v>9.4395460231257999E-3</v>
      </c>
      <c r="P295" s="20">
        <f t="shared" si="44"/>
        <v>9.8759611199767949E-2</v>
      </c>
    </row>
    <row r="296" spans="1:16" x14ac:dyDescent="0.3">
      <c r="A296" s="50" t="s">
        <v>922</v>
      </c>
      <c r="B296" s="17">
        <v>0</v>
      </c>
      <c r="C296" s="18">
        <v>775.05</v>
      </c>
      <c r="D296" s="18">
        <v>680.32</v>
      </c>
      <c r="E296" s="18">
        <v>714.18</v>
      </c>
      <c r="F296" s="18">
        <v>763.68</v>
      </c>
      <c r="G296" s="18">
        <v>909.86</v>
      </c>
      <c r="H296" s="19">
        <f t="shared" si="36"/>
        <v>2836.683</v>
      </c>
      <c r="I296" s="19">
        <f t="shared" si="37"/>
        <v>2483.1680000000001</v>
      </c>
      <c r="J296" s="19">
        <f t="shared" si="38"/>
        <v>2606.7570000000001</v>
      </c>
      <c r="K296" s="19">
        <f t="shared" si="39"/>
        <v>2795.0687999999996</v>
      </c>
      <c r="L296" s="19">
        <f t="shared" si="40"/>
        <v>3320.9889999999996</v>
      </c>
      <c r="M296" s="20">
        <f t="shared" si="41"/>
        <v>-0.12462266668499788</v>
      </c>
      <c r="N296" s="20">
        <f t="shared" si="42"/>
        <v>4.9770696142991566E-2</v>
      </c>
      <c r="O296" s="20">
        <f t="shared" si="43"/>
        <v>7.2239875063152992E-2</v>
      </c>
      <c r="P296" s="20">
        <f t="shared" si="44"/>
        <v>0.18816001953154071</v>
      </c>
    </row>
    <row r="297" spans="1:16" x14ac:dyDescent="0.3">
      <c r="A297" s="68"/>
      <c r="B297" s="17"/>
      <c r="C297" s="18"/>
      <c r="D297" s="18"/>
      <c r="E297" s="18"/>
      <c r="F297" s="18"/>
      <c r="G297" s="18"/>
      <c r="H297" s="19"/>
      <c r="I297" s="19"/>
      <c r="J297" s="19"/>
      <c r="K297" s="19"/>
      <c r="L297" s="19"/>
      <c r="M297" s="20"/>
      <c r="N297" s="20"/>
      <c r="O297" s="20"/>
      <c r="P297" s="20"/>
    </row>
    <row r="298" spans="1:16" x14ac:dyDescent="0.3">
      <c r="A298" s="68"/>
      <c r="B298" s="17"/>
      <c r="C298" s="18"/>
      <c r="D298" s="18"/>
      <c r="E298" s="18"/>
      <c r="F298" s="18"/>
      <c r="G298" s="18"/>
      <c r="H298" s="19"/>
      <c r="I298" s="19"/>
      <c r="J298" s="19"/>
      <c r="K298" s="19"/>
      <c r="L298" s="19"/>
      <c r="M298" s="20"/>
      <c r="N298" s="20"/>
      <c r="O298" s="20"/>
      <c r="P298" s="20"/>
    </row>
    <row r="299" spans="1:16" x14ac:dyDescent="0.3">
      <c r="A299" s="68"/>
      <c r="B299" s="17"/>
      <c r="C299" s="18">
        <f>SUM(C15:C298)</f>
        <v>61296.549999999981</v>
      </c>
      <c r="D299" s="18">
        <f t="shared" ref="D299:L299" si="45">SUM(D15:D298)</f>
        <v>47232.340000000018</v>
      </c>
      <c r="E299" s="18">
        <f t="shared" si="45"/>
        <v>387189.92999999993</v>
      </c>
      <c r="F299" s="18">
        <f t="shared" si="45"/>
        <v>297850.20999999985</v>
      </c>
      <c r="G299" s="18">
        <f t="shared" si="45"/>
        <v>660580.67999999982</v>
      </c>
      <c r="H299" s="18">
        <f t="shared" si="45"/>
        <v>224345.37299999993</v>
      </c>
      <c r="I299" s="18">
        <f t="shared" si="45"/>
        <v>172398.04099999991</v>
      </c>
      <c r="J299" s="18">
        <f t="shared" si="45"/>
        <v>1413243.2444999993</v>
      </c>
      <c r="K299" s="18">
        <f t="shared" si="45"/>
        <v>1090131.7686000001</v>
      </c>
      <c r="L299" s="18">
        <f t="shared" si="45"/>
        <v>2411119.4820000012</v>
      </c>
      <c r="M299" s="20"/>
      <c r="N299" s="20"/>
      <c r="O299" s="20"/>
      <c r="P299" s="20"/>
    </row>
    <row r="300" spans="1:16" x14ac:dyDescent="0.3">
      <c r="A300" s="68"/>
      <c r="B300" s="17"/>
      <c r="C300" s="18"/>
      <c r="D300" s="18"/>
      <c r="E300" s="18"/>
      <c r="F300" s="18"/>
      <c r="G300" s="18"/>
      <c r="H300" s="19"/>
      <c r="I300" s="19"/>
      <c r="J300" s="19"/>
      <c r="K300" s="19"/>
      <c r="L300" s="19"/>
      <c r="M300" s="20"/>
      <c r="N300" s="20"/>
      <c r="O300" s="20"/>
      <c r="P300" s="20"/>
    </row>
    <row r="301" spans="1:16" x14ac:dyDescent="0.3">
      <c r="A301" s="68"/>
      <c r="B301" s="17"/>
      <c r="C301" s="18"/>
    </row>
    <row r="302" spans="1:16" x14ac:dyDescent="0.3">
      <c r="A302" s="68"/>
      <c r="B302" s="17"/>
      <c r="C302" s="18"/>
    </row>
    <row r="303" spans="1:16" x14ac:dyDescent="0.3">
      <c r="A303" s="68"/>
      <c r="B303" s="17"/>
      <c r="C303" s="18"/>
    </row>
    <row r="304" spans="1:16" x14ac:dyDescent="0.3">
      <c r="A304" s="68"/>
      <c r="B304" s="17"/>
      <c r="C304" s="18"/>
    </row>
    <row r="305" spans="1:3" x14ac:dyDescent="0.3">
      <c r="A305" s="68"/>
      <c r="B305" s="17"/>
      <c r="C305" s="18"/>
    </row>
    <row r="306" spans="1:3" x14ac:dyDescent="0.3">
      <c r="A306" s="68"/>
      <c r="B306" s="17"/>
      <c r="C306" s="18"/>
    </row>
    <row r="307" spans="1:3" x14ac:dyDescent="0.3">
      <c r="A307" s="68"/>
      <c r="B307" s="17"/>
      <c r="C307" s="18"/>
    </row>
    <row r="308" spans="1:3" x14ac:dyDescent="0.3">
      <c r="A308" s="68"/>
      <c r="B308" s="17"/>
      <c r="C308" s="18"/>
    </row>
    <row r="309" spans="1:3" x14ac:dyDescent="0.3">
      <c r="A309" s="68"/>
      <c r="B309" s="17"/>
      <c r="C309" s="18"/>
    </row>
    <row r="310" spans="1:3" x14ac:dyDescent="0.3">
      <c r="A310" s="68"/>
      <c r="B310" s="17"/>
      <c r="C310" s="18"/>
    </row>
    <row r="311" spans="1:3" x14ac:dyDescent="0.3">
      <c r="A311" s="68"/>
      <c r="B311" s="17"/>
      <c r="C311" s="18"/>
    </row>
    <row r="312" spans="1:3" x14ac:dyDescent="0.3">
      <c r="A312" s="68"/>
      <c r="B312" s="17"/>
      <c r="C312" s="18"/>
    </row>
    <row r="313" spans="1:3" x14ac:dyDescent="0.3">
      <c r="A313" s="68"/>
      <c r="B313" s="17"/>
      <c r="C313" s="18"/>
    </row>
    <row r="314" spans="1:3" x14ac:dyDescent="0.3">
      <c r="A314" s="68"/>
      <c r="B314" s="17"/>
      <c r="C314" s="18"/>
    </row>
    <row r="315" spans="1:3" x14ac:dyDescent="0.3">
      <c r="A315" s="68"/>
      <c r="B315" s="17"/>
      <c r="C315" s="18"/>
    </row>
    <row r="316" spans="1:3" x14ac:dyDescent="0.3">
      <c r="A316" s="68"/>
      <c r="B316" s="17"/>
      <c r="C316" s="18"/>
    </row>
    <row r="317" spans="1:3" x14ac:dyDescent="0.3">
      <c r="A317" s="68"/>
      <c r="B317" s="17"/>
      <c r="C317" s="18"/>
    </row>
    <row r="318" spans="1:3" x14ac:dyDescent="0.3">
      <c r="A318" s="68"/>
      <c r="B318" s="17"/>
      <c r="C318" s="18"/>
    </row>
    <row r="319" spans="1:3" x14ac:dyDescent="0.3">
      <c r="A319" s="68"/>
      <c r="B319" s="17"/>
      <c r="C319" s="18"/>
    </row>
    <row r="320" spans="1:3" x14ac:dyDescent="0.3">
      <c r="A320" s="68"/>
      <c r="B320" s="17"/>
      <c r="C320" s="18"/>
    </row>
    <row r="321" spans="1:3" x14ac:dyDescent="0.3">
      <c r="A321" s="68"/>
      <c r="B321" s="17"/>
      <c r="C321" s="18"/>
    </row>
    <row r="322" spans="1:3" x14ac:dyDescent="0.3">
      <c r="A322" s="68"/>
      <c r="B322" s="17"/>
      <c r="C322" s="18"/>
    </row>
    <row r="323" spans="1:3" x14ac:dyDescent="0.3">
      <c r="A323" s="68"/>
      <c r="B323" s="17"/>
      <c r="C323" s="18"/>
    </row>
    <row r="324" spans="1:3" x14ac:dyDescent="0.3">
      <c r="A324" s="68"/>
      <c r="B324" s="17"/>
      <c r="C324" s="18"/>
    </row>
    <row r="325" spans="1:3" x14ac:dyDescent="0.3">
      <c r="A325" s="68"/>
      <c r="B325" s="17"/>
      <c r="C325" s="18"/>
    </row>
    <row r="326" spans="1:3" x14ac:dyDescent="0.3">
      <c r="A326" s="68"/>
      <c r="B326" s="17"/>
      <c r="C326" s="18"/>
    </row>
    <row r="327" spans="1:3" x14ac:dyDescent="0.3">
      <c r="A327" s="68"/>
      <c r="B327" s="17"/>
      <c r="C327" s="18"/>
    </row>
    <row r="328" spans="1:3" x14ac:dyDescent="0.3">
      <c r="A328" s="68"/>
      <c r="B328" s="17"/>
      <c r="C328" s="18"/>
    </row>
    <row r="329" spans="1:3" x14ac:dyDescent="0.3">
      <c r="A329" s="68"/>
      <c r="B329" s="17"/>
      <c r="C329" s="18"/>
    </row>
    <row r="330" spans="1:3" x14ac:dyDescent="0.3">
      <c r="A330" s="68"/>
      <c r="B330" s="17"/>
      <c r="C330" s="18"/>
    </row>
    <row r="331" spans="1:3" x14ac:dyDescent="0.3">
      <c r="A331" s="68"/>
      <c r="B331" s="17"/>
      <c r="C331" s="18"/>
    </row>
    <row r="332" spans="1:3" x14ac:dyDescent="0.3">
      <c r="A332" s="68"/>
      <c r="B332" s="17"/>
      <c r="C332" s="18"/>
    </row>
    <row r="333" spans="1:3" x14ac:dyDescent="0.3">
      <c r="A333" s="68"/>
      <c r="B333" s="17"/>
      <c r="C333" s="18"/>
    </row>
    <row r="334" spans="1:3" x14ac:dyDescent="0.3">
      <c r="A334" s="68"/>
      <c r="B334" s="17"/>
      <c r="C334" s="18"/>
    </row>
    <row r="335" spans="1:3" x14ac:dyDescent="0.3">
      <c r="A335" s="68"/>
      <c r="B335" s="17"/>
      <c r="C335" s="18"/>
    </row>
    <row r="336" spans="1:3" x14ac:dyDescent="0.3">
      <c r="A336" s="68"/>
      <c r="B336" s="17"/>
      <c r="C336" s="18"/>
    </row>
    <row r="337" spans="1:3" x14ac:dyDescent="0.3">
      <c r="A337" s="68"/>
      <c r="B337" s="17"/>
      <c r="C337" s="18"/>
    </row>
    <row r="338" spans="1:3" x14ac:dyDescent="0.3">
      <c r="A338" s="68"/>
      <c r="B338" s="17"/>
      <c r="C338" s="18"/>
    </row>
    <row r="339" spans="1:3" x14ac:dyDescent="0.3">
      <c r="A339" s="68"/>
      <c r="B339" s="17"/>
      <c r="C339" s="18"/>
    </row>
    <row r="340" spans="1:3" x14ac:dyDescent="0.3">
      <c r="A340" s="68"/>
      <c r="B340" s="17"/>
      <c r="C340" s="18"/>
    </row>
    <row r="341" spans="1:3" x14ac:dyDescent="0.3">
      <c r="A341" s="68"/>
      <c r="B341" s="17"/>
      <c r="C341" s="18"/>
    </row>
    <row r="342" spans="1:3" x14ac:dyDescent="0.3">
      <c r="A342" s="68"/>
      <c r="B342" s="17"/>
      <c r="C342" s="18"/>
    </row>
    <row r="343" spans="1:3" x14ac:dyDescent="0.3">
      <c r="A343" s="68"/>
      <c r="B343" s="17"/>
      <c r="C343" s="18"/>
    </row>
    <row r="344" spans="1:3" x14ac:dyDescent="0.3">
      <c r="A344" s="68"/>
      <c r="B344" s="17"/>
      <c r="C344" s="18"/>
    </row>
    <row r="345" spans="1:3" x14ac:dyDescent="0.3">
      <c r="A345" s="68"/>
      <c r="B345" s="17"/>
      <c r="C345" s="18"/>
    </row>
    <row r="346" spans="1:3" x14ac:dyDescent="0.3">
      <c r="A346" s="68"/>
      <c r="B346" s="17"/>
      <c r="C346" s="18"/>
    </row>
    <row r="347" spans="1:3" x14ac:dyDescent="0.3">
      <c r="A347" s="68"/>
      <c r="B347" s="17"/>
      <c r="C347" s="18"/>
    </row>
    <row r="348" spans="1:3" x14ac:dyDescent="0.3">
      <c r="A348" s="68"/>
      <c r="B348" s="17"/>
      <c r="C348" s="18"/>
    </row>
    <row r="349" spans="1:3" x14ac:dyDescent="0.3">
      <c r="A349" s="68"/>
      <c r="B349" s="17"/>
      <c r="C349" s="18"/>
    </row>
    <row r="350" spans="1:3" x14ac:dyDescent="0.3">
      <c r="A350" s="68"/>
      <c r="B350" s="17"/>
      <c r="C350" s="18"/>
    </row>
    <row r="351" spans="1:3" x14ac:dyDescent="0.3">
      <c r="A351" s="68"/>
      <c r="B351" s="17"/>
      <c r="C351" s="18"/>
    </row>
    <row r="352" spans="1:3" x14ac:dyDescent="0.3">
      <c r="A352" s="68"/>
      <c r="B352" s="17"/>
      <c r="C352" s="18"/>
    </row>
    <row r="353" spans="1:3" x14ac:dyDescent="0.3">
      <c r="A353" s="68"/>
      <c r="B353" s="17"/>
      <c r="C353" s="18"/>
    </row>
    <row r="354" spans="1:3" x14ac:dyDescent="0.3">
      <c r="A354" s="68"/>
      <c r="B354" s="17"/>
      <c r="C354" s="18"/>
    </row>
    <row r="355" spans="1:3" x14ac:dyDescent="0.3">
      <c r="A355" s="68"/>
      <c r="B355" s="17"/>
      <c r="C355" s="18"/>
    </row>
    <row r="356" spans="1:3" x14ac:dyDescent="0.3">
      <c r="A356" s="68"/>
      <c r="B356" s="17"/>
      <c r="C356" s="18"/>
    </row>
    <row r="357" spans="1:3" x14ac:dyDescent="0.3">
      <c r="A357" s="68"/>
      <c r="B357" s="17"/>
      <c r="C357" s="18"/>
    </row>
    <row r="358" spans="1:3" x14ac:dyDescent="0.3">
      <c r="A358" s="68"/>
      <c r="B358" s="17"/>
      <c r="C358" s="18"/>
    </row>
    <row r="359" spans="1:3" x14ac:dyDescent="0.3">
      <c r="A359" s="68"/>
      <c r="B359" s="17"/>
      <c r="C359" s="18"/>
    </row>
    <row r="360" spans="1:3" x14ac:dyDescent="0.3">
      <c r="A360" s="68"/>
      <c r="B360" s="17"/>
      <c r="C360" s="18"/>
    </row>
    <row r="361" spans="1:3" x14ac:dyDescent="0.3">
      <c r="A361" s="68"/>
      <c r="B361" s="17"/>
      <c r="C361" s="18"/>
    </row>
    <row r="362" spans="1:3" x14ac:dyDescent="0.3">
      <c r="A362" s="68"/>
      <c r="B362" s="17"/>
      <c r="C362" s="18"/>
    </row>
    <row r="363" spans="1:3" x14ac:dyDescent="0.3">
      <c r="A363" s="68"/>
      <c r="B363" s="17"/>
      <c r="C363" s="18"/>
    </row>
    <row r="364" spans="1:3" x14ac:dyDescent="0.3">
      <c r="A364" s="68"/>
      <c r="B364" s="17"/>
      <c r="C364" s="18"/>
    </row>
    <row r="365" spans="1:3" x14ac:dyDescent="0.3">
      <c r="A365" s="68"/>
      <c r="B365" s="17"/>
      <c r="C365" s="18"/>
    </row>
    <row r="366" spans="1:3" x14ac:dyDescent="0.3">
      <c r="A366" s="68"/>
      <c r="B366" s="17"/>
      <c r="C366" s="18"/>
    </row>
    <row r="367" spans="1:3" x14ac:dyDescent="0.3">
      <c r="A367" s="68"/>
      <c r="B367" s="17"/>
      <c r="C367" s="18"/>
    </row>
    <row r="368" spans="1:3" x14ac:dyDescent="0.3">
      <c r="A368" s="68"/>
      <c r="B368" s="17"/>
      <c r="C368" s="18"/>
    </row>
    <row r="369" spans="1:3" x14ac:dyDescent="0.3">
      <c r="A369" s="68"/>
      <c r="B369" s="17"/>
      <c r="C369" s="18"/>
    </row>
    <row r="370" spans="1:3" x14ac:dyDescent="0.3">
      <c r="A370" s="68"/>
      <c r="B370" s="17"/>
      <c r="C370" s="18"/>
    </row>
    <row r="371" spans="1:3" x14ac:dyDescent="0.3">
      <c r="A371" s="68"/>
      <c r="B371" s="17"/>
      <c r="C371" s="18"/>
    </row>
    <row r="372" spans="1:3" x14ac:dyDescent="0.3">
      <c r="A372" s="68"/>
      <c r="B372" s="17"/>
      <c r="C372" s="18"/>
    </row>
    <row r="373" spans="1:3" x14ac:dyDescent="0.3">
      <c r="A373" s="68"/>
      <c r="B373" s="17"/>
      <c r="C373" s="18"/>
    </row>
    <row r="374" spans="1:3" x14ac:dyDescent="0.3">
      <c r="A374" s="68"/>
      <c r="B374" s="17"/>
      <c r="C374" s="18"/>
    </row>
    <row r="375" spans="1:3" x14ac:dyDescent="0.3">
      <c r="A375" s="68"/>
      <c r="B375" s="17"/>
      <c r="C375" s="18"/>
    </row>
    <row r="376" spans="1:3" x14ac:dyDescent="0.3">
      <c r="A376" s="68"/>
      <c r="B376" s="17"/>
      <c r="C376" s="18"/>
    </row>
    <row r="377" spans="1:3" x14ac:dyDescent="0.3">
      <c r="A377" s="68"/>
      <c r="B377" s="17"/>
      <c r="C377" s="18"/>
    </row>
    <row r="378" spans="1:3" x14ac:dyDescent="0.3">
      <c r="A378" s="68"/>
      <c r="B378" s="17"/>
      <c r="C378" s="18"/>
    </row>
    <row r="379" spans="1:3" x14ac:dyDescent="0.3">
      <c r="A379" s="68"/>
      <c r="B379" s="17"/>
      <c r="C379" s="18"/>
    </row>
    <row r="380" spans="1:3" x14ac:dyDescent="0.3">
      <c r="A380" s="68"/>
      <c r="B380" s="17"/>
      <c r="C380" s="18"/>
    </row>
    <row r="381" spans="1:3" x14ac:dyDescent="0.3">
      <c r="A381" s="68"/>
      <c r="B381" s="17"/>
      <c r="C381" s="18"/>
    </row>
    <row r="382" spans="1:3" x14ac:dyDescent="0.3">
      <c r="A382" s="68"/>
      <c r="B382" s="17"/>
      <c r="C382" s="18"/>
    </row>
    <row r="383" spans="1:3" x14ac:dyDescent="0.3">
      <c r="A383" s="68"/>
      <c r="B383" s="17"/>
      <c r="C383" s="18"/>
    </row>
    <row r="384" spans="1:3" x14ac:dyDescent="0.3">
      <c r="A384" s="68"/>
      <c r="B384" s="17"/>
      <c r="C384" s="18"/>
    </row>
    <row r="385" spans="1:3" x14ac:dyDescent="0.3">
      <c r="A385" s="68"/>
      <c r="B385" s="17"/>
      <c r="C385" s="18"/>
    </row>
    <row r="386" spans="1:3" x14ac:dyDescent="0.3">
      <c r="A386" s="68"/>
      <c r="B386" s="17"/>
      <c r="C386" s="18"/>
    </row>
    <row r="387" spans="1:3" x14ac:dyDescent="0.3">
      <c r="A387" s="68"/>
      <c r="B387" s="17"/>
      <c r="C387" s="18"/>
    </row>
    <row r="388" spans="1:3" x14ac:dyDescent="0.3">
      <c r="A388" s="68"/>
      <c r="B388" s="17"/>
      <c r="C388" s="18"/>
    </row>
    <row r="389" spans="1:3" x14ac:dyDescent="0.3">
      <c r="A389" s="68"/>
      <c r="B389" s="17"/>
      <c r="C389" s="18"/>
    </row>
    <row r="390" spans="1:3" x14ac:dyDescent="0.3">
      <c r="A390" s="68"/>
      <c r="B390" s="17"/>
      <c r="C390" s="18"/>
    </row>
    <row r="391" spans="1:3" x14ac:dyDescent="0.3">
      <c r="A391" s="68"/>
      <c r="B391" s="17"/>
      <c r="C391" s="18"/>
    </row>
    <row r="392" spans="1:3" x14ac:dyDescent="0.3">
      <c r="A392" s="68"/>
      <c r="B392" s="17"/>
      <c r="C392" s="18"/>
    </row>
    <row r="393" spans="1:3" x14ac:dyDescent="0.3">
      <c r="A393" s="68"/>
      <c r="B393" s="17"/>
      <c r="C393" s="18"/>
    </row>
    <row r="394" spans="1:3" x14ac:dyDescent="0.3">
      <c r="A394" s="68"/>
      <c r="B394" s="17"/>
      <c r="C394" s="18"/>
    </row>
    <row r="395" spans="1:3" x14ac:dyDescent="0.3">
      <c r="A395" s="68"/>
      <c r="B395" s="17"/>
      <c r="C395" s="18"/>
    </row>
    <row r="396" spans="1:3" x14ac:dyDescent="0.3">
      <c r="A396" s="68"/>
      <c r="B396" s="17"/>
      <c r="C396" s="18"/>
    </row>
    <row r="397" spans="1:3" x14ac:dyDescent="0.3">
      <c r="A397" s="68"/>
      <c r="B397" s="17"/>
      <c r="C397" s="18"/>
    </row>
    <row r="398" spans="1:3" x14ac:dyDescent="0.3">
      <c r="A398" s="68"/>
      <c r="B398" s="17"/>
      <c r="C398" s="18"/>
    </row>
    <row r="399" spans="1:3" x14ac:dyDescent="0.3">
      <c r="A399" s="68"/>
      <c r="B399" s="17"/>
      <c r="C399" s="18"/>
    </row>
    <row r="400" spans="1:3" x14ac:dyDescent="0.3">
      <c r="A400" s="68"/>
      <c r="B400" s="17"/>
      <c r="C400" s="18"/>
    </row>
    <row r="401" spans="1:3" x14ac:dyDescent="0.3">
      <c r="A401" s="68"/>
      <c r="B401" s="17"/>
      <c r="C401" s="18"/>
    </row>
    <row r="402" spans="1:3" x14ac:dyDescent="0.3">
      <c r="A402" s="68"/>
      <c r="B402" s="17"/>
      <c r="C402" s="18"/>
    </row>
    <row r="403" spans="1:3" x14ac:dyDescent="0.3">
      <c r="A403" s="68"/>
      <c r="B403" s="17"/>
      <c r="C403" s="18"/>
    </row>
    <row r="404" spans="1:3" x14ac:dyDescent="0.3">
      <c r="A404" s="68"/>
      <c r="B404" s="17"/>
      <c r="C404" s="18"/>
    </row>
    <row r="405" spans="1:3" x14ac:dyDescent="0.3">
      <c r="A405" s="68"/>
      <c r="B405" s="17"/>
      <c r="C405" s="18"/>
    </row>
    <row r="406" spans="1:3" x14ac:dyDescent="0.3">
      <c r="A406" s="68"/>
      <c r="B406" s="17"/>
      <c r="C406" s="18"/>
    </row>
    <row r="407" spans="1:3" x14ac:dyDescent="0.3">
      <c r="A407" s="68"/>
      <c r="B407" s="17"/>
      <c r="C407" s="18"/>
    </row>
    <row r="408" spans="1:3" x14ac:dyDescent="0.3">
      <c r="A408" s="68"/>
      <c r="B408" s="17"/>
      <c r="C408" s="18"/>
    </row>
    <row r="409" spans="1:3" x14ac:dyDescent="0.3">
      <c r="A409" s="68"/>
      <c r="B409" s="17"/>
      <c r="C409" s="18"/>
    </row>
    <row r="410" spans="1:3" x14ac:dyDescent="0.3">
      <c r="A410" s="68"/>
      <c r="B410" s="17"/>
      <c r="C410" s="18"/>
    </row>
    <row r="411" spans="1:3" x14ac:dyDescent="0.3">
      <c r="A411" s="68"/>
      <c r="B411" s="17"/>
      <c r="C411" s="18"/>
    </row>
    <row r="412" spans="1:3" x14ac:dyDescent="0.3">
      <c r="A412" s="68"/>
      <c r="B412" s="17"/>
      <c r="C412" s="18"/>
    </row>
    <row r="413" spans="1:3" x14ac:dyDescent="0.3">
      <c r="A413" s="68"/>
      <c r="B413" s="17"/>
      <c r="C413" s="18"/>
    </row>
    <row r="414" spans="1:3" x14ac:dyDescent="0.3">
      <c r="A414" s="68"/>
      <c r="B414" s="17"/>
      <c r="C414" s="18"/>
    </row>
    <row r="415" spans="1:3" x14ac:dyDescent="0.3">
      <c r="A415" s="68"/>
      <c r="B415" s="17"/>
      <c r="C415" s="18"/>
    </row>
    <row r="416" spans="1:3" x14ac:dyDescent="0.3">
      <c r="A416" s="68"/>
      <c r="B416" s="17"/>
      <c r="C416" s="18"/>
    </row>
    <row r="417" spans="1:3" x14ac:dyDescent="0.3">
      <c r="A417" s="68"/>
      <c r="B417" s="17"/>
      <c r="C417" s="18"/>
    </row>
    <row r="418" spans="1:3" x14ac:dyDescent="0.3">
      <c r="A418" s="68"/>
      <c r="B418" s="17"/>
      <c r="C418" s="18"/>
    </row>
    <row r="419" spans="1:3" x14ac:dyDescent="0.3">
      <c r="A419" s="68"/>
      <c r="B419" s="17"/>
      <c r="C419" s="18"/>
    </row>
    <row r="420" spans="1:3" x14ac:dyDescent="0.3">
      <c r="A420" s="68"/>
      <c r="B420" s="17"/>
      <c r="C420" s="18"/>
    </row>
    <row r="421" spans="1:3" x14ac:dyDescent="0.3">
      <c r="A421" s="68"/>
      <c r="B421" s="17"/>
      <c r="C421" s="18"/>
    </row>
    <row r="422" spans="1:3" x14ac:dyDescent="0.3">
      <c r="A422" s="68"/>
      <c r="B422" s="17"/>
      <c r="C422" s="18"/>
    </row>
    <row r="423" spans="1:3" x14ac:dyDescent="0.3">
      <c r="A423" s="68"/>
      <c r="B423" s="17"/>
      <c r="C423" s="18"/>
    </row>
    <row r="424" spans="1:3" x14ac:dyDescent="0.3">
      <c r="A424" s="68"/>
      <c r="B424" s="17"/>
      <c r="C424" s="18"/>
    </row>
    <row r="425" spans="1:3" x14ac:dyDescent="0.3">
      <c r="A425" s="68"/>
      <c r="B425" s="17"/>
      <c r="C425" s="18"/>
    </row>
    <row r="426" spans="1:3" x14ac:dyDescent="0.3">
      <c r="A426" s="68"/>
      <c r="B426" s="17"/>
      <c r="C426" s="18"/>
    </row>
    <row r="427" spans="1:3" x14ac:dyDescent="0.3">
      <c r="A427" s="68"/>
      <c r="B427" s="17"/>
      <c r="C427" s="18"/>
    </row>
    <row r="428" spans="1:3" x14ac:dyDescent="0.3">
      <c r="A428" s="68"/>
      <c r="B428" s="17"/>
      <c r="C428" s="18"/>
    </row>
    <row r="429" spans="1:3" x14ac:dyDescent="0.3">
      <c r="A429" s="68"/>
      <c r="B429" s="17"/>
      <c r="C429" s="18"/>
    </row>
    <row r="430" spans="1:3" x14ac:dyDescent="0.3">
      <c r="A430" s="68"/>
      <c r="B430" s="17"/>
      <c r="C430" s="18"/>
    </row>
    <row r="431" spans="1:3" x14ac:dyDescent="0.3">
      <c r="A431" s="68"/>
      <c r="B431" s="17"/>
      <c r="C431" s="18"/>
    </row>
    <row r="432" spans="1:3" x14ac:dyDescent="0.3">
      <c r="A432" s="68"/>
      <c r="B432" s="17"/>
      <c r="C432" s="18"/>
    </row>
    <row r="433" spans="1:3" x14ac:dyDescent="0.3">
      <c r="A433" s="68"/>
      <c r="B433" s="17"/>
      <c r="C433" s="18"/>
    </row>
    <row r="434" spans="1:3" x14ac:dyDescent="0.3">
      <c r="A434" s="68"/>
      <c r="B434" s="17"/>
      <c r="C434" s="18"/>
    </row>
    <row r="435" spans="1:3" x14ac:dyDescent="0.3">
      <c r="A435" s="68"/>
      <c r="B435" s="17"/>
      <c r="C435" s="18"/>
    </row>
    <row r="436" spans="1:3" x14ac:dyDescent="0.3">
      <c r="A436" s="68"/>
      <c r="B436" s="17"/>
      <c r="C436" s="18"/>
    </row>
    <row r="437" spans="1:3" x14ac:dyDescent="0.3">
      <c r="A437" s="68"/>
      <c r="B437" s="17"/>
      <c r="C437" s="18"/>
    </row>
    <row r="438" spans="1:3" x14ac:dyDescent="0.3">
      <c r="A438" s="68"/>
      <c r="B438" s="17"/>
      <c r="C438" s="18"/>
    </row>
    <row r="439" spans="1:3" x14ac:dyDescent="0.3">
      <c r="A439" s="68"/>
      <c r="B439" s="17"/>
      <c r="C439" s="18"/>
    </row>
    <row r="440" spans="1:3" x14ac:dyDescent="0.3">
      <c r="A440" s="68"/>
      <c r="B440" s="17"/>
      <c r="C440" s="18"/>
    </row>
    <row r="441" spans="1:3" x14ac:dyDescent="0.3">
      <c r="A441" s="68"/>
      <c r="B441" s="17"/>
      <c r="C441" s="18"/>
    </row>
    <row r="442" spans="1:3" x14ac:dyDescent="0.3">
      <c r="A442" s="68"/>
      <c r="B442" s="17"/>
      <c r="C442" s="18"/>
    </row>
    <row r="443" spans="1:3" x14ac:dyDescent="0.3">
      <c r="A443" s="68"/>
      <c r="B443" s="17"/>
      <c r="C443" s="18"/>
    </row>
    <row r="444" spans="1:3" x14ac:dyDescent="0.3">
      <c r="A444" s="68"/>
      <c r="B444" s="17"/>
      <c r="C444" s="18"/>
    </row>
    <row r="445" spans="1:3" x14ac:dyDescent="0.3">
      <c r="A445" s="68"/>
      <c r="B445" s="17"/>
      <c r="C445" s="18"/>
    </row>
    <row r="446" spans="1:3" x14ac:dyDescent="0.3">
      <c r="A446" s="68"/>
      <c r="B446" s="17"/>
      <c r="C446" s="18"/>
    </row>
    <row r="447" spans="1:3" x14ac:dyDescent="0.3">
      <c r="A447" s="68"/>
      <c r="B447" s="17"/>
      <c r="C447" s="18"/>
    </row>
    <row r="448" spans="1:3" x14ac:dyDescent="0.3">
      <c r="A448" s="68"/>
      <c r="B448" s="17"/>
      <c r="C448" s="18"/>
    </row>
    <row r="449" spans="1:3" x14ac:dyDescent="0.3">
      <c r="A449" s="68"/>
      <c r="B449" s="17"/>
      <c r="C449" s="18"/>
    </row>
    <row r="450" spans="1:3" x14ac:dyDescent="0.3">
      <c r="A450" s="68"/>
      <c r="B450" s="17"/>
      <c r="C450" s="18"/>
    </row>
    <row r="451" spans="1:3" x14ac:dyDescent="0.3">
      <c r="A451" s="68"/>
      <c r="B451" s="17"/>
      <c r="C451" s="18"/>
    </row>
    <row r="452" spans="1:3" x14ac:dyDescent="0.3">
      <c r="A452" s="68"/>
      <c r="B452" s="17"/>
      <c r="C452" s="18"/>
    </row>
    <row r="453" spans="1:3" x14ac:dyDescent="0.3">
      <c r="A453" s="68"/>
      <c r="B453" s="17"/>
      <c r="C453" s="18"/>
    </row>
    <row r="454" spans="1:3" x14ac:dyDescent="0.3">
      <c r="A454" s="68"/>
      <c r="B454" s="17"/>
      <c r="C454" s="18"/>
    </row>
    <row r="455" spans="1:3" x14ac:dyDescent="0.3">
      <c r="A455" s="68"/>
      <c r="B455" s="17"/>
      <c r="C455" s="18"/>
    </row>
    <row r="456" spans="1:3" x14ac:dyDescent="0.3">
      <c r="A456" s="68"/>
      <c r="B456" s="17"/>
      <c r="C456" s="18"/>
    </row>
    <row r="457" spans="1:3" x14ac:dyDescent="0.3">
      <c r="A457" s="68"/>
      <c r="B457" s="17"/>
      <c r="C457" s="18"/>
    </row>
    <row r="458" spans="1:3" x14ac:dyDescent="0.3">
      <c r="A458" s="68"/>
      <c r="B458" s="17"/>
      <c r="C458" s="18"/>
    </row>
    <row r="459" spans="1:3" x14ac:dyDescent="0.3">
      <c r="A459" s="68"/>
      <c r="B459" s="17"/>
      <c r="C459" s="18"/>
    </row>
    <row r="460" spans="1:3" x14ac:dyDescent="0.3">
      <c r="A460" s="68"/>
      <c r="B460" s="17"/>
      <c r="C460" s="18"/>
    </row>
    <row r="461" spans="1:3" x14ac:dyDescent="0.3">
      <c r="A461" s="68"/>
      <c r="B461" s="17"/>
      <c r="C461" s="18"/>
    </row>
    <row r="462" spans="1:3" x14ac:dyDescent="0.3">
      <c r="A462" s="68"/>
      <c r="B462" s="17"/>
      <c r="C462" s="18"/>
    </row>
    <row r="463" spans="1:3" x14ac:dyDescent="0.3">
      <c r="A463" s="68"/>
      <c r="B463" s="17"/>
      <c r="C463" s="18"/>
    </row>
    <row r="464" spans="1:3" x14ac:dyDescent="0.3">
      <c r="A464" s="68"/>
      <c r="B464" s="17"/>
      <c r="C464" s="18"/>
    </row>
    <row r="465" spans="1:3" x14ac:dyDescent="0.3">
      <c r="A465" s="68"/>
      <c r="B465" s="17"/>
      <c r="C465" s="18"/>
    </row>
    <row r="466" spans="1:3" x14ac:dyDescent="0.3">
      <c r="A466" s="68"/>
      <c r="B466" s="17"/>
      <c r="C466" s="18"/>
    </row>
    <row r="467" spans="1:3" x14ac:dyDescent="0.3">
      <c r="A467" s="68"/>
      <c r="B467" s="17"/>
      <c r="C467" s="18"/>
    </row>
    <row r="468" spans="1:3" x14ac:dyDescent="0.3">
      <c r="A468" s="68"/>
      <c r="B468" s="17"/>
      <c r="C468" s="18"/>
    </row>
    <row r="469" spans="1:3" x14ac:dyDescent="0.3">
      <c r="A469" s="68"/>
      <c r="B469" s="17"/>
      <c r="C469" s="18"/>
    </row>
    <row r="470" spans="1:3" x14ac:dyDescent="0.3">
      <c r="A470" s="68"/>
      <c r="B470" s="17"/>
      <c r="C470" s="18"/>
    </row>
    <row r="471" spans="1:3" x14ac:dyDescent="0.3">
      <c r="A471" s="68"/>
      <c r="B471" s="17"/>
      <c r="C471" s="18"/>
    </row>
    <row r="472" spans="1:3" x14ac:dyDescent="0.3">
      <c r="A472" s="68"/>
      <c r="B472" s="17"/>
      <c r="C472" s="18"/>
    </row>
    <row r="473" spans="1:3" x14ac:dyDescent="0.3">
      <c r="A473" s="68"/>
      <c r="B473" s="17"/>
      <c r="C473" s="18"/>
    </row>
    <row r="474" spans="1:3" x14ac:dyDescent="0.3">
      <c r="A474" s="68"/>
      <c r="B474" s="17"/>
      <c r="C474" s="18"/>
    </row>
    <row r="475" spans="1:3" x14ac:dyDescent="0.3">
      <c r="A475" s="68"/>
      <c r="B475" s="17"/>
      <c r="C475" s="18"/>
    </row>
    <row r="476" spans="1:3" x14ac:dyDescent="0.3">
      <c r="A476" s="68"/>
      <c r="B476" s="17"/>
      <c r="C476" s="18"/>
    </row>
    <row r="477" spans="1:3" x14ac:dyDescent="0.3">
      <c r="A477" s="68"/>
      <c r="B477" s="17"/>
      <c r="C477" s="18"/>
    </row>
    <row r="478" spans="1:3" x14ac:dyDescent="0.3">
      <c r="A478" s="68"/>
      <c r="B478" s="17"/>
      <c r="C478" s="18"/>
    </row>
    <row r="479" spans="1:3" x14ac:dyDescent="0.3">
      <c r="A479" s="68"/>
      <c r="B479" s="17"/>
      <c r="C479" s="18"/>
    </row>
    <row r="480" spans="1:3" x14ac:dyDescent="0.3">
      <c r="A480" s="68"/>
      <c r="B480" s="17"/>
      <c r="C480" s="18"/>
    </row>
    <row r="481" spans="1:3" x14ac:dyDescent="0.3">
      <c r="A481" s="68"/>
      <c r="B481" s="17"/>
      <c r="C481" s="18"/>
    </row>
    <row r="482" spans="1:3" x14ac:dyDescent="0.3">
      <c r="A482" s="68"/>
      <c r="B482" s="17"/>
      <c r="C482" s="18"/>
    </row>
    <row r="483" spans="1:3" x14ac:dyDescent="0.3">
      <c r="A483" s="68"/>
      <c r="B483" s="17"/>
      <c r="C483" s="18"/>
    </row>
    <row r="484" spans="1:3" x14ac:dyDescent="0.3">
      <c r="A484" s="68"/>
      <c r="B484" s="17"/>
      <c r="C484" s="18"/>
    </row>
    <row r="485" spans="1:3" x14ac:dyDescent="0.3">
      <c r="A485" s="68"/>
      <c r="B485" s="17"/>
      <c r="C485" s="18"/>
    </row>
    <row r="486" spans="1:3" x14ac:dyDescent="0.3">
      <c r="A486" s="68"/>
      <c r="B486" s="17"/>
      <c r="C486" s="18"/>
    </row>
    <row r="487" spans="1:3" x14ac:dyDescent="0.3">
      <c r="A487" s="68"/>
      <c r="B487" s="17"/>
      <c r="C487" s="18"/>
    </row>
    <row r="488" spans="1:3" x14ac:dyDescent="0.3">
      <c r="A488" s="68"/>
      <c r="B488" s="17"/>
      <c r="C488" s="18"/>
    </row>
    <row r="489" spans="1:3" x14ac:dyDescent="0.3">
      <c r="A489" s="68"/>
      <c r="B489" s="17"/>
      <c r="C489" s="18"/>
    </row>
    <row r="490" spans="1:3" x14ac:dyDescent="0.3">
      <c r="A490" s="68"/>
      <c r="B490" s="17"/>
      <c r="C490" s="18"/>
    </row>
    <row r="491" spans="1:3" x14ac:dyDescent="0.3">
      <c r="A491" s="68"/>
      <c r="B491" s="17"/>
      <c r="C491" s="18"/>
    </row>
    <row r="492" spans="1:3" x14ac:dyDescent="0.3">
      <c r="A492" s="68"/>
      <c r="B492" s="17"/>
      <c r="C492" s="18"/>
    </row>
    <row r="493" spans="1:3" x14ac:dyDescent="0.3">
      <c r="A493" s="68"/>
      <c r="B493" s="17"/>
      <c r="C493" s="18"/>
    </row>
    <row r="494" spans="1:3" x14ac:dyDescent="0.3">
      <c r="A494" s="68"/>
      <c r="B494" s="17"/>
      <c r="C494" s="18"/>
    </row>
    <row r="495" spans="1:3" x14ac:dyDescent="0.3">
      <c r="A495" s="68"/>
      <c r="B495" s="17"/>
      <c r="C495" s="18"/>
    </row>
    <row r="496" spans="1:3" x14ac:dyDescent="0.3">
      <c r="A496" s="68"/>
      <c r="B496" s="17"/>
      <c r="C496" s="18"/>
    </row>
    <row r="497" spans="1:3" x14ac:dyDescent="0.3">
      <c r="A497" s="68"/>
      <c r="B497" s="17"/>
      <c r="C497" s="18"/>
    </row>
    <row r="498" spans="1:3" x14ac:dyDescent="0.3">
      <c r="A498" s="68"/>
      <c r="B498" s="17"/>
      <c r="C498" s="18"/>
    </row>
    <row r="499" spans="1:3" x14ac:dyDescent="0.3">
      <c r="A499" s="68"/>
      <c r="B499" s="17"/>
      <c r="C499" s="18"/>
    </row>
    <row r="500" spans="1:3" x14ac:dyDescent="0.3">
      <c r="A500" s="68"/>
      <c r="B500" s="17"/>
      <c r="C500" s="18"/>
    </row>
    <row r="501" spans="1:3" x14ac:dyDescent="0.3">
      <c r="A501" s="68"/>
      <c r="B501" s="17"/>
      <c r="C501" s="18"/>
    </row>
    <row r="502" spans="1:3" x14ac:dyDescent="0.3">
      <c r="A502" s="68"/>
      <c r="B502" s="17"/>
      <c r="C502" s="18"/>
    </row>
    <row r="503" spans="1:3" x14ac:dyDescent="0.3">
      <c r="A503" s="68"/>
      <c r="B503" s="17"/>
      <c r="C503" s="18"/>
    </row>
    <row r="504" spans="1:3" x14ac:dyDescent="0.3">
      <c r="A504" s="68"/>
      <c r="B504" s="17"/>
      <c r="C504" s="18"/>
    </row>
    <row r="505" spans="1:3" x14ac:dyDescent="0.3">
      <c r="A505" s="68"/>
      <c r="B505" s="17"/>
      <c r="C505" s="18"/>
    </row>
    <row r="506" spans="1:3" x14ac:dyDescent="0.3">
      <c r="A506" s="68"/>
      <c r="B506" s="17"/>
      <c r="C506" s="18"/>
    </row>
    <row r="507" spans="1:3" x14ac:dyDescent="0.3">
      <c r="A507" s="68"/>
      <c r="B507" s="17"/>
      <c r="C507" s="18"/>
    </row>
    <row r="508" spans="1:3" x14ac:dyDescent="0.3">
      <c r="A508" s="68"/>
      <c r="B508" s="17"/>
      <c r="C508" s="18"/>
    </row>
    <row r="509" spans="1:3" x14ac:dyDescent="0.3">
      <c r="A509" s="68"/>
      <c r="B509" s="17"/>
      <c r="C509" s="18"/>
    </row>
    <row r="510" spans="1:3" x14ac:dyDescent="0.3">
      <c r="A510" s="68"/>
      <c r="B510" s="17"/>
      <c r="C510" s="18"/>
    </row>
    <row r="511" spans="1:3" x14ac:dyDescent="0.3">
      <c r="A511" s="68"/>
      <c r="B511" s="17"/>
      <c r="C511" s="18"/>
    </row>
    <row r="512" spans="1:3" x14ac:dyDescent="0.3">
      <c r="A512" s="68"/>
      <c r="B512" s="17"/>
      <c r="C512" s="18"/>
    </row>
    <row r="513" spans="1:3" x14ac:dyDescent="0.3">
      <c r="A513" s="68"/>
      <c r="B513" s="17"/>
      <c r="C513" s="18"/>
    </row>
    <row r="514" spans="1:3" x14ac:dyDescent="0.3">
      <c r="A514" s="68"/>
      <c r="B514" s="17"/>
      <c r="C514" s="18"/>
    </row>
    <row r="515" spans="1:3" x14ac:dyDescent="0.3">
      <c r="A515" s="68"/>
      <c r="B515" s="17"/>
      <c r="C515" s="18"/>
    </row>
    <row r="516" spans="1:3" x14ac:dyDescent="0.3">
      <c r="A516" s="68"/>
      <c r="B516" s="17"/>
      <c r="C516" s="18"/>
    </row>
    <row r="517" spans="1:3" x14ac:dyDescent="0.3">
      <c r="A517" s="68"/>
      <c r="B517" s="17"/>
      <c r="C517" s="18"/>
    </row>
    <row r="518" spans="1:3" x14ac:dyDescent="0.3">
      <c r="A518" s="68"/>
      <c r="B518" s="17"/>
      <c r="C518" s="18"/>
    </row>
    <row r="519" spans="1:3" x14ac:dyDescent="0.3">
      <c r="A519" s="68"/>
      <c r="B519" s="17"/>
      <c r="C519" s="18"/>
    </row>
    <row r="520" spans="1:3" x14ac:dyDescent="0.3">
      <c r="A520" s="68"/>
      <c r="B520" s="17"/>
      <c r="C520" s="18"/>
    </row>
    <row r="521" spans="1:3" x14ac:dyDescent="0.3">
      <c r="A521" s="68"/>
      <c r="B521" s="17"/>
      <c r="C521" s="18"/>
    </row>
    <row r="522" spans="1:3" x14ac:dyDescent="0.3">
      <c r="A522" s="68"/>
      <c r="B522" s="17"/>
      <c r="C522" s="18"/>
    </row>
    <row r="523" spans="1:3" x14ac:dyDescent="0.3">
      <c r="A523" s="68"/>
      <c r="B523" s="17"/>
      <c r="C523" s="18"/>
    </row>
    <row r="524" spans="1:3" x14ac:dyDescent="0.3">
      <c r="A524" s="68"/>
      <c r="B524" s="17"/>
      <c r="C524" s="18"/>
    </row>
    <row r="525" spans="1:3" x14ac:dyDescent="0.3">
      <c r="A525" s="68"/>
      <c r="B525" s="17"/>
      <c r="C525" s="18"/>
    </row>
    <row r="526" spans="1:3" x14ac:dyDescent="0.3">
      <c r="A526" s="68"/>
      <c r="B526" s="17"/>
      <c r="C526" s="18"/>
    </row>
    <row r="527" spans="1:3" x14ac:dyDescent="0.3">
      <c r="A527" s="68"/>
      <c r="B527" s="17"/>
      <c r="C527" s="18"/>
    </row>
    <row r="528" spans="1:3" x14ac:dyDescent="0.3">
      <c r="A528" s="68"/>
      <c r="B528" s="17"/>
      <c r="C528" s="18"/>
    </row>
    <row r="529" spans="1:3" x14ac:dyDescent="0.3">
      <c r="A529" s="68"/>
      <c r="B529" s="17"/>
      <c r="C529" s="18"/>
    </row>
    <row r="530" spans="1:3" x14ac:dyDescent="0.3">
      <c r="A530" s="68"/>
      <c r="B530" s="17"/>
      <c r="C530" s="18"/>
    </row>
    <row r="531" spans="1:3" x14ac:dyDescent="0.3">
      <c r="A531" s="68"/>
      <c r="B531" s="17"/>
      <c r="C531" s="18"/>
    </row>
    <row r="532" spans="1:3" x14ac:dyDescent="0.3">
      <c r="A532" s="68"/>
      <c r="B532" s="17"/>
      <c r="C532" s="18"/>
    </row>
    <row r="533" spans="1:3" x14ac:dyDescent="0.3">
      <c r="A533" s="68"/>
      <c r="B533" s="17"/>
      <c r="C533" s="18"/>
    </row>
    <row r="534" spans="1:3" x14ac:dyDescent="0.3">
      <c r="A534" s="68"/>
      <c r="B534" s="17"/>
      <c r="C534" s="18"/>
    </row>
    <row r="535" spans="1:3" x14ac:dyDescent="0.3">
      <c r="A535" s="68"/>
      <c r="B535" s="17"/>
      <c r="C535" s="18"/>
    </row>
    <row r="536" spans="1:3" x14ac:dyDescent="0.3">
      <c r="A536" s="68"/>
      <c r="B536" s="17"/>
      <c r="C536" s="18"/>
    </row>
    <row r="537" spans="1:3" x14ac:dyDescent="0.3">
      <c r="A537" s="68"/>
      <c r="B537" s="17"/>
      <c r="C537" s="18"/>
    </row>
    <row r="538" spans="1:3" x14ac:dyDescent="0.3">
      <c r="A538" s="68"/>
      <c r="B538" s="17"/>
      <c r="C538" s="18"/>
    </row>
    <row r="539" spans="1:3" x14ac:dyDescent="0.3">
      <c r="A539" s="68"/>
      <c r="B539" s="17"/>
      <c r="C539" s="18"/>
    </row>
    <row r="540" spans="1:3" x14ac:dyDescent="0.3">
      <c r="A540" s="68"/>
      <c r="B540" s="17"/>
      <c r="C540" s="18"/>
    </row>
    <row r="541" spans="1:3" x14ac:dyDescent="0.3">
      <c r="A541" s="68"/>
      <c r="B541" s="17"/>
      <c r="C541" s="18"/>
    </row>
    <row r="542" spans="1:3" x14ac:dyDescent="0.3">
      <c r="A542" s="68"/>
      <c r="B542" s="17"/>
      <c r="C542" s="18"/>
    </row>
    <row r="543" spans="1:3" x14ac:dyDescent="0.3">
      <c r="A543" s="68"/>
      <c r="B543" s="17"/>
      <c r="C543" s="18"/>
    </row>
    <row r="544" spans="1:3" x14ac:dyDescent="0.3">
      <c r="A544" s="68"/>
      <c r="B544" s="17"/>
      <c r="C544" s="18"/>
    </row>
    <row r="545" spans="1:3" x14ac:dyDescent="0.3">
      <c r="A545" s="68"/>
      <c r="B545" s="17"/>
      <c r="C545" s="18"/>
    </row>
    <row r="546" spans="1:3" x14ac:dyDescent="0.3">
      <c r="A546" s="68"/>
      <c r="B546" s="17"/>
      <c r="C546" s="18"/>
    </row>
    <row r="547" spans="1:3" x14ac:dyDescent="0.3">
      <c r="A547" s="68"/>
      <c r="B547" s="17"/>
      <c r="C547" s="18"/>
    </row>
    <row r="548" spans="1:3" x14ac:dyDescent="0.3">
      <c r="A548" s="68"/>
      <c r="B548" s="17"/>
      <c r="C548" s="18"/>
    </row>
    <row r="549" spans="1:3" x14ac:dyDescent="0.3">
      <c r="A549" s="68"/>
      <c r="B549" s="17"/>
    </row>
    <row r="550" spans="1:3" x14ac:dyDescent="0.3">
      <c r="A550" s="68"/>
      <c r="B550" s="17"/>
    </row>
    <row r="551" spans="1:3" x14ac:dyDescent="0.3">
      <c r="A551" s="68"/>
      <c r="B551" s="17"/>
    </row>
    <row r="552" spans="1:3" x14ac:dyDescent="0.3">
      <c r="A552" s="68"/>
      <c r="B552" s="17"/>
    </row>
    <row r="553" spans="1:3" x14ac:dyDescent="0.3">
      <c r="A553" s="68"/>
      <c r="B553" s="17"/>
    </row>
    <row r="554" spans="1:3" x14ac:dyDescent="0.3">
      <c r="A554" s="68"/>
      <c r="B554" s="17"/>
    </row>
    <row r="555" spans="1:3" x14ac:dyDescent="0.3">
      <c r="A555" s="68"/>
      <c r="B555" s="17"/>
    </row>
    <row r="556" spans="1:3" x14ac:dyDescent="0.3">
      <c r="A556" s="68"/>
      <c r="B556" s="17"/>
    </row>
    <row r="557" spans="1:3" x14ac:dyDescent="0.3">
      <c r="A557" s="68"/>
      <c r="B557" s="17"/>
    </row>
    <row r="558" spans="1:3" x14ac:dyDescent="0.3">
      <c r="A558" s="68"/>
      <c r="B558" s="17"/>
    </row>
    <row r="559" spans="1:3" x14ac:dyDescent="0.3">
      <c r="A559" s="68"/>
      <c r="B559" s="17"/>
    </row>
    <row r="560" spans="1:3" x14ac:dyDescent="0.3">
      <c r="A560" s="68"/>
      <c r="B560" s="17"/>
    </row>
    <row r="561" spans="1:2" x14ac:dyDescent="0.3">
      <c r="A561" s="68"/>
      <c r="B561" s="17"/>
    </row>
    <row r="562" spans="1:2" x14ac:dyDescent="0.3">
      <c r="A562" s="68"/>
      <c r="B562" s="17"/>
    </row>
    <row r="563" spans="1:2" x14ac:dyDescent="0.3">
      <c r="A563" s="68"/>
      <c r="B563" s="17"/>
    </row>
    <row r="564" spans="1:2" x14ac:dyDescent="0.3">
      <c r="A564" s="68"/>
      <c r="B564" s="17"/>
    </row>
    <row r="565" spans="1:2" x14ac:dyDescent="0.3">
      <c r="A565" s="68"/>
      <c r="B565" s="17"/>
    </row>
    <row r="566" spans="1:2" x14ac:dyDescent="0.3">
      <c r="A566" s="68"/>
      <c r="B566" s="17"/>
    </row>
    <row r="567" spans="1:2" x14ac:dyDescent="0.3">
      <c r="A567" s="68"/>
      <c r="B567" s="17"/>
    </row>
    <row r="568" spans="1:2" x14ac:dyDescent="0.3">
      <c r="A568" s="68"/>
      <c r="B568" s="17"/>
    </row>
    <row r="569" spans="1:2" x14ac:dyDescent="0.3">
      <c r="A569" s="68"/>
      <c r="B569" s="17"/>
    </row>
    <row r="570" spans="1:2" x14ac:dyDescent="0.3">
      <c r="A570" s="68"/>
      <c r="B570" s="17"/>
    </row>
    <row r="571" spans="1:2" x14ac:dyDescent="0.3">
      <c r="A571" s="68"/>
      <c r="B571" s="17"/>
    </row>
    <row r="572" spans="1:2" x14ac:dyDescent="0.3">
      <c r="A572" s="68"/>
      <c r="B572" s="17"/>
    </row>
    <row r="573" spans="1:2" x14ac:dyDescent="0.3">
      <c r="A573" s="68"/>
      <c r="B573" s="17"/>
    </row>
    <row r="574" spans="1:2" x14ac:dyDescent="0.3">
      <c r="A574" s="68"/>
      <c r="B574" s="17"/>
    </row>
    <row r="575" spans="1:2" x14ac:dyDescent="0.3">
      <c r="A575" s="68"/>
      <c r="B575" s="17"/>
    </row>
    <row r="576" spans="1:2" x14ac:dyDescent="0.3">
      <c r="A576" s="68"/>
      <c r="B576" s="17"/>
    </row>
    <row r="577" spans="1:2" x14ac:dyDescent="0.3">
      <c r="A577" s="68"/>
      <c r="B577" s="17"/>
    </row>
    <row r="578" spans="1:2" x14ac:dyDescent="0.3">
      <c r="A578" s="68"/>
      <c r="B578" s="17"/>
    </row>
    <row r="579" spans="1:2" x14ac:dyDescent="0.3">
      <c r="A579" s="68"/>
      <c r="B579" s="17"/>
    </row>
    <row r="580" spans="1:2" x14ac:dyDescent="0.3">
      <c r="A580" s="68"/>
      <c r="B580" s="17"/>
    </row>
    <row r="581" spans="1:2" x14ac:dyDescent="0.3">
      <c r="A581" s="68"/>
      <c r="B581" s="17"/>
    </row>
    <row r="582" spans="1:2" x14ac:dyDescent="0.3">
      <c r="A582" s="68"/>
      <c r="B582" s="17"/>
    </row>
    <row r="583" spans="1:2" x14ac:dyDescent="0.3">
      <c r="A583" s="68"/>
      <c r="B583" s="17"/>
    </row>
    <row r="584" spans="1:2" x14ac:dyDescent="0.3">
      <c r="A584" s="68"/>
      <c r="B584" s="17"/>
    </row>
    <row r="585" spans="1:2" x14ac:dyDescent="0.3">
      <c r="A585" s="68"/>
      <c r="B585" s="17"/>
    </row>
  </sheetData>
  <mergeCells count="12">
    <mergeCell ref="R13:Z13"/>
    <mergeCell ref="AB13:AF13"/>
    <mergeCell ref="C10:H10"/>
    <mergeCell ref="B7:P7"/>
    <mergeCell ref="B1:P1"/>
    <mergeCell ref="B2:P2"/>
    <mergeCell ref="B3:P3"/>
    <mergeCell ref="B4:P4"/>
    <mergeCell ref="B5:P5"/>
    <mergeCell ref="U11:AE11"/>
    <mergeCell ref="B6:P6"/>
    <mergeCell ref="B8:P8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7686-29DB-40AF-9817-909FACFE0893}">
  <dimension ref="A1:AH585"/>
  <sheetViews>
    <sheetView zoomScale="90" zoomScaleNormal="90" workbookViewId="0">
      <selection activeCell="A14" sqref="A14"/>
    </sheetView>
  </sheetViews>
  <sheetFormatPr defaultRowHeight="14.4" x14ac:dyDescent="0.3"/>
  <cols>
    <col min="1" max="1" width="41.77734375" style="46" customWidth="1"/>
    <col min="2" max="2" width="17.6640625" customWidth="1"/>
    <col min="3" max="4" width="20.109375" customWidth="1"/>
    <col min="5" max="5" width="19.109375" customWidth="1"/>
    <col min="6" max="6" width="20.33203125" customWidth="1"/>
    <col min="7" max="7" width="19.33203125" customWidth="1"/>
    <col min="8" max="8" width="21.44140625" bestFit="1" customWidth="1"/>
    <col min="9" max="10" width="21.44140625" customWidth="1"/>
    <col min="11" max="12" width="21.44140625" bestFit="1" customWidth="1"/>
    <col min="13" max="14" width="24.44140625" bestFit="1" customWidth="1"/>
    <col min="15" max="15" width="24.44140625" customWidth="1"/>
    <col min="16" max="16" width="24.44140625" bestFit="1" customWidth="1"/>
    <col min="18" max="18" width="13.44140625" bestFit="1" customWidth="1"/>
    <col min="19" max="23" width="16.5546875" bestFit="1" customWidth="1"/>
    <col min="24" max="25" width="16.109375" customWidth="1"/>
    <col min="26" max="27" width="12.6640625" customWidth="1"/>
    <col min="28" max="28" width="11.33203125" customWidth="1"/>
    <col min="29" max="30" width="24.44140625" bestFit="1" customWidth="1"/>
    <col min="31" max="31" width="28.44140625" customWidth="1"/>
    <col min="32" max="32" width="22.88671875" customWidth="1"/>
    <col min="33" max="33" width="11.5546875" customWidth="1"/>
  </cols>
  <sheetData>
    <row r="1" spans="1:34" ht="21" x14ac:dyDescent="0.4">
      <c r="A1" s="66">
        <v>1</v>
      </c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34" ht="21" x14ac:dyDescent="0.4">
      <c r="A2" s="66">
        <v>2</v>
      </c>
      <c r="B2" s="70" t="s">
        <v>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34" ht="21" x14ac:dyDescent="0.4">
      <c r="A3" s="66">
        <v>3</v>
      </c>
      <c r="B3" s="70" t="s">
        <v>2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34" ht="21" x14ac:dyDescent="0.4">
      <c r="A4" s="66">
        <v>4</v>
      </c>
      <c r="B4" s="70" t="s">
        <v>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</row>
    <row r="5" spans="1:34" ht="21" x14ac:dyDescent="0.4">
      <c r="A5" s="66">
        <v>5</v>
      </c>
      <c r="B5" s="70" t="s">
        <v>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</row>
    <row r="6" spans="1:34" ht="21" x14ac:dyDescent="0.4">
      <c r="A6" s="66">
        <v>6</v>
      </c>
      <c r="B6" s="70" t="s">
        <v>5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</row>
    <row r="7" spans="1:34" ht="21" x14ac:dyDescent="0.4">
      <c r="A7" s="66">
        <v>7</v>
      </c>
      <c r="B7" s="70" t="s">
        <v>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</row>
    <row r="8" spans="1:34" ht="21" x14ac:dyDescent="0.4">
      <c r="A8" s="66">
        <v>8</v>
      </c>
      <c r="B8" s="70" t="s">
        <v>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</row>
    <row r="9" spans="1:34" ht="15" thickBot="1" x14ac:dyDescent="0.35"/>
    <row r="10" spans="1:34" ht="21" x14ac:dyDescent="0.4">
      <c r="B10" s="3" t="s">
        <v>8</v>
      </c>
      <c r="C10" s="74" t="s">
        <v>461</v>
      </c>
      <c r="D10" s="75"/>
      <c r="E10" s="75"/>
      <c r="F10" s="75"/>
      <c r="G10" s="75"/>
      <c r="H10" s="7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1:34" ht="21" x14ac:dyDescent="0.4">
      <c r="R11" s="7" t="s">
        <v>9</v>
      </c>
      <c r="S11" s="8"/>
      <c r="U11" s="69" t="s">
        <v>10</v>
      </c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9"/>
    </row>
    <row r="12" spans="1:34" ht="26.4" x14ac:dyDescent="0.3">
      <c r="A12" s="67" t="s">
        <v>11</v>
      </c>
      <c r="B12" s="10" t="s">
        <v>12</v>
      </c>
      <c r="C12" s="10" t="s">
        <v>45</v>
      </c>
      <c r="D12" s="10" t="s">
        <v>13</v>
      </c>
      <c r="E12" s="10" t="s">
        <v>13</v>
      </c>
      <c r="F12" s="10" t="s">
        <v>14</v>
      </c>
      <c r="G12" s="10" t="s">
        <v>15</v>
      </c>
      <c r="H12" s="11" t="s">
        <v>46</v>
      </c>
      <c r="I12" s="11" t="s">
        <v>16</v>
      </c>
      <c r="J12" s="11" t="s">
        <v>17</v>
      </c>
      <c r="K12" s="11" t="s">
        <v>18</v>
      </c>
      <c r="L12" s="11" t="s">
        <v>19</v>
      </c>
      <c r="M12" s="12" t="s">
        <v>47</v>
      </c>
      <c r="N12" s="12" t="s">
        <v>20</v>
      </c>
      <c r="O12" s="12" t="s">
        <v>21</v>
      </c>
      <c r="P12" s="13" t="s">
        <v>22</v>
      </c>
      <c r="R12" s="14"/>
      <c r="AF12" s="9"/>
    </row>
    <row r="13" spans="1:34" ht="15" customHeight="1" x14ac:dyDescent="0.3">
      <c r="R13" s="71" t="s">
        <v>23</v>
      </c>
      <c r="S13" s="72"/>
      <c r="T13" s="72"/>
      <c r="U13" s="72"/>
      <c r="V13" s="72"/>
      <c r="W13" s="72"/>
      <c r="X13" s="72"/>
      <c r="Y13" s="72"/>
      <c r="Z13" s="72"/>
      <c r="AA13" s="49"/>
      <c r="AB13" s="72" t="s">
        <v>24</v>
      </c>
      <c r="AC13" s="72"/>
      <c r="AD13" s="72"/>
      <c r="AE13" s="72"/>
      <c r="AF13" s="73"/>
      <c r="AG13" s="15"/>
      <c r="AH13" s="15"/>
    </row>
    <row r="14" spans="1:34" ht="31.5" customHeight="1" x14ac:dyDescent="0.3">
      <c r="A14" s="51" t="s">
        <v>11</v>
      </c>
      <c r="B14" s="52" t="s">
        <v>25</v>
      </c>
      <c r="C14" s="52" t="s">
        <v>48</v>
      </c>
      <c r="D14" s="52" t="s">
        <v>26</v>
      </c>
      <c r="E14" s="52" t="s">
        <v>27</v>
      </c>
      <c r="F14" s="52" t="s">
        <v>28</v>
      </c>
      <c r="G14" s="52" t="s">
        <v>29</v>
      </c>
      <c r="H14" s="53" t="s">
        <v>49</v>
      </c>
      <c r="I14" s="53" t="s">
        <v>30</v>
      </c>
      <c r="J14" s="53" t="s">
        <v>31</v>
      </c>
      <c r="K14" s="53" t="s">
        <v>32</v>
      </c>
      <c r="L14" s="53" t="s">
        <v>33</v>
      </c>
      <c r="M14" s="54" t="s">
        <v>47</v>
      </c>
      <c r="N14" s="54" t="s">
        <v>20</v>
      </c>
      <c r="O14" s="54" t="s">
        <v>21</v>
      </c>
      <c r="P14" s="55" t="s">
        <v>22</v>
      </c>
      <c r="R14" s="16" t="s">
        <v>34</v>
      </c>
      <c r="S14" s="10" t="s">
        <v>50</v>
      </c>
      <c r="T14" s="10" t="s">
        <v>35</v>
      </c>
      <c r="U14" s="10" t="s">
        <v>36</v>
      </c>
      <c r="V14" s="10" t="s">
        <v>37</v>
      </c>
      <c r="W14" s="10" t="s">
        <v>38</v>
      </c>
      <c r="AB14" s="2" t="s">
        <v>34</v>
      </c>
      <c r="AC14" s="10" t="s">
        <v>47</v>
      </c>
      <c r="AD14" s="10" t="s">
        <v>20</v>
      </c>
      <c r="AE14" s="10" t="s">
        <v>21</v>
      </c>
      <c r="AF14" s="10" t="s">
        <v>22</v>
      </c>
    </row>
    <row r="15" spans="1:34" ht="26.4" x14ac:dyDescent="0.3">
      <c r="A15" s="50" t="s">
        <v>462</v>
      </c>
      <c r="B15" s="17" t="s">
        <v>357</v>
      </c>
      <c r="C15" s="18">
        <v>30.9</v>
      </c>
      <c r="D15" s="18">
        <v>0</v>
      </c>
      <c r="E15" s="18">
        <v>0</v>
      </c>
      <c r="F15" s="18">
        <v>0</v>
      </c>
      <c r="G15" s="18">
        <v>0</v>
      </c>
      <c r="H15" s="19">
        <f t="shared" ref="H15:H46" si="0">($C15/100)*366</f>
        <v>113.09399999999999</v>
      </c>
      <c r="I15" s="19">
        <f t="shared" ref="I15:I46" si="1">($D15/100)*365</f>
        <v>0</v>
      </c>
      <c r="J15" s="19">
        <f t="shared" ref="J15:J46" si="2">IFERROR((($E15/100)*365),0)</f>
        <v>0</v>
      </c>
      <c r="K15" s="19">
        <f t="shared" ref="K15:K46" si="3">($F15/100)*366</f>
        <v>0</v>
      </c>
      <c r="L15" s="19">
        <f t="shared" ref="L15:L46" si="4">($G15/100)*365</f>
        <v>0</v>
      </c>
      <c r="M15" s="20">
        <f t="shared" ref="M15:M46" si="5">IFERROR((($I15/$H15)-1),0)</f>
        <v>-1</v>
      </c>
      <c r="N15" s="20">
        <f t="shared" ref="N15:N46" si="6">IFERROR((($J15/$I15)-1),0)</f>
        <v>0</v>
      </c>
      <c r="O15" s="20">
        <f t="shared" ref="O15:O46" si="7">IFERROR((($K15/$J15)-1),0)</f>
        <v>0</v>
      </c>
      <c r="P15" s="20">
        <f t="shared" ref="P15:P46" si="8">IFERROR((($L15/$K15)-1),0)</f>
        <v>0</v>
      </c>
      <c r="R15" s="21">
        <v>1</v>
      </c>
      <c r="S15" s="22">
        <f>SUMIF($B$15:$B$300,$R15,$H$15:$H$300)</f>
        <v>38429.341200000003</v>
      </c>
      <c r="T15" s="22">
        <f>SUMIF($B$15:$B$300,$R15,$I$15:$I$300)</f>
        <v>33006.913499999995</v>
      </c>
      <c r="U15" s="22">
        <f>SUMIF($B$14:$B$300,$R15,$J$14:$J$300)</f>
        <v>157468.88400000002</v>
      </c>
      <c r="V15" s="22">
        <f>SUMIF($B$14:$B$300,$R15,$K$14:$K$300)</f>
        <v>95891.524199999971</v>
      </c>
      <c r="W15" s="22">
        <f>SUMIF($B$14:$B$300,$R15,$L$14:$L$300)</f>
        <v>216384.1545</v>
      </c>
      <c r="AB15" s="23">
        <v>1</v>
      </c>
      <c r="AC15" s="24">
        <f>(($T15/$S15)-1)</f>
        <v>-0.14110124011181346</v>
      </c>
      <c r="AD15" s="24">
        <f>(($U15/$T15)-1)</f>
        <v>3.770784884203124</v>
      </c>
      <c r="AE15" s="24">
        <f>(($V15/$U15)-1)</f>
        <v>-0.39104461932936563</v>
      </c>
      <c r="AF15" s="24">
        <f>(($W15/$V15)-1)</f>
        <v>1.2565514137484119</v>
      </c>
    </row>
    <row r="16" spans="1:34" ht="52.8" x14ac:dyDescent="0.3">
      <c r="A16" s="50" t="s">
        <v>463</v>
      </c>
      <c r="B16" s="17" t="s">
        <v>357</v>
      </c>
      <c r="C16" s="18">
        <v>142.66</v>
      </c>
      <c r="D16" s="18">
        <v>0</v>
      </c>
      <c r="E16" s="18">
        <v>0</v>
      </c>
      <c r="F16" s="18">
        <v>0</v>
      </c>
      <c r="G16" s="18">
        <v>0</v>
      </c>
      <c r="H16" s="19">
        <f t="shared" si="0"/>
        <v>522.13559999999995</v>
      </c>
      <c r="I16" s="19">
        <f t="shared" si="1"/>
        <v>0</v>
      </c>
      <c r="J16" s="19">
        <f t="shared" si="2"/>
        <v>0</v>
      </c>
      <c r="K16" s="19">
        <f t="shared" si="3"/>
        <v>0</v>
      </c>
      <c r="L16" s="19">
        <f t="shared" si="4"/>
        <v>0</v>
      </c>
      <c r="M16" s="20">
        <f t="shared" si="5"/>
        <v>-1</v>
      </c>
      <c r="N16" s="20">
        <f t="shared" si="6"/>
        <v>0</v>
      </c>
      <c r="O16" s="20">
        <f t="shared" si="7"/>
        <v>0</v>
      </c>
      <c r="P16" s="20">
        <f t="shared" si="8"/>
        <v>0</v>
      </c>
      <c r="R16" s="21">
        <v>2</v>
      </c>
      <c r="S16" s="22">
        <f>SUMIF($B$15:$B$300,$R16,$H$15:$H$300)</f>
        <v>16007.156400000002</v>
      </c>
      <c r="T16" s="22">
        <f>SUMIF($B$15:$B$300,$R16,$I$15:$I$300)</f>
        <v>13479.997499999999</v>
      </c>
      <c r="U16" s="22">
        <f>SUMIF($B$14:$B$300,$R16,$J$14:$J$300)</f>
        <v>369557.098</v>
      </c>
      <c r="V16" s="22">
        <f>SUMIF($B$14:$B$300,$R16,$K$14:$K$300)</f>
        <v>219697.356</v>
      </c>
      <c r="W16" s="22">
        <f>SUMIF($B$14:$B$300,$R16,$L$14:$L$300)</f>
        <v>561882.78850000002</v>
      </c>
      <c r="AB16" s="23">
        <v>2</v>
      </c>
      <c r="AC16" s="24">
        <f>(($T16/$S16)-1)</f>
        <v>-0.15787681689672262</v>
      </c>
      <c r="AD16" s="24">
        <f>(($U16/$T16)-1)</f>
        <v>26.415220069588294</v>
      </c>
      <c r="AE16" s="24">
        <f>(($V16/$U16)-1)</f>
        <v>-0.40551174043476224</v>
      </c>
      <c r="AF16" s="24">
        <f>(($W16/$V16)-1)</f>
        <v>1.5575309540821238</v>
      </c>
    </row>
    <row r="17" spans="1:33" ht="39.6" x14ac:dyDescent="0.3">
      <c r="A17" s="50" t="s">
        <v>464</v>
      </c>
      <c r="B17" s="17" t="s">
        <v>357</v>
      </c>
      <c r="C17" s="18">
        <v>9.43</v>
      </c>
      <c r="D17" s="18">
        <v>0</v>
      </c>
      <c r="E17" s="18">
        <v>0</v>
      </c>
      <c r="F17" s="18">
        <v>0</v>
      </c>
      <c r="G17" s="18">
        <v>0</v>
      </c>
      <c r="H17" s="19">
        <f t="shared" si="0"/>
        <v>34.513799999999996</v>
      </c>
      <c r="I17" s="19">
        <f t="shared" si="1"/>
        <v>0</v>
      </c>
      <c r="J17" s="19">
        <f t="shared" si="2"/>
        <v>0</v>
      </c>
      <c r="K17" s="19">
        <f t="shared" si="3"/>
        <v>0</v>
      </c>
      <c r="L17" s="19">
        <f t="shared" si="4"/>
        <v>0</v>
      </c>
      <c r="M17" s="20">
        <f t="shared" si="5"/>
        <v>-1</v>
      </c>
      <c r="N17" s="20">
        <f t="shared" si="6"/>
        <v>0</v>
      </c>
      <c r="O17" s="20">
        <f t="shared" si="7"/>
        <v>0</v>
      </c>
      <c r="P17" s="20">
        <f t="shared" si="8"/>
        <v>0</v>
      </c>
      <c r="R17" s="21">
        <v>3</v>
      </c>
      <c r="S17" s="22">
        <f>SUMIF($B$15:$B$300,$R17,$H$15:$H$300)</f>
        <v>56406.090000000004</v>
      </c>
      <c r="T17" s="22">
        <f>SUMIF($B$15:$B$300,$R17,$I$15:$I$300)</f>
        <v>58877.4565</v>
      </c>
      <c r="U17" s="22">
        <f>SUMIF($B$14:$B$300,$R17,$J$14:$J$300)</f>
        <v>1498725.2954999998</v>
      </c>
      <c r="V17" s="22">
        <f>SUMIF($B$14:$B$300,$R17,$K$14:$K$300)</f>
        <v>630842.3946</v>
      </c>
      <c r="W17" s="22">
        <f>SUMIF($B$14:$B$300,$R17,$L$14:$L$300)</f>
        <v>1665504.8549999997</v>
      </c>
      <c r="AB17" s="23">
        <v>3</v>
      </c>
      <c r="AC17" s="24">
        <f>(($T17/$S17)-1)</f>
        <v>4.3813824003755553E-2</v>
      </c>
      <c r="AD17" s="24">
        <f>(($U17/$T17)-1)</f>
        <v>24.454993890573377</v>
      </c>
      <c r="AE17" s="24">
        <f>(($V17/$U17)-1)</f>
        <v>-0.5790807051204534</v>
      </c>
      <c r="AF17" s="24">
        <f>(($W17/$V17)-1)</f>
        <v>1.6401282939394886</v>
      </c>
    </row>
    <row r="18" spans="1:33" x14ac:dyDescent="0.3">
      <c r="A18" s="50" t="s">
        <v>465</v>
      </c>
      <c r="B18" s="17" t="s">
        <v>357</v>
      </c>
      <c r="C18" s="18">
        <v>14.53</v>
      </c>
      <c r="D18" s="18">
        <v>0</v>
      </c>
      <c r="E18" s="18">
        <v>0</v>
      </c>
      <c r="F18" s="18">
        <v>0</v>
      </c>
      <c r="G18" s="18">
        <v>0</v>
      </c>
      <c r="H18" s="19">
        <f t="shared" si="0"/>
        <v>53.179799999999993</v>
      </c>
      <c r="I18" s="19">
        <f t="shared" si="1"/>
        <v>0</v>
      </c>
      <c r="J18" s="19">
        <f t="shared" si="2"/>
        <v>0</v>
      </c>
      <c r="K18" s="19">
        <f t="shared" si="3"/>
        <v>0</v>
      </c>
      <c r="L18" s="19">
        <f t="shared" si="4"/>
        <v>0</v>
      </c>
      <c r="M18" s="20">
        <f t="shared" si="5"/>
        <v>-1</v>
      </c>
      <c r="N18" s="20">
        <f t="shared" si="6"/>
        <v>0</v>
      </c>
      <c r="O18" s="20">
        <f t="shared" si="7"/>
        <v>0</v>
      </c>
      <c r="P18" s="20">
        <f t="shared" si="8"/>
        <v>0</v>
      </c>
      <c r="R18" s="21">
        <v>4</v>
      </c>
      <c r="S18" s="22">
        <f>SUMIF($B$15:$B$300,$R18,$H$15:$H$300)</f>
        <v>25120.300199999998</v>
      </c>
      <c r="T18" s="22">
        <f>SUMIF($B$15:$B$300,$R18,$I$15:$I$300)</f>
        <v>25960.1505</v>
      </c>
      <c r="U18" s="22">
        <f>SUMIF($B$14:$B$300,$R18,$J$14:$J$300)</f>
        <v>2538160.798</v>
      </c>
      <c r="V18" s="22">
        <f>SUMIF($B$14:$B$300,$R18,$K$14:$K$300)</f>
        <v>1590071.5181999998</v>
      </c>
      <c r="W18" s="22">
        <f>SUMIF($B$14:$B$300,$R18,$L$14:$L$300)</f>
        <v>3951845.0720000006</v>
      </c>
      <c r="AB18" s="23">
        <v>4</v>
      </c>
      <c r="AC18" s="24">
        <f>(($T18/$S18)-1)</f>
        <v>3.3433131503739055E-2</v>
      </c>
      <c r="AD18" s="24">
        <f>(($U18/$T18)-1)</f>
        <v>96.771420778165364</v>
      </c>
      <c r="AE18" s="24">
        <f>(($V18/$U18)-1)</f>
        <v>-0.37353397016732282</v>
      </c>
      <c r="AF18" s="24">
        <f>(($W18/$V18)-1)</f>
        <v>1.4853253622664639</v>
      </c>
    </row>
    <row r="19" spans="1:33" x14ac:dyDescent="0.3">
      <c r="A19" s="50" t="s">
        <v>466</v>
      </c>
      <c r="B19" s="17" t="s">
        <v>357</v>
      </c>
      <c r="C19" s="18">
        <v>742.73</v>
      </c>
      <c r="D19" s="18">
        <v>0</v>
      </c>
      <c r="E19" s="18">
        <v>0</v>
      </c>
      <c r="F19" s="18">
        <v>0</v>
      </c>
      <c r="G19" s="18">
        <v>0</v>
      </c>
      <c r="H19" s="19">
        <f t="shared" si="0"/>
        <v>2718.3917999999999</v>
      </c>
      <c r="I19" s="19">
        <f t="shared" si="1"/>
        <v>0</v>
      </c>
      <c r="J19" s="19">
        <f t="shared" si="2"/>
        <v>0</v>
      </c>
      <c r="K19" s="19">
        <f t="shared" si="3"/>
        <v>0</v>
      </c>
      <c r="L19" s="19">
        <f t="shared" si="4"/>
        <v>0</v>
      </c>
      <c r="M19" s="20">
        <f t="shared" si="5"/>
        <v>-1</v>
      </c>
      <c r="N19" s="20">
        <f t="shared" si="6"/>
        <v>0</v>
      </c>
      <c r="O19" s="20">
        <f t="shared" si="7"/>
        <v>0</v>
      </c>
      <c r="P19" s="20">
        <f t="shared" si="8"/>
        <v>0</v>
      </c>
      <c r="R19" s="14"/>
      <c r="AF19" s="9"/>
    </row>
    <row r="20" spans="1:33" ht="15" thickBot="1" x14ac:dyDescent="0.35">
      <c r="A20" s="50" t="s">
        <v>467</v>
      </c>
      <c r="B20" s="17" t="s">
        <v>357</v>
      </c>
      <c r="C20" s="18">
        <v>6.1</v>
      </c>
      <c r="D20" s="18">
        <v>0</v>
      </c>
      <c r="E20" s="18">
        <v>0</v>
      </c>
      <c r="F20" s="18">
        <v>0</v>
      </c>
      <c r="G20" s="18">
        <v>0</v>
      </c>
      <c r="H20" s="19">
        <f t="shared" si="0"/>
        <v>22.326000000000001</v>
      </c>
      <c r="I20" s="19">
        <f t="shared" si="1"/>
        <v>0</v>
      </c>
      <c r="J20" s="19">
        <f t="shared" si="2"/>
        <v>0</v>
      </c>
      <c r="K20" s="19">
        <f t="shared" si="3"/>
        <v>0</v>
      </c>
      <c r="L20" s="19">
        <f t="shared" si="4"/>
        <v>0</v>
      </c>
      <c r="M20" s="20">
        <f t="shared" si="5"/>
        <v>-1</v>
      </c>
      <c r="N20" s="20">
        <f t="shared" si="6"/>
        <v>0</v>
      </c>
      <c r="O20" s="20">
        <f t="shared" si="7"/>
        <v>0</v>
      </c>
      <c r="P20" s="20">
        <f t="shared" si="8"/>
        <v>0</v>
      </c>
      <c r="R20" s="25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7"/>
    </row>
    <row r="21" spans="1:33" x14ac:dyDescent="0.3">
      <c r="A21" s="50" t="s">
        <v>468</v>
      </c>
      <c r="B21" s="17" t="s">
        <v>357</v>
      </c>
      <c r="C21" s="18">
        <v>3.1</v>
      </c>
      <c r="D21" s="18">
        <v>0</v>
      </c>
      <c r="E21" s="18">
        <v>0</v>
      </c>
      <c r="F21" s="18">
        <v>0</v>
      </c>
      <c r="G21" s="18">
        <v>0</v>
      </c>
      <c r="H21" s="19">
        <f t="shared" si="0"/>
        <v>11.346</v>
      </c>
      <c r="I21" s="19">
        <f t="shared" si="1"/>
        <v>0</v>
      </c>
      <c r="J21" s="19">
        <f t="shared" si="2"/>
        <v>0</v>
      </c>
      <c r="K21" s="19">
        <f t="shared" si="3"/>
        <v>0</v>
      </c>
      <c r="L21" s="19">
        <f t="shared" si="4"/>
        <v>0</v>
      </c>
      <c r="M21" s="20">
        <f t="shared" si="5"/>
        <v>-1</v>
      </c>
      <c r="N21" s="20">
        <f t="shared" si="6"/>
        <v>0</v>
      </c>
      <c r="O21" s="20">
        <f t="shared" si="7"/>
        <v>0</v>
      </c>
      <c r="P21" s="20">
        <f t="shared" si="8"/>
        <v>0</v>
      </c>
    </row>
    <row r="22" spans="1:33" ht="15" thickBot="1" x14ac:dyDescent="0.35">
      <c r="A22" s="50" t="s">
        <v>469</v>
      </c>
      <c r="B22" s="17" t="s">
        <v>357</v>
      </c>
      <c r="C22" s="18">
        <v>3.23</v>
      </c>
      <c r="D22" s="18">
        <v>0</v>
      </c>
      <c r="E22" s="18">
        <v>0</v>
      </c>
      <c r="F22" s="18">
        <v>0</v>
      </c>
      <c r="G22" s="18">
        <v>0</v>
      </c>
      <c r="H22" s="19">
        <f t="shared" si="0"/>
        <v>11.821800000000001</v>
      </c>
      <c r="I22" s="19">
        <f t="shared" si="1"/>
        <v>0</v>
      </c>
      <c r="J22" s="19">
        <f t="shared" si="2"/>
        <v>0</v>
      </c>
      <c r="K22" s="19">
        <f t="shared" si="3"/>
        <v>0</v>
      </c>
      <c r="L22" s="19">
        <f t="shared" si="4"/>
        <v>0</v>
      </c>
      <c r="M22" s="20">
        <f t="shared" si="5"/>
        <v>-1</v>
      </c>
      <c r="N22" s="20">
        <f t="shared" si="6"/>
        <v>0</v>
      </c>
      <c r="O22" s="20">
        <f t="shared" si="7"/>
        <v>0</v>
      </c>
      <c r="P22" s="20">
        <f t="shared" si="8"/>
        <v>0</v>
      </c>
    </row>
    <row r="23" spans="1:33" ht="18" x14ac:dyDescent="0.35">
      <c r="A23" s="50" t="s">
        <v>470</v>
      </c>
      <c r="B23" s="17" t="s">
        <v>357</v>
      </c>
      <c r="C23" s="18">
        <v>60.91</v>
      </c>
      <c r="D23" s="18">
        <v>0</v>
      </c>
      <c r="E23" s="18">
        <v>0</v>
      </c>
      <c r="F23" s="18">
        <v>0</v>
      </c>
      <c r="G23" s="18">
        <v>0</v>
      </c>
      <c r="H23" s="19">
        <f t="shared" si="0"/>
        <v>222.9306</v>
      </c>
      <c r="I23" s="19">
        <f t="shared" si="1"/>
        <v>0</v>
      </c>
      <c r="J23" s="19">
        <f t="shared" si="2"/>
        <v>0</v>
      </c>
      <c r="K23" s="19">
        <f t="shared" si="3"/>
        <v>0</v>
      </c>
      <c r="L23" s="19">
        <f t="shared" si="4"/>
        <v>0</v>
      </c>
      <c r="M23" s="20">
        <f t="shared" si="5"/>
        <v>-1</v>
      </c>
      <c r="N23" s="20">
        <f t="shared" si="6"/>
        <v>0</v>
      </c>
      <c r="O23" s="20">
        <f t="shared" si="7"/>
        <v>0</v>
      </c>
      <c r="P23" s="20">
        <f t="shared" si="8"/>
        <v>0</v>
      </c>
      <c r="R23" s="28"/>
      <c r="S23" s="29"/>
      <c r="T23" s="30" t="s">
        <v>39</v>
      </c>
      <c r="U23" s="30"/>
      <c r="V23" s="30"/>
      <c r="W23" s="29"/>
      <c r="X23" s="29"/>
      <c r="Y23" s="29"/>
      <c r="Z23" s="31"/>
      <c r="AA23" s="29"/>
      <c r="AB23" s="30" t="s">
        <v>39</v>
      </c>
      <c r="AC23" s="30"/>
      <c r="AD23" s="30"/>
      <c r="AE23" s="30"/>
      <c r="AF23" s="30"/>
      <c r="AG23" s="6"/>
    </row>
    <row r="24" spans="1:33" x14ac:dyDescent="0.3">
      <c r="A24" s="50" t="s">
        <v>471</v>
      </c>
      <c r="B24" s="17" t="s">
        <v>357</v>
      </c>
      <c r="C24" s="18">
        <v>4.29</v>
      </c>
      <c r="D24" s="18">
        <v>0</v>
      </c>
      <c r="E24" s="18">
        <v>0</v>
      </c>
      <c r="F24" s="18">
        <v>0</v>
      </c>
      <c r="G24" s="18">
        <v>0</v>
      </c>
      <c r="H24" s="19">
        <f t="shared" si="0"/>
        <v>15.7014</v>
      </c>
      <c r="I24" s="19">
        <f t="shared" si="1"/>
        <v>0</v>
      </c>
      <c r="J24" s="19">
        <f t="shared" si="2"/>
        <v>0</v>
      </c>
      <c r="K24" s="19">
        <f t="shared" si="3"/>
        <v>0</v>
      </c>
      <c r="L24" s="19">
        <f t="shared" si="4"/>
        <v>0</v>
      </c>
      <c r="M24" s="20">
        <f t="shared" si="5"/>
        <v>-1</v>
      </c>
      <c r="N24" s="20">
        <f t="shared" si="6"/>
        <v>0</v>
      </c>
      <c r="O24" s="20">
        <f t="shared" si="7"/>
        <v>0</v>
      </c>
      <c r="P24" s="20">
        <f t="shared" si="8"/>
        <v>0</v>
      </c>
      <c r="R24" s="14"/>
      <c r="Z24" s="32"/>
      <c r="AG24" s="9"/>
    </row>
    <row r="25" spans="1:33" x14ac:dyDescent="0.3">
      <c r="A25" s="50" t="s">
        <v>472</v>
      </c>
      <c r="B25" s="17" t="s">
        <v>357</v>
      </c>
      <c r="C25" s="18">
        <v>4.25</v>
      </c>
      <c r="D25" s="18">
        <v>0</v>
      </c>
      <c r="E25" s="18">
        <v>0</v>
      </c>
      <c r="F25" s="18">
        <v>0</v>
      </c>
      <c r="G25" s="18">
        <v>0</v>
      </c>
      <c r="H25" s="19">
        <f t="shared" si="0"/>
        <v>15.555000000000001</v>
      </c>
      <c r="I25" s="19">
        <f t="shared" si="1"/>
        <v>0</v>
      </c>
      <c r="J25" s="19">
        <f t="shared" si="2"/>
        <v>0</v>
      </c>
      <c r="K25" s="19">
        <f t="shared" si="3"/>
        <v>0</v>
      </c>
      <c r="L25" s="19">
        <f t="shared" si="4"/>
        <v>0</v>
      </c>
      <c r="M25" s="20">
        <f t="shared" si="5"/>
        <v>-1</v>
      </c>
      <c r="N25" s="20">
        <f t="shared" si="6"/>
        <v>0</v>
      </c>
      <c r="O25" s="20">
        <f t="shared" si="7"/>
        <v>0</v>
      </c>
      <c r="P25" s="20">
        <f t="shared" si="8"/>
        <v>0</v>
      </c>
      <c r="R25" s="14"/>
      <c r="Z25" s="32"/>
      <c r="AG25" s="9"/>
    </row>
    <row r="26" spans="1:33" x14ac:dyDescent="0.3">
      <c r="A26" s="50" t="s">
        <v>473</v>
      </c>
      <c r="B26" s="17" t="s">
        <v>357</v>
      </c>
      <c r="C26" s="18">
        <v>51.67</v>
      </c>
      <c r="D26" s="18">
        <v>0</v>
      </c>
      <c r="E26" s="18">
        <v>0</v>
      </c>
      <c r="F26" s="18">
        <v>0</v>
      </c>
      <c r="G26" s="18">
        <v>0</v>
      </c>
      <c r="H26" s="19">
        <f t="shared" si="0"/>
        <v>189.11220000000003</v>
      </c>
      <c r="I26" s="19">
        <f t="shared" si="1"/>
        <v>0</v>
      </c>
      <c r="J26" s="19">
        <f t="shared" si="2"/>
        <v>0</v>
      </c>
      <c r="K26" s="19">
        <f t="shared" si="3"/>
        <v>0</v>
      </c>
      <c r="L26" s="19">
        <f t="shared" si="4"/>
        <v>0</v>
      </c>
      <c r="M26" s="20">
        <f t="shared" si="5"/>
        <v>-1</v>
      </c>
      <c r="N26" s="20">
        <f t="shared" si="6"/>
        <v>0</v>
      </c>
      <c r="O26" s="20">
        <f t="shared" si="7"/>
        <v>0</v>
      </c>
      <c r="P26" s="20">
        <f t="shared" si="8"/>
        <v>0</v>
      </c>
      <c r="R26" s="14"/>
      <c r="Z26" s="32"/>
      <c r="AG26" s="9"/>
    </row>
    <row r="27" spans="1:33" x14ac:dyDescent="0.3">
      <c r="A27" s="50" t="s">
        <v>474</v>
      </c>
      <c r="B27" s="17" t="s">
        <v>357</v>
      </c>
      <c r="C27" s="18">
        <v>7.23</v>
      </c>
      <c r="D27" s="18">
        <v>6.28</v>
      </c>
      <c r="E27" s="18">
        <v>0</v>
      </c>
      <c r="F27" s="18">
        <v>0</v>
      </c>
      <c r="G27" s="18">
        <v>0</v>
      </c>
      <c r="H27" s="19">
        <f t="shared" si="0"/>
        <v>26.4618</v>
      </c>
      <c r="I27" s="19">
        <f t="shared" si="1"/>
        <v>22.922000000000004</v>
      </c>
      <c r="J27" s="19">
        <f t="shared" si="2"/>
        <v>0</v>
      </c>
      <c r="K27" s="19">
        <f t="shared" si="3"/>
        <v>0</v>
      </c>
      <c r="L27" s="19">
        <f t="shared" si="4"/>
        <v>0</v>
      </c>
      <c r="M27" s="20">
        <f t="shared" si="5"/>
        <v>-0.1337701894806852</v>
      </c>
      <c r="N27" s="20">
        <f t="shared" si="6"/>
        <v>-1</v>
      </c>
      <c r="O27" s="20">
        <f t="shared" si="7"/>
        <v>0</v>
      </c>
      <c r="P27" s="20">
        <f t="shared" si="8"/>
        <v>0</v>
      </c>
      <c r="R27" s="14"/>
      <c r="Z27" s="32"/>
      <c r="AG27" s="9"/>
    </row>
    <row r="28" spans="1:33" x14ac:dyDescent="0.3">
      <c r="A28" s="50" t="s">
        <v>475</v>
      </c>
      <c r="B28" s="17" t="s">
        <v>357</v>
      </c>
      <c r="C28" s="18">
        <v>4.01</v>
      </c>
      <c r="D28" s="18">
        <v>0</v>
      </c>
      <c r="E28" s="18">
        <v>0</v>
      </c>
      <c r="F28" s="18">
        <v>0</v>
      </c>
      <c r="G28" s="18">
        <v>0</v>
      </c>
      <c r="H28" s="19">
        <f t="shared" si="0"/>
        <v>14.676599999999999</v>
      </c>
      <c r="I28" s="19">
        <f t="shared" si="1"/>
        <v>0</v>
      </c>
      <c r="J28" s="19">
        <f t="shared" si="2"/>
        <v>0</v>
      </c>
      <c r="K28" s="19">
        <f t="shared" si="3"/>
        <v>0</v>
      </c>
      <c r="L28" s="19">
        <f t="shared" si="4"/>
        <v>0</v>
      </c>
      <c r="M28" s="20">
        <f t="shared" si="5"/>
        <v>-1</v>
      </c>
      <c r="N28" s="20">
        <f t="shared" si="6"/>
        <v>0</v>
      </c>
      <c r="O28" s="20">
        <f t="shared" si="7"/>
        <v>0</v>
      </c>
      <c r="P28" s="20">
        <f t="shared" si="8"/>
        <v>0</v>
      </c>
      <c r="R28" s="14"/>
      <c r="Z28" s="32"/>
      <c r="AG28" s="9"/>
    </row>
    <row r="29" spans="1:33" x14ac:dyDescent="0.3">
      <c r="A29" s="50" t="s">
        <v>476</v>
      </c>
      <c r="B29" s="17" t="s">
        <v>357</v>
      </c>
      <c r="C29" s="18">
        <v>42.34</v>
      </c>
      <c r="D29" s="18">
        <v>0</v>
      </c>
      <c r="E29" s="18">
        <v>0</v>
      </c>
      <c r="F29" s="18">
        <v>0</v>
      </c>
      <c r="G29" s="18">
        <v>0</v>
      </c>
      <c r="H29" s="19">
        <f t="shared" si="0"/>
        <v>154.96440000000001</v>
      </c>
      <c r="I29" s="19">
        <f t="shared" si="1"/>
        <v>0</v>
      </c>
      <c r="J29" s="19">
        <f t="shared" si="2"/>
        <v>0</v>
      </c>
      <c r="K29" s="19">
        <f t="shared" si="3"/>
        <v>0</v>
      </c>
      <c r="L29" s="19">
        <f t="shared" si="4"/>
        <v>0</v>
      </c>
      <c r="M29" s="20">
        <f t="shared" si="5"/>
        <v>-1</v>
      </c>
      <c r="N29" s="20">
        <f t="shared" si="6"/>
        <v>0</v>
      </c>
      <c r="O29" s="20">
        <f t="shared" si="7"/>
        <v>0</v>
      </c>
      <c r="P29" s="20">
        <f t="shared" si="8"/>
        <v>0</v>
      </c>
      <c r="R29" s="14"/>
      <c r="Z29" s="32"/>
      <c r="AG29" s="9"/>
    </row>
    <row r="30" spans="1:33" x14ac:dyDescent="0.3">
      <c r="A30" s="50" t="s">
        <v>477</v>
      </c>
      <c r="B30" s="17" t="s">
        <v>357</v>
      </c>
      <c r="C30" s="18">
        <v>34.229999999999997</v>
      </c>
      <c r="D30" s="18">
        <v>0</v>
      </c>
      <c r="E30" s="18">
        <v>0</v>
      </c>
      <c r="F30" s="18">
        <v>0</v>
      </c>
      <c r="G30" s="18">
        <v>0</v>
      </c>
      <c r="H30" s="19">
        <f t="shared" si="0"/>
        <v>125.2818</v>
      </c>
      <c r="I30" s="19">
        <f t="shared" si="1"/>
        <v>0</v>
      </c>
      <c r="J30" s="19">
        <f t="shared" si="2"/>
        <v>0</v>
      </c>
      <c r="K30" s="19">
        <f t="shared" si="3"/>
        <v>0</v>
      </c>
      <c r="L30" s="19">
        <f t="shared" si="4"/>
        <v>0</v>
      </c>
      <c r="M30" s="20">
        <f t="shared" si="5"/>
        <v>-1</v>
      </c>
      <c r="N30" s="20">
        <f t="shared" si="6"/>
        <v>0</v>
      </c>
      <c r="O30" s="20">
        <f t="shared" si="7"/>
        <v>0</v>
      </c>
      <c r="P30" s="20">
        <f t="shared" si="8"/>
        <v>0</v>
      </c>
      <c r="R30" s="14"/>
      <c r="Z30" s="32"/>
      <c r="AG30" s="9"/>
    </row>
    <row r="31" spans="1:33" x14ac:dyDescent="0.3">
      <c r="A31" s="50" t="s">
        <v>478</v>
      </c>
      <c r="B31" s="17">
        <v>0</v>
      </c>
      <c r="C31" s="18">
        <v>24.15</v>
      </c>
      <c r="D31" s="18">
        <v>22.04</v>
      </c>
      <c r="E31" s="18">
        <v>23.38</v>
      </c>
      <c r="F31" s="18">
        <v>10.91</v>
      </c>
      <c r="G31" s="18">
        <v>12.82</v>
      </c>
      <c r="H31" s="19">
        <f t="shared" si="0"/>
        <v>88.388999999999996</v>
      </c>
      <c r="I31" s="19">
        <f t="shared" si="1"/>
        <v>80.445999999999998</v>
      </c>
      <c r="J31" s="19">
        <f t="shared" si="2"/>
        <v>85.336999999999989</v>
      </c>
      <c r="K31" s="19">
        <f t="shared" si="3"/>
        <v>39.930599999999998</v>
      </c>
      <c r="L31" s="19">
        <f t="shared" si="4"/>
        <v>46.793000000000006</v>
      </c>
      <c r="M31" s="20">
        <f t="shared" si="5"/>
        <v>-8.9864123363766923E-2</v>
      </c>
      <c r="N31" s="20">
        <f t="shared" si="6"/>
        <v>6.0798548094373794E-2</v>
      </c>
      <c r="O31" s="20">
        <f t="shared" si="7"/>
        <v>-0.53208338704196301</v>
      </c>
      <c r="P31" s="20">
        <f t="shared" si="8"/>
        <v>0.17185817393177194</v>
      </c>
      <c r="R31" s="14"/>
      <c r="Z31" s="32"/>
      <c r="AG31" s="9"/>
    </row>
    <row r="32" spans="1:33" x14ac:dyDescent="0.3">
      <c r="A32" s="50" t="s">
        <v>479</v>
      </c>
      <c r="B32" s="17" t="s">
        <v>357</v>
      </c>
      <c r="C32" s="18">
        <v>2.74</v>
      </c>
      <c r="D32" s="18">
        <v>0</v>
      </c>
      <c r="E32" s="18">
        <v>0</v>
      </c>
      <c r="F32" s="18">
        <v>0</v>
      </c>
      <c r="G32" s="18">
        <v>0</v>
      </c>
      <c r="H32" s="19">
        <f t="shared" si="0"/>
        <v>10.0284</v>
      </c>
      <c r="I32" s="19">
        <f t="shared" si="1"/>
        <v>0</v>
      </c>
      <c r="J32" s="19">
        <f t="shared" si="2"/>
        <v>0</v>
      </c>
      <c r="K32" s="19">
        <f t="shared" si="3"/>
        <v>0</v>
      </c>
      <c r="L32" s="19">
        <f t="shared" si="4"/>
        <v>0</v>
      </c>
      <c r="M32" s="20">
        <f t="shared" si="5"/>
        <v>-1</v>
      </c>
      <c r="N32" s="20">
        <f t="shared" si="6"/>
        <v>0</v>
      </c>
      <c r="O32" s="20">
        <f t="shared" si="7"/>
        <v>0</v>
      </c>
      <c r="P32" s="20">
        <f t="shared" si="8"/>
        <v>0</v>
      </c>
      <c r="R32" s="14"/>
      <c r="Z32" s="32"/>
      <c r="AG32" s="9"/>
    </row>
    <row r="33" spans="1:33" x14ac:dyDescent="0.3">
      <c r="A33" s="50" t="s">
        <v>480</v>
      </c>
      <c r="B33" s="17" t="s">
        <v>357</v>
      </c>
      <c r="C33" s="18">
        <v>33.17</v>
      </c>
      <c r="D33" s="18">
        <v>0</v>
      </c>
      <c r="E33" s="18">
        <v>0</v>
      </c>
      <c r="F33" s="18">
        <v>0</v>
      </c>
      <c r="G33" s="18">
        <v>0</v>
      </c>
      <c r="H33" s="19">
        <f t="shared" si="0"/>
        <v>121.40219999999999</v>
      </c>
      <c r="I33" s="19">
        <f t="shared" si="1"/>
        <v>0</v>
      </c>
      <c r="J33" s="19">
        <f t="shared" si="2"/>
        <v>0</v>
      </c>
      <c r="K33" s="19">
        <f t="shared" si="3"/>
        <v>0</v>
      </c>
      <c r="L33" s="19">
        <f t="shared" si="4"/>
        <v>0</v>
      </c>
      <c r="M33" s="20">
        <f t="shared" si="5"/>
        <v>-1</v>
      </c>
      <c r="N33" s="20">
        <f t="shared" si="6"/>
        <v>0</v>
      </c>
      <c r="O33" s="20">
        <f t="shared" si="7"/>
        <v>0</v>
      </c>
      <c r="P33" s="20">
        <f t="shared" si="8"/>
        <v>0</v>
      </c>
      <c r="R33" s="14"/>
      <c r="Z33" s="32"/>
      <c r="AG33" s="9"/>
    </row>
    <row r="34" spans="1:33" x14ac:dyDescent="0.3">
      <c r="A34" s="50" t="s">
        <v>481</v>
      </c>
      <c r="B34" s="17" t="s">
        <v>357</v>
      </c>
      <c r="C34" s="18">
        <v>142.88</v>
      </c>
      <c r="D34" s="18">
        <v>0</v>
      </c>
      <c r="E34" s="18">
        <v>0</v>
      </c>
      <c r="F34" s="18">
        <v>0</v>
      </c>
      <c r="G34" s="18">
        <v>0</v>
      </c>
      <c r="H34" s="19">
        <f t="shared" si="0"/>
        <v>522.94079999999997</v>
      </c>
      <c r="I34" s="19">
        <f t="shared" si="1"/>
        <v>0</v>
      </c>
      <c r="J34" s="19">
        <f t="shared" si="2"/>
        <v>0</v>
      </c>
      <c r="K34" s="19">
        <f t="shared" si="3"/>
        <v>0</v>
      </c>
      <c r="L34" s="19">
        <f t="shared" si="4"/>
        <v>0</v>
      </c>
      <c r="M34" s="20">
        <f t="shared" si="5"/>
        <v>-1</v>
      </c>
      <c r="N34" s="20">
        <f t="shared" si="6"/>
        <v>0</v>
      </c>
      <c r="O34" s="20">
        <f t="shared" si="7"/>
        <v>0</v>
      </c>
      <c r="P34" s="20">
        <f t="shared" si="8"/>
        <v>0</v>
      </c>
      <c r="R34" s="14"/>
      <c r="Z34" s="32"/>
      <c r="AG34" s="9"/>
    </row>
    <row r="35" spans="1:33" x14ac:dyDescent="0.3">
      <c r="A35" s="50" t="s">
        <v>482</v>
      </c>
      <c r="B35" s="17" t="s">
        <v>357</v>
      </c>
      <c r="C35" s="18">
        <v>8.23</v>
      </c>
      <c r="D35" s="18">
        <v>0</v>
      </c>
      <c r="E35" s="18">
        <v>0</v>
      </c>
      <c r="F35" s="18">
        <v>0</v>
      </c>
      <c r="G35" s="18">
        <v>0</v>
      </c>
      <c r="H35" s="19">
        <f t="shared" si="0"/>
        <v>30.1218</v>
      </c>
      <c r="I35" s="19">
        <f t="shared" si="1"/>
        <v>0</v>
      </c>
      <c r="J35" s="19">
        <f t="shared" si="2"/>
        <v>0</v>
      </c>
      <c r="K35" s="19">
        <f t="shared" si="3"/>
        <v>0</v>
      </c>
      <c r="L35" s="19">
        <f t="shared" si="4"/>
        <v>0</v>
      </c>
      <c r="M35" s="20">
        <f t="shared" si="5"/>
        <v>-1</v>
      </c>
      <c r="N35" s="20">
        <f t="shared" si="6"/>
        <v>0</v>
      </c>
      <c r="O35" s="20">
        <f t="shared" si="7"/>
        <v>0</v>
      </c>
      <c r="P35" s="20">
        <f t="shared" si="8"/>
        <v>0</v>
      </c>
      <c r="R35" s="14"/>
      <c r="Z35" s="32"/>
      <c r="AG35" s="9"/>
    </row>
    <row r="36" spans="1:33" x14ac:dyDescent="0.3">
      <c r="A36" s="50" t="s">
        <v>483</v>
      </c>
      <c r="B36" s="17" t="s">
        <v>357</v>
      </c>
      <c r="C36" s="18">
        <v>35.97</v>
      </c>
      <c r="D36" s="18">
        <v>0</v>
      </c>
      <c r="E36" s="18">
        <v>0</v>
      </c>
      <c r="F36" s="18">
        <v>0</v>
      </c>
      <c r="G36" s="18">
        <v>0</v>
      </c>
      <c r="H36" s="19">
        <f t="shared" si="0"/>
        <v>131.65019999999998</v>
      </c>
      <c r="I36" s="19">
        <f t="shared" si="1"/>
        <v>0</v>
      </c>
      <c r="J36" s="19">
        <f t="shared" si="2"/>
        <v>0</v>
      </c>
      <c r="K36" s="19">
        <f t="shared" si="3"/>
        <v>0</v>
      </c>
      <c r="L36" s="19">
        <f t="shared" si="4"/>
        <v>0</v>
      </c>
      <c r="M36" s="20">
        <f t="shared" si="5"/>
        <v>-1</v>
      </c>
      <c r="N36" s="20">
        <f t="shared" si="6"/>
        <v>0</v>
      </c>
      <c r="O36" s="20">
        <f t="shared" si="7"/>
        <v>0</v>
      </c>
      <c r="P36" s="20">
        <f t="shared" si="8"/>
        <v>0</v>
      </c>
      <c r="R36" s="14"/>
      <c r="Z36" s="32"/>
      <c r="AG36" s="9"/>
    </row>
    <row r="37" spans="1:33" x14ac:dyDescent="0.3">
      <c r="A37" s="50" t="s">
        <v>484</v>
      </c>
      <c r="B37" s="17">
        <v>0</v>
      </c>
      <c r="C37" s="18">
        <v>16.38</v>
      </c>
      <c r="D37" s="18">
        <v>13.04</v>
      </c>
      <c r="E37" s="18">
        <v>13.86</v>
      </c>
      <c r="F37" s="18">
        <v>14.24</v>
      </c>
      <c r="G37" s="18">
        <v>16.899999999999999</v>
      </c>
      <c r="H37" s="19">
        <f t="shared" si="0"/>
        <v>59.950800000000001</v>
      </c>
      <c r="I37" s="19">
        <f t="shared" si="1"/>
        <v>47.595999999999997</v>
      </c>
      <c r="J37" s="19">
        <f t="shared" si="2"/>
        <v>50.588999999999999</v>
      </c>
      <c r="K37" s="19">
        <f t="shared" si="3"/>
        <v>52.118400000000001</v>
      </c>
      <c r="L37" s="19">
        <f t="shared" si="4"/>
        <v>61.684999999999995</v>
      </c>
      <c r="M37" s="20">
        <f t="shared" si="5"/>
        <v>-0.20608232083641931</v>
      </c>
      <c r="N37" s="20">
        <f t="shared" si="6"/>
        <v>6.2883435582822056E-2</v>
      </c>
      <c r="O37" s="20">
        <f t="shared" si="7"/>
        <v>3.0231868588032951E-2</v>
      </c>
      <c r="P37" s="20">
        <f t="shared" si="8"/>
        <v>0.18355513599803519</v>
      </c>
      <c r="R37" s="14"/>
      <c r="Z37" s="32"/>
      <c r="AG37" s="9"/>
    </row>
    <row r="38" spans="1:33" x14ac:dyDescent="0.3">
      <c r="A38" s="50" t="s">
        <v>485</v>
      </c>
      <c r="B38" s="17" t="s">
        <v>357</v>
      </c>
      <c r="C38" s="18">
        <v>20.95</v>
      </c>
      <c r="D38" s="18">
        <v>0</v>
      </c>
      <c r="E38" s="18">
        <v>0</v>
      </c>
      <c r="F38" s="18">
        <v>0</v>
      </c>
      <c r="G38" s="18">
        <v>0</v>
      </c>
      <c r="H38" s="19">
        <f t="shared" si="0"/>
        <v>76.676999999999992</v>
      </c>
      <c r="I38" s="19">
        <f t="shared" si="1"/>
        <v>0</v>
      </c>
      <c r="J38" s="19">
        <f t="shared" si="2"/>
        <v>0</v>
      </c>
      <c r="K38" s="19">
        <f t="shared" si="3"/>
        <v>0</v>
      </c>
      <c r="L38" s="19">
        <f t="shared" si="4"/>
        <v>0</v>
      </c>
      <c r="M38" s="20">
        <f t="shared" si="5"/>
        <v>-1</v>
      </c>
      <c r="N38" s="20">
        <f t="shared" si="6"/>
        <v>0</v>
      </c>
      <c r="O38" s="20">
        <f t="shared" si="7"/>
        <v>0</v>
      </c>
      <c r="P38" s="20">
        <f t="shared" si="8"/>
        <v>0</v>
      </c>
      <c r="R38" s="14"/>
      <c r="Z38" s="32"/>
      <c r="AG38" s="9"/>
    </row>
    <row r="39" spans="1:33" x14ac:dyDescent="0.3">
      <c r="A39" s="50" t="s">
        <v>486</v>
      </c>
      <c r="B39" s="17" t="s">
        <v>357</v>
      </c>
      <c r="C39" s="18">
        <v>6.11</v>
      </c>
      <c r="D39" s="18">
        <v>0</v>
      </c>
      <c r="E39" s="18">
        <v>0</v>
      </c>
      <c r="F39" s="18">
        <v>0</v>
      </c>
      <c r="G39" s="18">
        <v>0</v>
      </c>
      <c r="H39" s="19">
        <f t="shared" si="0"/>
        <v>22.3626</v>
      </c>
      <c r="I39" s="19">
        <f t="shared" si="1"/>
        <v>0</v>
      </c>
      <c r="J39" s="19">
        <f t="shared" si="2"/>
        <v>0</v>
      </c>
      <c r="K39" s="19">
        <f t="shared" si="3"/>
        <v>0</v>
      </c>
      <c r="L39" s="19">
        <f t="shared" si="4"/>
        <v>0</v>
      </c>
      <c r="M39" s="20">
        <f t="shared" si="5"/>
        <v>-1</v>
      </c>
      <c r="N39" s="20">
        <f t="shared" si="6"/>
        <v>0</v>
      </c>
      <c r="O39" s="20">
        <f t="shared" si="7"/>
        <v>0</v>
      </c>
      <c r="P39" s="20">
        <f t="shared" si="8"/>
        <v>0</v>
      </c>
      <c r="R39" s="14"/>
      <c r="Z39" s="32"/>
      <c r="AG39" s="9"/>
    </row>
    <row r="40" spans="1:33" x14ac:dyDescent="0.3">
      <c r="A40" s="50" t="s">
        <v>487</v>
      </c>
      <c r="B40" s="17" t="s">
        <v>357</v>
      </c>
      <c r="C40" s="18">
        <v>6.93</v>
      </c>
      <c r="D40" s="18">
        <v>0</v>
      </c>
      <c r="E40" s="18">
        <v>0</v>
      </c>
      <c r="F40" s="18">
        <v>0</v>
      </c>
      <c r="G40" s="18">
        <v>0</v>
      </c>
      <c r="H40" s="19">
        <f t="shared" si="0"/>
        <v>25.363800000000001</v>
      </c>
      <c r="I40" s="19">
        <f t="shared" si="1"/>
        <v>0</v>
      </c>
      <c r="J40" s="19">
        <f t="shared" si="2"/>
        <v>0</v>
      </c>
      <c r="K40" s="19">
        <f t="shared" si="3"/>
        <v>0</v>
      </c>
      <c r="L40" s="19">
        <f t="shared" si="4"/>
        <v>0</v>
      </c>
      <c r="M40" s="20">
        <f t="shared" si="5"/>
        <v>-1</v>
      </c>
      <c r="N40" s="20">
        <f t="shared" si="6"/>
        <v>0</v>
      </c>
      <c r="O40" s="20">
        <f t="shared" si="7"/>
        <v>0</v>
      </c>
      <c r="P40" s="20">
        <f t="shared" si="8"/>
        <v>0</v>
      </c>
      <c r="R40" s="14"/>
      <c r="Z40" s="32"/>
      <c r="AG40" s="9"/>
    </row>
    <row r="41" spans="1:33" x14ac:dyDescent="0.3">
      <c r="A41" s="50" t="s">
        <v>488</v>
      </c>
      <c r="B41" s="17">
        <v>0</v>
      </c>
      <c r="C41" s="18">
        <v>23.97</v>
      </c>
      <c r="D41" s="18">
        <v>28.43</v>
      </c>
      <c r="E41" s="18">
        <v>20.149999999999999</v>
      </c>
      <c r="F41" s="18">
        <v>20.6</v>
      </c>
      <c r="G41" s="18">
        <v>24.36</v>
      </c>
      <c r="H41" s="19">
        <f t="shared" si="0"/>
        <v>87.730199999999996</v>
      </c>
      <c r="I41" s="19">
        <f t="shared" si="1"/>
        <v>103.76949999999999</v>
      </c>
      <c r="J41" s="19">
        <f t="shared" si="2"/>
        <v>73.547499999999999</v>
      </c>
      <c r="K41" s="19">
        <f t="shared" si="3"/>
        <v>75.396000000000001</v>
      </c>
      <c r="L41" s="19">
        <f t="shared" si="4"/>
        <v>88.913999999999987</v>
      </c>
      <c r="M41" s="20">
        <f t="shared" si="5"/>
        <v>0.18282529847190587</v>
      </c>
      <c r="N41" s="20">
        <f t="shared" si="6"/>
        <v>-0.29124164614843473</v>
      </c>
      <c r="O41" s="20">
        <f t="shared" si="7"/>
        <v>2.5133417179373785E-2</v>
      </c>
      <c r="P41" s="20">
        <f t="shared" si="8"/>
        <v>0.17929333121120461</v>
      </c>
      <c r="R41" s="14"/>
      <c r="Z41" s="32"/>
      <c r="AG41" s="9"/>
    </row>
    <row r="42" spans="1:33" x14ac:dyDescent="0.3">
      <c r="A42" s="50" t="s">
        <v>489</v>
      </c>
      <c r="B42" s="17" t="s">
        <v>357</v>
      </c>
      <c r="C42" s="18">
        <v>10.42</v>
      </c>
      <c r="D42" s="18">
        <v>0</v>
      </c>
      <c r="E42" s="18">
        <v>0</v>
      </c>
      <c r="F42" s="18">
        <v>0</v>
      </c>
      <c r="G42" s="18">
        <v>0</v>
      </c>
      <c r="H42" s="19">
        <f t="shared" si="0"/>
        <v>38.1372</v>
      </c>
      <c r="I42" s="19">
        <f t="shared" si="1"/>
        <v>0</v>
      </c>
      <c r="J42" s="19">
        <f t="shared" si="2"/>
        <v>0</v>
      </c>
      <c r="K42" s="19">
        <f t="shared" si="3"/>
        <v>0</v>
      </c>
      <c r="L42" s="19">
        <f t="shared" si="4"/>
        <v>0</v>
      </c>
      <c r="M42" s="20">
        <f t="shared" si="5"/>
        <v>-1</v>
      </c>
      <c r="N42" s="20">
        <f t="shared" si="6"/>
        <v>0</v>
      </c>
      <c r="O42" s="20">
        <f t="shared" si="7"/>
        <v>0</v>
      </c>
      <c r="P42" s="20">
        <f t="shared" si="8"/>
        <v>0</v>
      </c>
      <c r="R42" s="14"/>
      <c r="Z42" s="32"/>
      <c r="AG42" s="9"/>
    </row>
    <row r="43" spans="1:33" x14ac:dyDescent="0.3">
      <c r="A43" s="50" t="s">
        <v>490</v>
      </c>
      <c r="B43" s="17" t="s">
        <v>357</v>
      </c>
      <c r="C43" s="18">
        <v>11.82</v>
      </c>
      <c r="D43" s="18">
        <v>0</v>
      </c>
      <c r="E43" s="18">
        <v>0</v>
      </c>
      <c r="F43" s="18">
        <v>0</v>
      </c>
      <c r="G43" s="18">
        <v>0</v>
      </c>
      <c r="H43" s="19">
        <f t="shared" si="0"/>
        <v>43.261200000000002</v>
      </c>
      <c r="I43" s="19">
        <f t="shared" si="1"/>
        <v>0</v>
      </c>
      <c r="J43" s="19">
        <f t="shared" si="2"/>
        <v>0</v>
      </c>
      <c r="K43" s="19">
        <f t="shared" si="3"/>
        <v>0</v>
      </c>
      <c r="L43" s="19">
        <f t="shared" si="4"/>
        <v>0</v>
      </c>
      <c r="M43" s="20">
        <f t="shared" si="5"/>
        <v>-1</v>
      </c>
      <c r="N43" s="20">
        <f t="shared" si="6"/>
        <v>0</v>
      </c>
      <c r="O43" s="20">
        <f t="shared" si="7"/>
        <v>0</v>
      </c>
      <c r="P43" s="20">
        <f t="shared" si="8"/>
        <v>0</v>
      </c>
      <c r="R43" s="14"/>
      <c r="Z43" s="32"/>
      <c r="AG43" s="9"/>
    </row>
    <row r="44" spans="1:33" x14ac:dyDescent="0.3">
      <c r="A44" s="50" t="s">
        <v>491</v>
      </c>
      <c r="B44" s="17" t="s">
        <v>357</v>
      </c>
      <c r="C44" s="18">
        <v>7.6</v>
      </c>
      <c r="D44" s="18">
        <v>0</v>
      </c>
      <c r="E44" s="18">
        <v>0</v>
      </c>
      <c r="F44" s="18">
        <v>0</v>
      </c>
      <c r="G44" s="18">
        <v>0</v>
      </c>
      <c r="H44" s="19">
        <f t="shared" si="0"/>
        <v>27.815999999999999</v>
      </c>
      <c r="I44" s="19">
        <f t="shared" si="1"/>
        <v>0</v>
      </c>
      <c r="J44" s="19">
        <f t="shared" si="2"/>
        <v>0</v>
      </c>
      <c r="K44" s="19">
        <f t="shared" si="3"/>
        <v>0</v>
      </c>
      <c r="L44" s="19">
        <f t="shared" si="4"/>
        <v>0</v>
      </c>
      <c r="M44" s="20">
        <f t="shared" si="5"/>
        <v>-1</v>
      </c>
      <c r="N44" s="20">
        <f t="shared" si="6"/>
        <v>0</v>
      </c>
      <c r="O44" s="20">
        <f t="shared" si="7"/>
        <v>0</v>
      </c>
      <c r="P44" s="20">
        <f t="shared" si="8"/>
        <v>0</v>
      </c>
      <c r="R44" s="14"/>
      <c r="Z44" s="32"/>
      <c r="AG44" s="9"/>
    </row>
    <row r="45" spans="1:33" x14ac:dyDescent="0.3">
      <c r="A45" s="50" t="s">
        <v>492</v>
      </c>
      <c r="B45" s="17" t="s">
        <v>357</v>
      </c>
      <c r="C45" s="18">
        <v>65.36</v>
      </c>
      <c r="D45" s="18">
        <v>0</v>
      </c>
      <c r="E45" s="18">
        <v>0</v>
      </c>
      <c r="F45" s="18">
        <v>0</v>
      </c>
      <c r="G45" s="18">
        <v>0</v>
      </c>
      <c r="H45" s="19">
        <f t="shared" si="0"/>
        <v>239.21759999999998</v>
      </c>
      <c r="I45" s="19">
        <f t="shared" si="1"/>
        <v>0</v>
      </c>
      <c r="J45" s="19">
        <f t="shared" si="2"/>
        <v>0</v>
      </c>
      <c r="K45" s="19">
        <f t="shared" si="3"/>
        <v>0</v>
      </c>
      <c r="L45" s="19">
        <f t="shared" si="4"/>
        <v>0</v>
      </c>
      <c r="M45" s="20">
        <f t="shared" si="5"/>
        <v>-1</v>
      </c>
      <c r="N45" s="20">
        <f t="shared" si="6"/>
        <v>0</v>
      </c>
      <c r="O45" s="20">
        <f t="shared" si="7"/>
        <v>0</v>
      </c>
      <c r="P45" s="20">
        <f t="shared" si="8"/>
        <v>0</v>
      </c>
      <c r="R45" s="14"/>
      <c r="Z45" s="32"/>
      <c r="AG45" s="9"/>
    </row>
    <row r="46" spans="1:33" x14ac:dyDescent="0.3">
      <c r="A46" s="50" t="s">
        <v>493</v>
      </c>
      <c r="B46" s="17" t="s">
        <v>357</v>
      </c>
      <c r="C46" s="18">
        <v>69.069999999999993</v>
      </c>
      <c r="D46" s="18">
        <v>0</v>
      </c>
      <c r="E46" s="18">
        <v>0</v>
      </c>
      <c r="F46" s="18">
        <v>0</v>
      </c>
      <c r="G46" s="18">
        <v>0</v>
      </c>
      <c r="H46" s="19">
        <f t="shared" si="0"/>
        <v>252.7962</v>
      </c>
      <c r="I46" s="19">
        <f t="shared" si="1"/>
        <v>0</v>
      </c>
      <c r="J46" s="19">
        <f t="shared" si="2"/>
        <v>0</v>
      </c>
      <c r="K46" s="19">
        <f t="shared" si="3"/>
        <v>0</v>
      </c>
      <c r="L46" s="19">
        <f t="shared" si="4"/>
        <v>0</v>
      </c>
      <c r="M46" s="20">
        <f t="shared" si="5"/>
        <v>-1</v>
      </c>
      <c r="N46" s="20">
        <f t="shared" si="6"/>
        <v>0</v>
      </c>
      <c r="O46" s="20">
        <f t="shared" si="7"/>
        <v>0</v>
      </c>
      <c r="P46" s="20">
        <f t="shared" si="8"/>
        <v>0</v>
      </c>
      <c r="R46" s="14"/>
      <c r="Z46" s="32"/>
      <c r="AG46" s="9"/>
    </row>
    <row r="47" spans="1:33" x14ac:dyDescent="0.3">
      <c r="A47" s="50" t="s">
        <v>494</v>
      </c>
      <c r="B47" s="17" t="s">
        <v>357</v>
      </c>
      <c r="C47" s="18">
        <v>36.79</v>
      </c>
      <c r="D47" s="18">
        <v>0</v>
      </c>
      <c r="E47" s="18">
        <v>0</v>
      </c>
      <c r="F47" s="18">
        <v>0</v>
      </c>
      <c r="G47" s="18">
        <v>0</v>
      </c>
      <c r="H47" s="19">
        <f t="shared" ref="H47:H78" si="9">($C47/100)*366</f>
        <v>134.6514</v>
      </c>
      <c r="I47" s="19">
        <f t="shared" ref="I47:I78" si="10">($D47/100)*365</f>
        <v>0</v>
      </c>
      <c r="J47" s="19">
        <f t="shared" ref="J47:J78" si="11">IFERROR((($E47/100)*365),0)</f>
        <v>0</v>
      </c>
      <c r="K47" s="19">
        <f t="shared" ref="K47:K78" si="12">($F47/100)*366</f>
        <v>0</v>
      </c>
      <c r="L47" s="19">
        <f t="shared" ref="L47:L78" si="13">($G47/100)*365</f>
        <v>0</v>
      </c>
      <c r="M47" s="20">
        <f t="shared" ref="M47:M78" si="14">IFERROR((($I47/$H47)-1),0)</f>
        <v>-1</v>
      </c>
      <c r="N47" s="20">
        <f t="shared" ref="N47:N78" si="15">IFERROR((($J47/$I47)-1),0)</f>
        <v>0</v>
      </c>
      <c r="O47" s="20">
        <f t="shared" ref="O47:O78" si="16">IFERROR((($K47/$J47)-1),0)</f>
        <v>0</v>
      </c>
      <c r="P47" s="20">
        <f t="shared" ref="P47:P78" si="17">IFERROR((($L47/$K47)-1),0)</f>
        <v>0</v>
      </c>
      <c r="R47" s="14"/>
      <c r="Z47" s="32"/>
      <c r="AG47" s="9"/>
    </row>
    <row r="48" spans="1:33" ht="15" thickBot="1" x14ac:dyDescent="0.35">
      <c r="A48" s="50" t="s">
        <v>495</v>
      </c>
      <c r="B48" s="17" t="s">
        <v>357</v>
      </c>
      <c r="C48" s="18">
        <v>119.06</v>
      </c>
      <c r="D48" s="18">
        <v>0</v>
      </c>
      <c r="E48" s="18">
        <v>0</v>
      </c>
      <c r="F48" s="18">
        <v>0</v>
      </c>
      <c r="G48" s="18">
        <v>0</v>
      </c>
      <c r="H48" s="19">
        <f t="shared" si="9"/>
        <v>435.75960000000003</v>
      </c>
      <c r="I48" s="19">
        <f t="shared" si="10"/>
        <v>0</v>
      </c>
      <c r="J48" s="19">
        <f t="shared" si="11"/>
        <v>0</v>
      </c>
      <c r="K48" s="19">
        <f t="shared" si="12"/>
        <v>0</v>
      </c>
      <c r="L48" s="19">
        <f t="shared" si="13"/>
        <v>0</v>
      </c>
      <c r="M48" s="20">
        <f t="shared" si="14"/>
        <v>-1</v>
      </c>
      <c r="N48" s="20">
        <f t="shared" si="15"/>
        <v>0</v>
      </c>
      <c r="O48" s="20">
        <f t="shared" si="16"/>
        <v>0</v>
      </c>
      <c r="P48" s="20">
        <f t="shared" si="17"/>
        <v>0</v>
      </c>
      <c r="R48" s="25"/>
      <c r="S48" s="26"/>
      <c r="T48" s="26"/>
      <c r="U48" s="26"/>
      <c r="V48" s="26"/>
      <c r="W48" s="26"/>
      <c r="X48" s="26"/>
      <c r="Y48" s="26"/>
      <c r="Z48" s="33"/>
      <c r="AA48" s="26"/>
      <c r="AB48" s="26"/>
      <c r="AC48" s="26"/>
      <c r="AD48" s="26"/>
      <c r="AE48" s="26"/>
      <c r="AF48" s="26"/>
      <c r="AG48" s="27"/>
    </row>
    <row r="49" spans="1:33" x14ac:dyDescent="0.3">
      <c r="A49" s="50" t="s">
        <v>496</v>
      </c>
      <c r="B49" s="17" t="s">
        <v>357</v>
      </c>
      <c r="C49" s="18">
        <v>17.940000000000001</v>
      </c>
      <c r="D49" s="18">
        <v>0</v>
      </c>
      <c r="E49" s="18">
        <v>0</v>
      </c>
      <c r="F49" s="18">
        <v>0</v>
      </c>
      <c r="G49" s="18">
        <v>0</v>
      </c>
      <c r="H49" s="19">
        <f t="shared" si="9"/>
        <v>65.660399999999996</v>
      </c>
      <c r="I49" s="19">
        <f t="shared" si="10"/>
        <v>0</v>
      </c>
      <c r="J49" s="19">
        <f t="shared" si="11"/>
        <v>0</v>
      </c>
      <c r="K49" s="19">
        <f t="shared" si="12"/>
        <v>0</v>
      </c>
      <c r="L49" s="19">
        <f t="shared" si="13"/>
        <v>0</v>
      </c>
      <c r="M49" s="20">
        <f t="shared" si="14"/>
        <v>-1</v>
      </c>
      <c r="N49" s="20">
        <f t="shared" si="15"/>
        <v>0</v>
      </c>
      <c r="O49" s="20">
        <f t="shared" si="16"/>
        <v>0</v>
      </c>
      <c r="P49" s="20">
        <f t="shared" si="17"/>
        <v>0</v>
      </c>
    </row>
    <row r="50" spans="1:33" ht="26.25" customHeight="1" thickBot="1" x14ac:dyDescent="0.35">
      <c r="A50" s="50" t="s">
        <v>497</v>
      </c>
      <c r="B50" s="17" t="s">
        <v>357</v>
      </c>
      <c r="C50" s="18">
        <v>5.41</v>
      </c>
      <c r="D50" s="18">
        <v>0</v>
      </c>
      <c r="E50" s="18">
        <v>0</v>
      </c>
      <c r="F50" s="18">
        <v>0</v>
      </c>
      <c r="G50" s="18">
        <v>0</v>
      </c>
      <c r="H50" s="19">
        <f t="shared" si="9"/>
        <v>19.800599999999999</v>
      </c>
      <c r="I50" s="19">
        <f t="shared" si="10"/>
        <v>0</v>
      </c>
      <c r="J50" s="19">
        <f t="shared" si="11"/>
        <v>0</v>
      </c>
      <c r="K50" s="19">
        <f t="shared" si="12"/>
        <v>0</v>
      </c>
      <c r="L50" s="19">
        <f t="shared" si="13"/>
        <v>0</v>
      </c>
      <c r="M50" s="20">
        <f t="shared" si="14"/>
        <v>-1</v>
      </c>
      <c r="N50" s="20">
        <f t="shared" si="15"/>
        <v>0</v>
      </c>
      <c r="O50" s="20">
        <f t="shared" si="16"/>
        <v>0</v>
      </c>
      <c r="P50" s="20">
        <f t="shared" si="17"/>
        <v>0</v>
      </c>
    </row>
    <row r="51" spans="1:33" ht="15" customHeight="1" thickBot="1" x14ac:dyDescent="0.45">
      <c r="A51" s="50" t="s">
        <v>498</v>
      </c>
      <c r="B51" s="17" t="s">
        <v>357</v>
      </c>
      <c r="C51" s="18">
        <v>1.85</v>
      </c>
      <c r="D51" s="18">
        <v>0</v>
      </c>
      <c r="E51" s="18">
        <v>0</v>
      </c>
      <c r="F51" s="18">
        <v>0</v>
      </c>
      <c r="G51" s="18">
        <v>0</v>
      </c>
      <c r="H51" s="19">
        <f t="shared" si="9"/>
        <v>6.7710000000000008</v>
      </c>
      <c r="I51" s="19">
        <f t="shared" si="10"/>
        <v>0</v>
      </c>
      <c r="J51" s="19">
        <f t="shared" si="11"/>
        <v>0</v>
      </c>
      <c r="K51" s="19">
        <f t="shared" si="12"/>
        <v>0</v>
      </c>
      <c r="L51" s="19">
        <f t="shared" si="13"/>
        <v>0</v>
      </c>
      <c r="M51" s="20">
        <f t="shared" si="14"/>
        <v>-1</v>
      </c>
      <c r="N51" s="20">
        <f t="shared" si="15"/>
        <v>0</v>
      </c>
      <c r="O51" s="20">
        <f t="shared" si="16"/>
        <v>0</v>
      </c>
      <c r="P51" s="20">
        <f t="shared" si="17"/>
        <v>0</v>
      </c>
      <c r="R51" s="34" t="s">
        <v>40</v>
      </c>
      <c r="S51" s="35"/>
      <c r="T51" s="5"/>
      <c r="U51" s="36"/>
      <c r="V51" s="37"/>
      <c r="W51" s="37" t="s">
        <v>41</v>
      </c>
      <c r="X51" s="38"/>
      <c r="Y51" s="38"/>
      <c r="Z51" s="38"/>
      <c r="AA51" s="38"/>
      <c r="AB51" s="38"/>
      <c r="AC51" s="38"/>
      <c r="AD51" s="38"/>
      <c r="AE51" s="39"/>
      <c r="AF51" s="5"/>
      <c r="AG51" s="6"/>
    </row>
    <row r="52" spans="1:33" ht="26.4" x14ac:dyDescent="0.3">
      <c r="A52" s="50" t="s">
        <v>499</v>
      </c>
      <c r="B52" s="17" t="s">
        <v>357</v>
      </c>
      <c r="C52" s="18">
        <v>17.940000000000001</v>
      </c>
      <c r="D52" s="18">
        <v>0</v>
      </c>
      <c r="E52" s="18">
        <v>0</v>
      </c>
      <c r="F52" s="18">
        <v>0</v>
      </c>
      <c r="G52" s="18">
        <v>0</v>
      </c>
      <c r="H52" s="19">
        <f t="shared" si="9"/>
        <v>65.660399999999996</v>
      </c>
      <c r="I52" s="19">
        <f t="shared" si="10"/>
        <v>0</v>
      </c>
      <c r="J52" s="19">
        <f t="shared" si="11"/>
        <v>0</v>
      </c>
      <c r="K52" s="19">
        <f t="shared" si="12"/>
        <v>0</v>
      </c>
      <c r="L52" s="19">
        <f t="shared" si="13"/>
        <v>0</v>
      </c>
      <c r="M52" s="20">
        <f t="shared" si="14"/>
        <v>-1</v>
      </c>
      <c r="N52" s="20">
        <f t="shared" si="15"/>
        <v>0</v>
      </c>
      <c r="O52" s="20">
        <f t="shared" si="16"/>
        <v>0</v>
      </c>
      <c r="P52" s="20">
        <f t="shared" si="17"/>
        <v>0</v>
      </c>
      <c r="R52" s="40" t="s">
        <v>34</v>
      </c>
      <c r="S52" s="10" t="s">
        <v>50</v>
      </c>
      <c r="T52" s="10" t="s">
        <v>35</v>
      </c>
      <c r="U52" s="10" t="s">
        <v>36</v>
      </c>
      <c r="V52" s="10" t="s">
        <v>37</v>
      </c>
      <c r="W52" s="10" t="s">
        <v>38</v>
      </c>
      <c r="Z52" s="15"/>
      <c r="AA52" s="15"/>
      <c r="AG52" s="9"/>
    </row>
    <row r="53" spans="1:33" x14ac:dyDescent="0.3">
      <c r="A53" s="50" t="s">
        <v>500</v>
      </c>
      <c r="B53" s="17" t="s">
        <v>357</v>
      </c>
      <c r="C53" s="18">
        <v>180.99</v>
      </c>
      <c r="D53" s="18">
        <v>0</v>
      </c>
      <c r="E53" s="18">
        <v>0</v>
      </c>
      <c r="F53" s="18">
        <v>0</v>
      </c>
      <c r="G53" s="18">
        <v>0</v>
      </c>
      <c r="H53" s="19">
        <f t="shared" si="9"/>
        <v>662.42340000000002</v>
      </c>
      <c r="I53" s="19">
        <f t="shared" si="10"/>
        <v>0</v>
      </c>
      <c r="J53" s="19">
        <f t="shared" si="11"/>
        <v>0</v>
      </c>
      <c r="K53" s="19">
        <f t="shared" si="12"/>
        <v>0</v>
      </c>
      <c r="L53" s="19">
        <f t="shared" si="13"/>
        <v>0</v>
      </c>
      <c r="M53" s="20">
        <f t="shared" si="14"/>
        <v>-1</v>
      </c>
      <c r="N53" s="20">
        <f t="shared" si="15"/>
        <v>0</v>
      </c>
      <c r="O53" s="20">
        <f t="shared" si="16"/>
        <v>0</v>
      </c>
      <c r="P53" s="20">
        <f t="shared" si="17"/>
        <v>0</v>
      </c>
      <c r="R53" s="47" t="s">
        <v>43</v>
      </c>
      <c r="S53" t="s">
        <v>51</v>
      </c>
      <c r="T53" t="s">
        <v>52</v>
      </c>
      <c r="U53" t="s">
        <v>53</v>
      </c>
      <c r="V53" t="s">
        <v>54</v>
      </c>
      <c r="W53" t="s">
        <v>55</v>
      </c>
      <c r="Z53" s="15"/>
      <c r="AA53" s="15"/>
      <c r="AD53" s="15"/>
      <c r="AE53" s="15"/>
      <c r="AF53" s="15"/>
      <c r="AG53" s="9"/>
    </row>
    <row r="54" spans="1:33" ht="39.6" x14ac:dyDescent="0.3">
      <c r="A54" s="50" t="s">
        <v>501</v>
      </c>
      <c r="B54" s="17">
        <v>4</v>
      </c>
      <c r="C54" s="18">
        <v>0</v>
      </c>
      <c r="D54" s="18">
        <v>0</v>
      </c>
      <c r="E54" s="18">
        <v>114642.29</v>
      </c>
      <c r="F54" s="18">
        <v>71098.929999999993</v>
      </c>
      <c r="G54" s="18">
        <v>178848.93</v>
      </c>
      <c r="H54" s="19">
        <f t="shared" si="9"/>
        <v>0</v>
      </c>
      <c r="I54" s="19">
        <f t="shared" si="10"/>
        <v>0</v>
      </c>
      <c r="J54" s="19">
        <f t="shared" si="11"/>
        <v>418444.35850000003</v>
      </c>
      <c r="K54" s="19">
        <f t="shared" si="12"/>
        <v>260222.08379999999</v>
      </c>
      <c r="L54" s="19">
        <f t="shared" si="13"/>
        <v>652798.59450000001</v>
      </c>
      <c r="M54" s="20">
        <f t="shared" si="14"/>
        <v>0</v>
      </c>
      <c r="N54" s="20">
        <f t="shared" si="15"/>
        <v>0</v>
      </c>
      <c r="O54" s="20">
        <f t="shared" si="16"/>
        <v>-0.37812022431651449</v>
      </c>
      <c r="P54" s="20">
        <f t="shared" si="17"/>
        <v>1.5086210400256586</v>
      </c>
      <c r="R54" s="1">
        <v>1</v>
      </c>
      <c r="S54">
        <v>38429.341199999988</v>
      </c>
      <c r="T54">
        <v>33006.913500000002</v>
      </c>
      <c r="U54">
        <v>157468.88399999999</v>
      </c>
      <c r="V54">
        <v>95891.524199999971</v>
      </c>
      <c r="W54">
        <v>216384.15449999998</v>
      </c>
      <c r="Z54" s="15"/>
      <c r="AA54" s="15"/>
      <c r="AB54" s="2" t="s">
        <v>34</v>
      </c>
      <c r="AC54" s="10" t="s">
        <v>47</v>
      </c>
      <c r="AD54" s="10" t="s">
        <v>20</v>
      </c>
      <c r="AE54" s="10" t="s">
        <v>21</v>
      </c>
      <c r="AF54" s="10" t="s">
        <v>22</v>
      </c>
      <c r="AG54" s="9"/>
    </row>
    <row r="55" spans="1:33" x14ac:dyDescent="0.3">
      <c r="A55" s="50" t="s">
        <v>502</v>
      </c>
      <c r="B55" s="17" t="s">
        <v>357</v>
      </c>
      <c r="C55" s="18">
        <v>3148.05</v>
      </c>
      <c r="D55" s="18">
        <v>3210.92</v>
      </c>
      <c r="E55" s="18">
        <v>0</v>
      </c>
      <c r="F55" s="18">
        <v>0</v>
      </c>
      <c r="G55" s="18">
        <v>0</v>
      </c>
      <c r="H55" s="19">
        <f t="shared" si="9"/>
        <v>11521.863000000001</v>
      </c>
      <c r="I55" s="19">
        <f t="shared" si="10"/>
        <v>11719.858</v>
      </c>
      <c r="J55" s="19">
        <f t="shared" si="11"/>
        <v>0</v>
      </c>
      <c r="K55" s="19">
        <f t="shared" si="12"/>
        <v>0</v>
      </c>
      <c r="L55" s="19">
        <f t="shared" si="13"/>
        <v>0</v>
      </c>
      <c r="M55" s="20">
        <f t="shared" si="14"/>
        <v>1.7184286950816752E-2</v>
      </c>
      <c r="N55" s="20">
        <f t="shared" si="15"/>
        <v>-1</v>
      </c>
      <c r="O55" s="20">
        <f t="shared" si="16"/>
        <v>0</v>
      </c>
      <c r="P55" s="20">
        <f t="shared" si="17"/>
        <v>0</v>
      </c>
      <c r="R55" s="1">
        <v>2</v>
      </c>
      <c r="S55">
        <v>16007.1564</v>
      </c>
      <c r="T55">
        <v>13479.997500000001</v>
      </c>
      <c r="U55">
        <v>369557.098</v>
      </c>
      <c r="V55">
        <v>219697.356</v>
      </c>
      <c r="W55">
        <v>561882.78850000002</v>
      </c>
      <c r="Z55" s="15"/>
      <c r="AA55" s="15"/>
      <c r="AB55" s="23">
        <v>1</v>
      </c>
      <c r="AC55" s="24">
        <f>((GETPIVOTDATA("Sum of 2021_AFC",$R$53,"RCB",$AB55)/GETPIVOTDATA("Sum of 2020_AFC",$R$53,"RCB",$AB55))-1)</f>
        <v>-0.14110124011181302</v>
      </c>
      <c r="AD55" s="24">
        <f>((GETPIVOTDATA("Sum of 2022_AFC",$R$53,"RCB",$AB55)/GETPIVOTDATA("Sum of 2021_AFC",$R$53,"RCB",$AB55))-1)</f>
        <v>3.7707848842031222</v>
      </c>
      <c r="AE55" s="24">
        <f>((GETPIVOTDATA("Sum of 2023_AFC",$R$53,"RCB",$AB55)/GETPIVOTDATA("Sum of 2022_AFC",$R$53,"RCB",$AB55))-1)</f>
        <v>-0.39104461932936552</v>
      </c>
      <c r="AF55" s="24">
        <f>((GETPIVOTDATA("Sum of 2024_AFC",$R$53,"RCB",$AB55)/GETPIVOTDATA("Sum of 2023_AFC",$R$53,"RCB",$AB55))-1)</f>
        <v>1.2565514137484119</v>
      </c>
      <c r="AG55" s="9"/>
    </row>
    <row r="56" spans="1:33" x14ac:dyDescent="0.3">
      <c r="A56" s="50" t="s">
        <v>503</v>
      </c>
      <c r="B56" s="17">
        <v>0</v>
      </c>
      <c r="C56" s="18">
        <v>12.62</v>
      </c>
      <c r="D56" s="18">
        <v>10.62</v>
      </c>
      <c r="E56" s="18">
        <v>10.4</v>
      </c>
      <c r="F56" s="18">
        <v>10.61</v>
      </c>
      <c r="G56" s="18">
        <v>15.85</v>
      </c>
      <c r="H56" s="19">
        <f t="shared" si="9"/>
        <v>46.189199999999992</v>
      </c>
      <c r="I56" s="19">
        <f t="shared" si="10"/>
        <v>38.762999999999998</v>
      </c>
      <c r="J56" s="19">
        <f t="shared" si="11"/>
        <v>37.96</v>
      </c>
      <c r="K56" s="19">
        <f t="shared" si="12"/>
        <v>38.832599999999999</v>
      </c>
      <c r="L56" s="19">
        <f t="shared" si="13"/>
        <v>57.852499999999999</v>
      </c>
      <c r="M56" s="20">
        <f t="shared" si="14"/>
        <v>-0.16077784417136465</v>
      </c>
      <c r="N56" s="20">
        <f t="shared" si="15"/>
        <v>-2.0715630885122294E-2</v>
      </c>
      <c r="O56" s="20">
        <f t="shared" si="16"/>
        <v>2.298735511064276E-2</v>
      </c>
      <c r="P56" s="20">
        <f t="shared" si="17"/>
        <v>0.48979208191055967</v>
      </c>
      <c r="R56" s="1">
        <v>3</v>
      </c>
      <c r="S56">
        <v>56406.09</v>
      </c>
      <c r="T56">
        <v>58877.4565</v>
      </c>
      <c r="U56">
        <v>1498725.2955</v>
      </c>
      <c r="V56">
        <v>630842.3946</v>
      </c>
      <c r="W56">
        <v>1665504.855</v>
      </c>
      <c r="Z56" s="15"/>
      <c r="AA56" s="15"/>
      <c r="AB56" s="23">
        <v>2</v>
      </c>
      <c r="AC56" s="24">
        <f>((GETPIVOTDATA("Sum of 2021_AFC",$R$53,"RCB",$AB56)/GETPIVOTDATA("Sum of 2020_AFC",$R$53,"RCB",$AB56))-1)</f>
        <v>-0.15787681689672239</v>
      </c>
      <c r="AD56" s="24">
        <f>((GETPIVOTDATA("Sum of 2022_AFC",$R$53,"RCB",$AB56)/GETPIVOTDATA("Sum of 2021_AFC",$R$53,"RCB",$AB56))-1)</f>
        <v>26.41522006958829</v>
      </c>
      <c r="AE56" s="24">
        <f>((GETPIVOTDATA("Sum of 2023_AFC",$R$53,"RCB",$AB56)/GETPIVOTDATA("Sum of 2022_AFC",$R$53,"RCB",$AB56))-1)</f>
        <v>-0.40551174043476224</v>
      </c>
      <c r="AF56" s="24">
        <f>((GETPIVOTDATA("Sum of 2024_AFC",$R$53,"RCB",$AB56)/GETPIVOTDATA("Sum of 2023_AFC",$R$53,"RCB",$AB56))-1)</f>
        <v>1.5575309540821238</v>
      </c>
      <c r="AG56" s="9"/>
    </row>
    <row r="57" spans="1:33" x14ac:dyDescent="0.3">
      <c r="A57" s="50" t="s">
        <v>504</v>
      </c>
      <c r="B57" s="17">
        <v>0</v>
      </c>
      <c r="C57" s="18">
        <v>13.56</v>
      </c>
      <c r="D57" s="18">
        <v>13.87</v>
      </c>
      <c r="E57" s="18">
        <v>14.72</v>
      </c>
      <c r="F57" s="18">
        <v>14.97</v>
      </c>
      <c r="G57" s="18">
        <v>17.64</v>
      </c>
      <c r="H57" s="19">
        <f t="shared" si="9"/>
        <v>49.629599999999996</v>
      </c>
      <c r="I57" s="19">
        <f t="shared" si="10"/>
        <v>50.625499999999995</v>
      </c>
      <c r="J57" s="19">
        <f t="shared" si="11"/>
        <v>53.728000000000002</v>
      </c>
      <c r="K57" s="19">
        <f t="shared" si="12"/>
        <v>54.790199999999999</v>
      </c>
      <c r="L57" s="19">
        <f t="shared" si="13"/>
        <v>64.385999999999996</v>
      </c>
      <c r="M57" s="20">
        <f t="shared" si="14"/>
        <v>2.0066653771136478E-2</v>
      </c>
      <c r="N57" s="20">
        <f t="shared" si="15"/>
        <v>6.1283345349675722E-2</v>
      </c>
      <c r="O57" s="20">
        <f t="shared" si="16"/>
        <v>1.9769952352590714E-2</v>
      </c>
      <c r="P57" s="20">
        <f t="shared" si="17"/>
        <v>0.17513715956503173</v>
      </c>
      <c r="R57" s="1">
        <v>4</v>
      </c>
      <c r="S57">
        <v>25120.300199999998</v>
      </c>
      <c r="T57">
        <v>25960.1505</v>
      </c>
      <c r="U57">
        <v>2538160.798</v>
      </c>
      <c r="V57">
        <v>1590071.5182</v>
      </c>
      <c r="W57">
        <v>3951845.0720000002</v>
      </c>
      <c r="Z57" s="15"/>
      <c r="AA57" s="15"/>
      <c r="AB57" s="23">
        <v>3</v>
      </c>
      <c r="AC57" s="24">
        <f>((GETPIVOTDATA("Sum of 2021_AFC",$R$53,"RCB",$AB57)/GETPIVOTDATA("Sum of 2020_AFC",$R$53,"RCB",$AB57))-1)</f>
        <v>4.3813824003755775E-2</v>
      </c>
      <c r="AD57" s="24">
        <f>((GETPIVOTDATA("Sum of 2022_AFC",$R$53,"RCB",$AB57)/GETPIVOTDATA("Sum of 2021_AFC",$R$53,"RCB",$AB57))-1)</f>
        <v>24.45499389057338</v>
      </c>
      <c r="AE57" s="24">
        <f>((GETPIVOTDATA("Sum of 2023_AFC",$R$53,"RCB",$AB57)/GETPIVOTDATA("Sum of 2022_AFC",$R$53,"RCB",$AB57))-1)</f>
        <v>-0.5790807051204534</v>
      </c>
      <c r="AF57" s="24">
        <f>((GETPIVOTDATA("Sum of 2024_AFC",$R$53,"RCB",$AB57)/GETPIVOTDATA("Sum of 2023_AFC",$R$53,"RCB",$AB57))-1)</f>
        <v>1.640128293939489</v>
      </c>
      <c r="AG57" s="9"/>
    </row>
    <row r="58" spans="1:33" x14ac:dyDescent="0.3">
      <c r="A58" s="50" t="s">
        <v>505</v>
      </c>
      <c r="B58" s="17">
        <v>0</v>
      </c>
      <c r="C58" s="18">
        <v>9.77</v>
      </c>
      <c r="D58" s="18">
        <v>8.61</v>
      </c>
      <c r="E58" s="18">
        <v>8.4</v>
      </c>
      <c r="F58" s="18">
        <v>8.33</v>
      </c>
      <c r="G58" s="18">
        <v>12.81</v>
      </c>
      <c r="H58" s="19">
        <f t="shared" si="9"/>
        <v>35.758199999999995</v>
      </c>
      <c r="I58" s="19">
        <f t="shared" si="10"/>
        <v>31.426499999999997</v>
      </c>
      <c r="J58" s="19">
        <f t="shared" si="11"/>
        <v>30.66</v>
      </c>
      <c r="K58" s="19">
        <f t="shared" si="12"/>
        <v>30.4878</v>
      </c>
      <c r="L58" s="19">
        <f t="shared" si="13"/>
        <v>46.756499999999996</v>
      </c>
      <c r="M58" s="20">
        <f t="shared" si="14"/>
        <v>-0.12113864791851936</v>
      </c>
      <c r="N58" s="20">
        <f t="shared" si="15"/>
        <v>-2.4390243902438935E-2</v>
      </c>
      <c r="O58" s="20">
        <f t="shared" si="16"/>
        <v>-5.6164383561644327E-3</v>
      </c>
      <c r="P58" s="20">
        <f t="shared" si="17"/>
        <v>0.53361344537815114</v>
      </c>
      <c r="R58" s="1" t="s">
        <v>44</v>
      </c>
      <c r="S58">
        <v>135962.88779999997</v>
      </c>
      <c r="T58">
        <v>131324.51800000001</v>
      </c>
      <c r="U58">
        <v>4563912.0755000003</v>
      </c>
      <c r="V58">
        <v>2536502.7930000001</v>
      </c>
      <c r="W58">
        <v>6395616.8700000001</v>
      </c>
      <c r="Z58" s="15"/>
      <c r="AA58" s="15"/>
      <c r="AB58" s="23">
        <v>4</v>
      </c>
      <c r="AC58" s="24">
        <f>((GETPIVOTDATA("Sum of 2021_AFC",$R$53,"RCB",$AB58)/GETPIVOTDATA("Sum of 2020_AFC",$R$53,"RCB",$AB58))-1)</f>
        <v>3.3433131503739055E-2</v>
      </c>
      <c r="AD58" s="24">
        <f>((GETPIVOTDATA("Sum of 2022_AFC",$R$53,"RCB",$AB58)/GETPIVOTDATA("Sum of 2021_AFC",$R$53,"RCB",$AB58))-1)</f>
        <v>96.771420778165364</v>
      </c>
      <c r="AE58" s="24">
        <f>((GETPIVOTDATA("Sum of 2023_AFC",$R$53,"RCB",$AB58)/GETPIVOTDATA("Sum of 2022_AFC",$R$53,"RCB",$AB58))-1)</f>
        <v>-0.3735339701673227</v>
      </c>
      <c r="AF58" s="24">
        <f>((GETPIVOTDATA("Sum of 2024_AFC",$R$53,"RCB",$AB58)/GETPIVOTDATA("Sum of 2023_AFC",$R$53,"RCB",$AB58))-1)</f>
        <v>1.4853253622664631</v>
      </c>
      <c r="AG58" s="9"/>
    </row>
    <row r="59" spans="1:33" x14ac:dyDescent="0.3">
      <c r="A59" s="50" t="s">
        <v>506</v>
      </c>
      <c r="B59" s="17">
        <v>3</v>
      </c>
      <c r="C59" s="18">
        <v>931.87</v>
      </c>
      <c r="D59" s="18">
        <v>915.33</v>
      </c>
      <c r="E59" s="18">
        <v>115579.56</v>
      </c>
      <c r="F59" s="18">
        <v>19743.91</v>
      </c>
      <c r="G59" s="18">
        <v>54969.2</v>
      </c>
      <c r="H59" s="19">
        <f t="shared" si="9"/>
        <v>3410.6441999999997</v>
      </c>
      <c r="I59" s="19">
        <f t="shared" si="10"/>
        <v>3340.9544999999998</v>
      </c>
      <c r="J59" s="19">
        <f t="shared" si="11"/>
        <v>421865.39399999997</v>
      </c>
      <c r="K59" s="19">
        <f t="shared" si="12"/>
        <v>72262.710600000006</v>
      </c>
      <c r="L59" s="19">
        <f t="shared" si="13"/>
        <v>200637.58000000002</v>
      </c>
      <c r="M59" s="20">
        <f t="shared" si="14"/>
        <v>-2.0433002070400663E-2</v>
      </c>
      <c r="N59" s="20">
        <f t="shared" si="15"/>
        <v>125.2709186850644</v>
      </c>
      <c r="O59" s="20">
        <f t="shared" si="16"/>
        <v>-0.8287067116009994</v>
      </c>
      <c r="P59" s="20">
        <f t="shared" si="17"/>
        <v>1.7765022697612451</v>
      </c>
      <c r="Z59" s="15"/>
      <c r="AA59" s="15"/>
      <c r="AB59" s="15"/>
      <c r="AC59" s="15"/>
      <c r="AD59" s="15"/>
      <c r="AE59" s="15"/>
      <c r="AF59" s="15"/>
      <c r="AG59" s="9"/>
    </row>
    <row r="60" spans="1:33" x14ac:dyDescent="0.3">
      <c r="A60" s="50" t="s">
        <v>507</v>
      </c>
      <c r="B60" s="17">
        <v>4</v>
      </c>
      <c r="C60" s="18">
        <v>2413.9899999999998</v>
      </c>
      <c r="D60" s="18">
        <v>2577.66</v>
      </c>
      <c r="E60" s="18">
        <v>117373.28</v>
      </c>
      <c r="F60" s="18">
        <v>73822.23</v>
      </c>
      <c r="G60" s="18">
        <v>182048.1</v>
      </c>
      <c r="H60" s="19">
        <f t="shared" si="9"/>
        <v>8835.2033999999985</v>
      </c>
      <c r="I60" s="19">
        <f t="shared" si="10"/>
        <v>9408.4589999999989</v>
      </c>
      <c r="J60" s="19">
        <f t="shared" si="11"/>
        <v>428412.47200000001</v>
      </c>
      <c r="K60" s="19">
        <f t="shared" si="12"/>
        <v>270189.36179999996</v>
      </c>
      <c r="L60" s="19">
        <f t="shared" si="13"/>
        <v>664475.56499999994</v>
      </c>
      <c r="M60" s="20">
        <f t="shared" si="14"/>
        <v>6.4883124252691271E-2</v>
      </c>
      <c r="N60" s="20">
        <f t="shared" si="15"/>
        <v>44.534818401185575</v>
      </c>
      <c r="O60" s="20">
        <f t="shared" si="16"/>
        <v>-0.36932423900114664</v>
      </c>
      <c r="P60" s="20">
        <f t="shared" si="17"/>
        <v>1.4592958085887155</v>
      </c>
      <c r="Z60" s="15"/>
      <c r="AA60" s="15"/>
      <c r="AB60" s="15"/>
      <c r="AC60" s="15"/>
      <c r="AD60" s="15"/>
      <c r="AE60" s="15"/>
      <c r="AF60" s="15"/>
      <c r="AG60" s="9"/>
    </row>
    <row r="61" spans="1:33" x14ac:dyDescent="0.3">
      <c r="A61" s="50" t="s">
        <v>508</v>
      </c>
      <c r="B61" s="17">
        <v>3</v>
      </c>
      <c r="C61" s="18">
        <v>3246.92</v>
      </c>
      <c r="D61" s="18">
        <v>3367.24</v>
      </c>
      <c r="E61" s="18">
        <v>42879.47</v>
      </c>
      <c r="F61" s="18">
        <v>22256.98</v>
      </c>
      <c r="G61" s="18">
        <v>57775.46</v>
      </c>
      <c r="H61" s="19">
        <f t="shared" si="9"/>
        <v>11883.727200000001</v>
      </c>
      <c r="I61" s="19">
        <f t="shared" si="10"/>
        <v>12290.425999999999</v>
      </c>
      <c r="J61" s="19">
        <f t="shared" si="11"/>
        <v>156510.06550000003</v>
      </c>
      <c r="K61" s="19">
        <f t="shared" si="12"/>
        <v>81460.546799999996</v>
      </c>
      <c r="L61" s="19">
        <f t="shared" si="13"/>
        <v>210880.429</v>
      </c>
      <c r="M61" s="20">
        <f t="shared" si="14"/>
        <v>3.4223168636856371E-2</v>
      </c>
      <c r="N61" s="20">
        <f t="shared" si="15"/>
        <v>11.734307622860268</v>
      </c>
      <c r="O61" s="20">
        <f t="shared" si="16"/>
        <v>-0.47951879938354514</v>
      </c>
      <c r="P61" s="20">
        <f t="shared" si="17"/>
        <v>1.5887431067428093</v>
      </c>
      <c r="X61" s="15"/>
      <c r="Y61" s="15"/>
      <c r="Z61" s="15"/>
      <c r="AA61" s="15"/>
      <c r="AB61" s="15"/>
      <c r="AC61" s="15"/>
      <c r="AD61" s="15"/>
      <c r="AE61" s="15"/>
      <c r="AF61" s="15"/>
      <c r="AG61" s="9"/>
    </row>
    <row r="62" spans="1:33" ht="15" thickBot="1" x14ac:dyDescent="0.35">
      <c r="A62" s="50" t="s">
        <v>509</v>
      </c>
      <c r="B62" s="17">
        <v>1</v>
      </c>
      <c r="C62" s="18">
        <v>1061.48</v>
      </c>
      <c r="D62" s="18">
        <v>670.59</v>
      </c>
      <c r="E62" s="18">
        <v>4443.66</v>
      </c>
      <c r="F62" s="18">
        <v>1485.07</v>
      </c>
      <c r="G62" s="18">
        <v>3139.18</v>
      </c>
      <c r="H62" s="19">
        <f t="shared" si="9"/>
        <v>3885.0168000000003</v>
      </c>
      <c r="I62" s="19">
        <f t="shared" si="10"/>
        <v>2447.6535000000003</v>
      </c>
      <c r="J62" s="19">
        <f t="shared" si="11"/>
        <v>16219.359</v>
      </c>
      <c r="K62" s="19">
        <f t="shared" si="12"/>
        <v>5435.3562000000002</v>
      </c>
      <c r="L62" s="19">
        <f t="shared" si="13"/>
        <v>11458.007</v>
      </c>
      <c r="M62" s="20">
        <f t="shared" si="14"/>
        <v>-0.36997608350110611</v>
      </c>
      <c r="N62" s="20">
        <f t="shared" si="15"/>
        <v>5.6264930881760833</v>
      </c>
      <c r="O62" s="20">
        <f t="shared" si="16"/>
        <v>-0.66488464803078839</v>
      </c>
      <c r="P62" s="20">
        <f t="shared" si="17"/>
        <v>1.1080508026318494</v>
      </c>
      <c r="U62" s="26"/>
      <c r="V62" s="26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27"/>
    </row>
    <row r="63" spans="1:33" x14ac:dyDescent="0.3">
      <c r="A63" s="50" t="s">
        <v>510</v>
      </c>
      <c r="B63" s="17">
        <v>3</v>
      </c>
      <c r="C63" s="18">
        <v>5745.45</v>
      </c>
      <c r="D63" s="18">
        <v>6252.07</v>
      </c>
      <c r="E63" s="18">
        <v>45931.65</v>
      </c>
      <c r="F63" s="18">
        <v>25567.21</v>
      </c>
      <c r="G63" s="18">
        <v>61680.14</v>
      </c>
      <c r="H63" s="19">
        <f t="shared" si="9"/>
        <v>21028.346999999998</v>
      </c>
      <c r="I63" s="19">
        <f t="shared" si="10"/>
        <v>22820.055499999999</v>
      </c>
      <c r="J63" s="19">
        <f t="shared" si="11"/>
        <v>167650.52250000002</v>
      </c>
      <c r="K63" s="19">
        <f t="shared" si="12"/>
        <v>93575.988599999997</v>
      </c>
      <c r="L63" s="19">
        <f t="shared" si="13"/>
        <v>225132.51099999997</v>
      </c>
      <c r="M63" s="20">
        <f t="shared" si="14"/>
        <v>8.5204438560957829E-2</v>
      </c>
      <c r="N63" s="20">
        <f t="shared" si="15"/>
        <v>6.3466307958804054</v>
      </c>
      <c r="O63" s="20">
        <f t="shared" si="16"/>
        <v>-0.44183896832173619</v>
      </c>
      <c r="P63" s="20">
        <f t="shared" si="17"/>
        <v>1.40587905474717</v>
      </c>
    </row>
    <row r="64" spans="1:33" ht="15" thickBot="1" x14ac:dyDescent="0.35">
      <c r="A64" s="50" t="s">
        <v>511</v>
      </c>
      <c r="B64" s="17" t="s">
        <v>357</v>
      </c>
      <c r="C64" s="18">
        <v>7617.39</v>
      </c>
      <c r="D64" s="18">
        <v>7986.45</v>
      </c>
      <c r="E64" s="18">
        <v>0</v>
      </c>
      <c r="F64" s="18">
        <v>0</v>
      </c>
      <c r="G64" s="18">
        <v>0</v>
      </c>
      <c r="H64" s="19">
        <f t="shared" si="9"/>
        <v>27879.647400000002</v>
      </c>
      <c r="I64" s="19">
        <f t="shared" si="10"/>
        <v>29150.542499999996</v>
      </c>
      <c r="J64" s="19">
        <f t="shared" si="11"/>
        <v>0</v>
      </c>
      <c r="K64" s="19">
        <f t="shared" si="12"/>
        <v>0</v>
      </c>
      <c r="L64" s="19">
        <f t="shared" si="13"/>
        <v>0</v>
      </c>
      <c r="M64" s="20">
        <f t="shared" si="14"/>
        <v>4.5585049257114818E-2</v>
      </c>
      <c r="N64" s="20">
        <f t="shared" si="15"/>
        <v>-1</v>
      </c>
      <c r="O64" s="20">
        <f t="shared" si="16"/>
        <v>0</v>
      </c>
      <c r="P64" s="20">
        <f t="shared" si="17"/>
        <v>0</v>
      </c>
    </row>
    <row r="65" spans="1:33" ht="18.600000000000001" thickBot="1" x14ac:dyDescent="0.4">
      <c r="A65" s="50" t="s">
        <v>512</v>
      </c>
      <c r="B65" s="17" t="s">
        <v>357</v>
      </c>
      <c r="C65" s="18">
        <v>20763.12</v>
      </c>
      <c r="D65" s="18">
        <v>30003.23</v>
      </c>
      <c r="E65" s="18">
        <v>0</v>
      </c>
      <c r="F65" s="18">
        <v>0</v>
      </c>
      <c r="G65" s="18">
        <v>0</v>
      </c>
      <c r="H65" s="19">
        <f t="shared" si="9"/>
        <v>75993.019199999995</v>
      </c>
      <c r="I65" s="19">
        <f t="shared" si="10"/>
        <v>109511.78950000001</v>
      </c>
      <c r="J65" s="19">
        <f t="shared" si="11"/>
        <v>0</v>
      </c>
      <c r="K65" s="19">
        <f t="shared" si="12"/>
        <v>0</v>
      </c>
      <c r="L65" s="19">
        <f t="shared" si="13"/>
        <v>0</v>
      </c>
      <c r="M65" s="20">
        <f t="shared" si="14"/>
        <v>0.44107696539579022</v>
      </c>
      <c r="N65" s="20">
        <f t="shared" si="15"/>
        <v>-1</v>
      </c>
      <c r="O65" s="20">
        <f t="shared" si="16"/>
        <v>0</v>
      </c>
      <c r="P65" s="20">
        <f t="shared" si="17"/>
        <v>0</v>
      </c>
      <c r="U65" s="45"/>
      <c r="V65" s="45"/>
      <c r="W65" s="45"/>
      <c r="X65" s="45"/>
      <c r="Y65" s="43"/>
      <c r="Z65" s="42"/>
      <c r="AA65" s="44" t="s">
        <v>42</v>
      </c>
      <c r="AB65" s="45"/>
      <c r="AC65" s="45"/>
      <c r="AD65" s="45"/>
      <c r="AE65" s="45"/>
      <c r="AF65" s="45"/>
      <c r="AG65" s="43"/>
    </row>
    <row r="66" spans="1:33" x14ac:dyDescent="0.3">
      <c r="A66" s="50" t="s">
        <v>513</v>
      </c>
      <c r="B66" s="17">
        <v>2</v>
      </c>
      <c r="C66" s="18">
        <v>66.19</v>
      </c>
      <c r="D66" s="18">
        <v>60.05</v>
      </c>
      <c r="E66" s="18">
        <v>16360.61</v>
      </c>
      <c r="F66" s="18">
        <v>9493.0300000000007</v>
      </c>
      <c r="G66" s="18">
        <v>25060.3</v>
      </c>
      <c r="H66" s="19">
        <f t="shared" si="9"/>
        <v>242.25539999999998</v>
      </c>
      <c r="I66" s="19">
        <f t="shared" si="10"/>
        <v>219.18249999999998</v>
      </c>
      <c r="J66" s="19">
        <f t="shared" si="11"/>
        <v>59716.226499999997</v>
      </c>
      <c r="K66" s="19">
        <f t="shared" si="12"/>
        <v>34744.489800000003</v>
      </c>
      <c r="L66" s="19">
        <f t="shared" si="13"/>
        <v>91470.094999999987</v>
      </c>
      <c r="M66" s="20">
        <f t="shared" si="14"/>
        <v>-9.5242046204130015E-2</v>
      </c>
      <c r="N66" s="20">
        <f t="shared" si="15"/>
        <v>271.44979184013323</v>
      </c>
      <c r="O66" s="20">
        <f t="shared" si="16"/>
        <v>-0.41817338709437701</v>
      </c>
      <c r="P66" s="20">
        <f t="shared" si="17"/>
        <v>1.6326504008701828</v>
      </c>
      <c r="Y66" s="9"/>
      <c r="AA66" s="14"/>
      <c r="AG66" s="9"/>
    </row>
    <row r="67" spans="1:33" x14ac:dyDescent="0.3">
      <c r="A67" s="50" t="s">
        <v>514</v>
      </c>
      <c r="B67" s="17">
        <v>1</v>
      </c>
      <c r="C67" s="18">
        <v>152.97</v>
      </c>
      <c r="D67" s="18">
        <v>139.01</v>
      </c>
      <c r="E67" s="18">
        <v>3879.54</v>
      </c>
      <c r="F67" s="18">
        <v>915.13</v>
      </c>
      <c r="G67" s="18">
        <v>2470.92</v>
      </c>
      <c r="H67" s="19">
        <f t="shared" si="9"/>
        <v>559.87020000000007</v>
      </c>
      <c r="I67" s="19">
        <f t="shared" si="10"/>
        <v>507.38649999999996</v>
      </c>
      <c r="J67" s="19">
        <f t="shared" si="11"/>
        <v>14160.321</v>
      </c>
      <c r="K67" s="19">
        <f t="shared" si="12"/>
        <v>3349.3757999999998</v>
      </c>
      <c r="L67" s="19">
        <f t="shared" si="13"/>
        <v>9018.8580000000002</v>
      </c>
      <c r="M67" s="20">
        <f t="shared" si="14"/>
        <v>-9.3742621057523845E-2</v>
      </c>
      <c r="N67" s="20">
        <f t="shared" si="15"/>
        <v>26.908351917128268</v>
      </c>
      <c r="O67" s="20">
        <f t="shared" si="16"/>
        <v>-0.76346752308792998</v>
      </c>
      <c r="P67" s="20">
        <f t="shared" si="17"/>
        <v>1.6926981439347597</v>
      </c>
      <c r="Y67" s="9"/>
      <c r="AA67" s="14"/>
      <c r="AG67" s="9"/>
    </row>
    <row r="68" spans="1:33" x14ac:dyDescent="0.3">
      <c r="A68" s="50" t="s">
        <v>515</v>
      </c>
      <c r="B68" s="17">
        <v>3</v>
      </c>
      <c r="C68" s="18">
        <v>3501.04</v>
      </c>
      <c r="D68" s="18">
        <v>3515.53</v>
      </c>
      <c r="E68" s="18">
        <v>43036.36</v>
      </c>
      <c r="F68" s="18">
        <v>22829.439999999999</v>
      </c>
      <c r="G68" s="18">
        <v>58776.98</v>
      </c>
      <c r="H68" s="19">
        <f t="shared" si="9"/>
        <v>12813.806399999999</v>
      </c>
      <c r="I68" s="19">
        <f t="shared" si="10"/>
        <v>12831.684500000001</v>
      </c>
      <c r="J68" s="19">
        <f t="shared" si="11"/>
        <v>157082.71400000001</v>
      </c>
      <c r="K68" s="19">
        <f t="shared" si="12"/>
        <v>83555.750400000004</v>
      </c>
      <c r="L68" s="19">
        <f t="shared" si="13"/>
        <v>214535.97700000001</v>
      </c>
      <c r="M68" s="20">
        <f t="shared" si="14"/>
        <v>1.3952216415569207E-3</v>
      </c>
      <c r="N68" s="20">
        <f t="shared" si="15"/>
        <v>11.241784311327168</v>
      </c>
      <c r="O68" s="20">
        <f t="shared" si="16"/>
        <v>-0.46807800634256935</v>
      </c>
      <c r="P68" s="20">
        <f t="shared" si="17"/>
        <v>1.5675788437416749</v>
      </c>
      <c r="Y68" s="9"/>
      <c r="AA68" s="14" t="s">
        <v>56</v>
      </c>
      <c r="AG68" s="9"/>
    </row>
    <row r="69" spans="1:33" x14ac:dyDescent="0.3">
      <c r="A69" s="50" t="s">
        <v>516</v>
      </c>
      <c r="B69" s="17">
        <v>3</v>
      </c>
      <c r="C69" s="18">
        <v>961.59</v>
      </c>
      <c r="D69" s="18">
        <v>1101.53</v>
      </c>
      <c r="E69" s="18">
        <v>40482.99</v>
      </c>
      <c r="F69" s="18">
        <v>19921.650000000001</v>
      </c>
      <c r="G69" s="18">
        <v>55078.57</v>
      </c>
      <c r="H69" s="19">
        <f t="shared" si="9"/>
        <v>3519.4193999999998</v>
      </c>
      <c r="I69" s="19">
        <f t="shared" si="10"/>
        <v>4020.5844999999999</v>
      </c>
      <c r="J69" s="19">
        <f t="shared" si="11"/>
        <v>147762.9135</v>
      </c>
      <c r="K69" s="19">
        <f t="shared" si="12"/>
        <v>72913.239000000016</v>
      </c>
      <c r="L69" s="19">
        <f t="shared" si="13"/>
        <v>201036.78049999999</v>
      </c>
      <c r="M69" s="20">
        <f t="shared" si="14"/>
        <v>0.14239993676229679</v>
      </c>
      <c r="N69" s="20">
        <f t="shared" si="15"/>
        <v>35.751600047207063</v>
      </c>
      <c r="O69" s="20">
        <f t="shared" si="16"/>
        <v>-0.50655250852237677</v>
      </c>
      <c r="P69" s="20">
        <f t="shared" si="17"/>
        <v>1.7572054575712919</v>
      </c>
      <c r="Y69" s="9"/>
      <c r="AA69" s="14"/>
      <c r="AG69" s="9"/>
    </row>
    <row r="70" spans="1:33" x14ac:dyDescent="0.3">
      <c r="A70" s="50" t="s">
        <v>517</v>
      </c>
      <c r="B70" s="17">
        <v>2</v>
      </c>
      <c r="C70" s="18">
        <v>1689.72</v>
      </c>
      <c r="D70" s="18">
        <v>1842.41</v>
      </c>
      <c r="E70" s="18">
        <v>17778.62</v>
      </c>
      <c r="F70" s="18">
        <v>10949.27</v>
      </c>
      <c r="G70" s="18">
        <v>26825.26</v>
      </c>
      <c r="H70" s="19">
        <f t="shared" si="9"/>
        <v>6184.3752000000004</v>
      </c>
      <c r="I70" s="19">
        <f t="shared" si="10"/>
        <v>6724.7964999999995</v>
      </c>
      <c r="J70" s="19">
        <f t="shared" si="11"/>
        <v>64891.962999999996</v>
      </c>
      <c r="K70" s="19">
        <f t="shared" si="12"/>
        <v>40074.328199999996</v>
      </c>
      <c r="L70" s="19">
        <f t="shared" si="13"/>
        <v>97912.198999999993</v>
      </c>
      <c r="M70" s="20">
        <f t="shared" si="14"/>
        <v>8.7384947148743342E-2</v>
      </c>
      <c r="N70" s="20">
        <f t="shared" si="15"/>
        <v>8.6496545285794149</v>
      </c>
      <c r="O70" s="20">
        <f t="shared" si="16"/>
        <v>-0.38244543164767575</v>
      </c>
      <c r="P70" s="20">
        <f t="shared" si="17"/>
        <v>1.4432648879688519</v>
      </c>
      <c r="Y70" s="9"/>
      <c r="AA70" s="14"/>
      <c r="AG70" s="9"/>
    </row>
    <row r="71" spans="1:33" x14ac:dyDescent="0.3">
      <c r="A71" s="50" t="s">
        <v>518</v>
      </c>
      <c r="B71" s="17">
        <v>1</v>
      </c>
      <c r="C71" s="18">
        <v>3115.96</v>
      </c>
      <c r="D71" s="18">
        <v>2930.87</v>
      </c>
      <c r="E71" s="18">
        <v>6834.45</v>
      </c>
      <c r="F71" s="18">
        <v>4207.7</v>
      </c>
      <c r="G71" s="18">
        <v>6602.09</v>
      </c>
      <c r="H71" s="19">
        <f t="shared" si="9"/>
        <v>11404.4136</v>
      </c>
      <c r="I71" s="19">
        <f t="shared" si="10"/>
        <v>10697.675499999999</v>
      </c>
      <c r="J71" s="19">
        <f t="shared" si="11"/>
        <v>24945.7425</v>
      </c>
      <c r="K71" s="19">
        <f t="shared" si="12"/>
        <v>15400.181999999999</v>
      </c>
      <c r="L71" s="19">
        <f t="shared" si="13"/>
        <v>24097.628499999999</v>
      </c>
      <c r="M71" s="20">
        <f t="shared" si="14"/>
        <v>-6.1970577777010871E-2</v>
      </c>
      <c r="N71" s="20">
        <f t="shared" si="15"/>
        <v>1.3318843892769041</v>
      </c>
      <c r="O71" s="20">
        <f t="shared" si="16"/>
        <v>-0.38265289157057569</v>
      </c>
      <c r="P71" s="20">
        <f t="shared" si="17"/>
        <v>0.56476257877991309</v>
      </c>
      <c r="Y71" s="9"/>
      <c r="AA71" s="14"/>
      <c r="AG71" s="9"/>
    </row>
    <row r="72" spans="1:33" x14ac:dyDescent="0.3">
      <c r="A72" s="50" t="s">
        <v>519</v>
      </c>
      <c r="B72" s="17">
        <v>2</v>
      </c>
      <c r="C72" s="18">
        <v>1061.48</v>
      </c>
      <c r="D72" s="18">
        <v>670.59</v>
      </c>
      <c r="E72" s="18">
        <v>17013.740000000002</v>
      </c>
      <c r="F72" s="18">
        <v>10136.08</v>
      </c>
      <c r="G72" s="18">
        <v>25795.040000000001</v>
      </c>
      <c r="H72" s="19">
        <f t="shared" si="9"/>
        <v>3885.0168000000003</v>
      </c>
      <c r="I72" s="19">
        <f t="shared" si="10"/>
        <v>2447.6535000000003</v>
      </c>
      <c r="J72" s="19">
        <f t="shared" si="11"/>
        <v>62100.151000000005</v>
      </c>
      <c r="K72" s="19">
        <f t="shared" si="12"/>
        <v>37098.052799999998</v>
      </c>
      <c r="L72" s="19">
        <f t="shared" si="13"/>
        <v>94151.896000000008</v>
      </c>
      <c r="M72" s="20">
        <f t="shared" si="14"/>
        <v>-0.36997608350110611</v>
      </c>
      <c r="N72" s="20">
        <f t="shared" si="15"/>
        <v>24.37129990008798</v>
      </c>
      <c r="O72" s="20">
        <f t="shared" si="16"/>
        <v>-0.40260929800315626</v>
      </c>
      <c r="P72" s="20">
        <f t="shared" si="17"/>
        <v>1.5379201573620063</v>
      </c>
      <c r="R72" s="14"/>
      <c r="Y72" s="9"/>
      <c r="AA72" s="14"/>
      <c r="AG72" s="9"/>
    </row>
    <row r="73" spans="1:33" x14ac:dyDescent="0.3">
      <c r="A73" s="50" t="s">
        <v>520</v>
      </c>
      <c r="B73" s="17">
        <v>3</v>
      </c>
      <c r="C73" s="18">
        <v>362.31</v>
      </c>
      <c r="D73" s="18">
        <v>329.23</v>
      </c>
      <c r="E73" s="18">
        <v>43400.6</v>
      </c>
      <c r="F73" s="18">
        <v>23530.81</v>
      </c>
      <c r="G73" s="18">
        <v>59480.36</v>
      </c>
      <c r="H73" s="19">
        <f t="shared" si="9"/>
        <v>1326.0545999999999</v>
      </c>
      <c r="I73" s="19">
        <f t="shared" si="10"/>
        <v>1201.6895</v>
      </c>
      <c r="J73" s="19">
        <f t="shared" si="11"/>
        <v>158412.19</v>
      </c>
      <c r="K73" s="19">
        <f t="shared" si="12"/>
        <v>86122.76460000001</v>
      </c>
      <c r="L73" s="19">
        <f t="shared" si="13"/>
        <v>217103.31399999998</v>
      </c>
      <c r="M73" s="20">
        <f t="shared" si="14"/>
        <v>-9.3785806406463168E-2</v>
      </c>
      <c r="N73" s="20">
        <f t="shared" si="15"/>
        <v>130.82456033775782</v>
      </c>
      <c r="O73" s="20">
        <f t="shared" si="16"/>
        <v>-0.45633751670247091</v>
      </c>
      <c r="P73" s="20">
        <f t="shared" si="17"/>
        <v>1.5208586255718033</v>
      </c>
      <c r="R73" s="14"/>
      <c r="Y73" s="9"/>
      <c r="AA73" s="14"/>
      <c r="AG73" s="9"/>
    </row>
    <row r="74" spans="1:33" x14ac:dyDescent="0.3">
      <c r="A74" s="50" t="s">
        <v>521</v>
      </c>
      <c r="B74" s="17">
        <v>1</v>
      </c>
      <c r="C74" s="18">
        <v>458.92</v>
      </c>
      <c r="D74" s="18">
        <v>417.03</v>
      </c>
      <c r="E74" s="18">
        <v>4175.53</v>
      </c>
      <c r="F74" s="18">
        <v>1206.71</v>
      </c>
      <c r="G74" s="18">
        <v>2813.46</v>
      </c>
      <c r="H74" s="19">
        <f t="shared" si="9"/>
        <v>1679.6471999999999</v>
      </c>
      <c r="I74" s="19">
        <f t="shared" si="10"/>
        <v>1522.1595</v>
      </c>
      <c r="J74" s="19">
        <f t="shared" si="11"/>
        <v>15240.684499999999</v>
      </c>
      <c r="K74" s="19">
        <f t="shared" si="12"/>
        <v>4416.5586000000003</v>
      </c>
      <c r="L74" s="19">
        <f t="shared" si="13"/>
        <v>10269.128999999999</v>
      </c>
      <c r="M74" s="20">
        <f t="shared" si="14"/>
        <v>-9.3762368668849017E-2</v>
      </c>
      <c r="N74" s="20">
        <f t="shared" si="15"/>
        <v>9.0125410641920247</v>
      </c>
      <c r="O74" s="20">
        <f t="shared" si="16"/>
        <v>-0.71021258264351572</v>
      </c>
      <c r="P74" s="20">
        <f t="shared" si="17"/>
        <v>1.3251427027369225</v>
      </c>
      <c r="R74" s="14"/>
      <c r="Y74" s="9"/>
      <c r="AA74" s="14"/>
      <c r="AG74" s="9"/>
    </row>
    <row r="75" spans="1:33" x14ac:dyDescent="0.3">
      <c r="A75" s="50" t="s">
        <v>522</v>
      </c>
      <c r="B75" s="17">
        <v>3</v>
      </c>
      <c r="C75" s="18">
        <v>431.73</v>
      </c>
      <c r="D75" s="18">
        <v>392.32</v>
      </c>
      <c r="E75" s="18">
        <v>39732.22</v>
      </c>
      <c r="F75" s="18">
        <v>19131.75</v>
      </c>
      <c r="G75" s="18">
        <v>54123.17</v>
      </c>
      <c r="H75" s="19">
        <f t="shared" si="9"/>
        <v>1580.1318000000001</v>
      </c>
      <c r="I75" s="19">
        <f t="shared" si="10"/>
        <v>1431.9680000000001</v>
      </c>
      <c r="J75" s="19">
        <f t="shared" si="11"/>
        <v>145022.603</v>
      </c>
      <c r="K75" s="19">
        <f t="shared" si="12"/>
        <v>70022.205000000002</v>
      </c>
      <c r="L75" s="19">
        <f t="shared" si="13"/>
        <v>197549.57049999997</v>
      </c>
      <c r="M75" s="20">
        <f t="shared" si="14"/>
        <v>-9.3766735154624414E-2</v>
      </c>
      <c r="N75" s="20">
        <f t="shared" si="15"/>
        <v>100.27503058727569</v>
      </c>
      <c r="O75" s="20">
        <f t="shared" si="16"/>
        <v>-0.51716350726376081</v>
      </c>
      <c r="P75" s="20">
        <f t="shared" si="17"/>
        <v>1.8212417832314758</v>
      </c>
      <c r="R75" s="14"/>
      <c r="Y75" s="9"/>
      <c r="AA75" s="14"/>
      <c r="AG75" s="9"/>
    </row>
    <row r="76" spans="1:33" x14ac:dyDescent="0.3">
      <c r="A76" s="50" t="s">
        <v>523</v>
      </c>
      <c r="B76" s="17">
        <v>3</v>
      </c>
      <c r="C76" s="18">
        <v>230.59</v>
      </c>
      <c r="D76" s="18">
        <v>257.56</v>
      </c>
      <c r="E76" s="18">
        <v>39566.82</v>
      </c>
      <c r="F76" s="18">
        <v>19379.560000000001</v>
      </c>
      <c r="G76" s="18">
        <v>54418.82</v>
      </c>
      <c r="H76" s="19">
        <f t="shared" si="9"/>
        <v>843.95939999999996</v>
      </c>
      <c r="I76" s="19">
        <f t="shared" si="10"/>
        <v>940.09400000000005</v>
      </c>
      <c r="J76" s="19">
        <f t="shared" si="11"/>
        <v>144418.89300000001</v>
      </c>
      <c r="K76" s="19">
        <f t="shared" si="12"/>
        <v>70929.189599999998</v>
      </c>
      <c r="L76" s="19">
        <f t="shared" si="13"/>
        <v>198628.69300000003</v>
      </c>
      <c r="M76" s="20">
        <f t="shared" si="14"/>
        <v>0.11390903401277375</v>
      </c>
      <c r="N76" s="20">
        <f t="shared" si="15"/>
        <v>152.62175803696226</v>
      </c>
      <c r="O76" s="20">
        <f t="shared" si="16"/>
        <v>-0.50886488515044914</v>
      </c>
      <c r="P76" s="20">
        <f t="shared" si="17"/>
        <v>1.8003801272811955</v>
      </c>
      <c r="R76" s="14"/>
      <c r="Y76" s="9"/>
      <c r="AA76" s="14"/>
      <c r="AG76" s="9"/>
    </row>
    <row r="77" spans="1:33" x14ac:dyDescent="0.3">
      <c r="A77" s="50" t="s">
        <v>524</v>
      </c>
      <c r="B77" s="17">
        <v>2</v>
      </c>
      <c r="C77" s="18">
        <v>188.72</v>
      </c>
      <c r="D77" s="18">
        <v>171.49</v>
      </c>
      <c r="E77" s="18">
        <v>16484.2</v>
      </c>
      <c r="F77" s="18">
        <v>9600.2099999999991</v>
      </c>
      <c r="G77" s="18">
        <v>25166.799999999999</v>
      </c>
      <c r="H77" s="19">
        <f t="shared" si="9"/>
        <v>690.71519999999998</v>
      </c>
      <c r="I77" s="19">
        <f t="shared" si="10"/>
        <v>625.93849999999998</v>
      </c>
      <c r="J77" s="19">
        <f t="shared" si="11"/>
        <v>60167.33</v>
      </c>
      <c r="K77" s="19">
        <f t="shared" si="12"/>
        <v>35136.768599999996</v>
      </c>
      <c r="L77" s="19">
        <f t="shared" si="13"/>
        <v>91858.82</v>
      </c>
      <c r="M77" s="20">
        <f t="shared" si="14"/>
        <v>-9.3782068209878666E-2</v>
      </c>
      <c r="N77" s="20">
        <f t="shared" si="15"/>
        <v>95.12338911889907</v>
      </c>
      <c r="O77" s="20">
        <f t="shared" si="16"/>
        <v>-0.416015824534677</v>
      </c>
      <c r="P77" s="20">
        <f t="shared" si="17"/>
        <v>1.6143217962280123</v>
      </c>
      <c r="R77" s="14"/>
      <c r="Y77" s="9"/>
      <c r="AA77" s="14"/>
      <c r="AG77" s="9"/>
    </row>
    <row r="78" spans="1:33" x14ac:dyDescent="0.3">
      <c r="A78" s="50" t="s">
        <v>525</v>
      </c>
      <c r="B78" s="17">
        <v>1</v>
      </c>
      <c r="C78" s="18">
        <v>1014.25</v>
      </c>
      <c r="D78" s="18">
        <v>1037.27</v>
      </c>
      <c r="E78" s="18">
        <v>4832.33</v>
      </c>
      <c r="F78" s="18">
        <v>1889.24</v>
      </c>
      <c r="G78" s="18">
        <v>3618.91</v>
      </c>
      <c r="H78" s="19">
        <f t="shared" si="9"/>
        <v>3712.1550000000002</v>
      </c>
      <c r="I78" s="19">
        <f t="shared" si="10"/>
        <v>3786.0355</v>
      </c>
      <c r="J78" s="19">
        <f t="shared" si="11"/>
        <v>17638.004499999999</v>
      </c>
      <c r="K78" s="19">
        <f t="shared" si="12"/>
        <v>6914.6183999999994</v>
      </c>
      <c r="L78" s="19">
        <f t="shared" si="13"/>
        <v>13209.021499999999</v>
      </c>
      <c r="M78" s="20">
        <f t="shared" si="14"/>
        <v>1.9902320889079173E-2</v>
      </c>
      <c r="N78" s="20">
        <f t="shared" si="15"/>
        <v>3.6587002419813546</v>
      </c>
      <c r="O78" s="20">
        <f t="shared" si="16"/>
        <v>-0.60797048214836324</v>
      </c>
      <c r="P78" s="20">
        <f t="shared" si="17"/>
        <v>0.91030375588044032</v>
      </c>
      <c r="R78" s="14"/>
      <c r="Y78" s="9"/>
      <c r="AA78" s="14"/>
      <c r="AG78" s="9"/>
    </row>
    <row r="79" spans="1:33" x14ac:dyDescent="0.3">
      <c r="A79" s="50" t="s">
        <v>526</v>
      </c>
      <c r="B79" s="17">
        <v>4</v>
      </c>
      <c r="C79" s="18">
        <v>147.69999999999999</v>
      </c>
      <c r="D79" s="18">
        <v>134.22</v>
      </c>
      <c r="E79" s="18">
        <v>114785.18</v>
      </c>
      <c r="F79" s="18">
        <v>71239.69</v>
      </c>
      <c r="G79" s="18">
        <v>179112.89</v>
      </c>
      <c r="H79" s="19">
        <f t="shared" ref="H79:H110" si="18">($C79/100)*366</f>
        <v>540.58199999999999</v>
      </c>
      <c r="I79" s="19">
        <f t="shared" ref="I79:I110" si="19">($D79/100)*365</f>
        <v>489.90300000000002</v>
      </c>
      <c r="J79" s="19">
        <f t="shared" ref="J79:J110" si="20">IFERROR((($E79/100)*365),0)</f>
        <v>418965.90699999995</v>
      </c>
      <c r="K79" s="19">
        <f t="shared" ref="K79:K110" si="21">($F79/100)*366</f>
        <v>260737.26540000003</v>
      </c>
      <c r="L79" s="19">
        <f t="shared" ref="L79:L110" si="22">($G79/100)*365</f>
        <v>653762.04850000003</v>
      </c>
      <c r="M79" s="20">
        <f t="shared" ref="M79:M110" si="23">IFERROR((($I79/$H79)-1),0)</f>
        <v>-9.3748959454809766E-2</v>
      </c>
      <c r="N79" s="20">
        <f t="shared" ref="N79:N110" si="24">IFERROR((($J79/$I79)-1),0)</f>
        <v>854.20175830725657</v>
      </c>
      <c r="O79" s="20">
        <f t="shared" ref="O79:O110" si="25">IFERROR((($K79/$J79)-1),0)</f>
        <v>-0.37766471914861544</v>
      </c>
      <c r="P79" s="20">
        <f t="shared" ref="P79:P110" si="26">IFERROR((($L79/$K79)-1),0)</f>
        <v>1.5073594581773961</v>
      </c>
      <c r="R79" s="14"/>
      <c r="Y79" s="9"/>
      <c r="AA79" s="14"/>
      <c r="AG79" s="9"/>
    </row>
    <row r="80" spans="1:33" x14ac:dyDescent="0.3">
      <c r="A80" s="50" t="s">
        <v>527</v>
      </c>
      <c r="B80" s="17" t="s">
        <v>357</v>
      </c>
      <c r="C80" s="18">
        <v>15847.8</v>
      </c>
      <c r="D80" s="18">
        <v>0</v>
      </c>
      <c r="E80" s="18">
        <v>0</v>
      </c>
      <c r="F80" s="18">
        <v>0</v>
      </c>
      <c r="G80" s="18">
        <v>0</v>
      </c>
      <c r="H80" s="19">
        <f t="shared" si="18"/>
        <v>58002.947999999989</v>
      </c>
      <c r="I80" s="19">
        <f t="shared" si="19"/>
        <v>0</v>
      </c>
      <c r="J80" s="19">
        <f t="shared" si="20"/>
        <v>0</v>
      </c>
      <c r="K80" s="19">
        <f t="shared" si="21"/>
        <v>0</v>
      </c>
      <c r="L80" s="19">
        <f t="shared" si="22"/>
        <v>0</v>
      </c>
      <c r="M80" s="20">
        <f t="shared" si="23"/>
        <v>-1</v>
      </c>
      <c r="N80" s="20">
        <f t="shared" si="24"/>
        <v>0</v>
      </c>
      <c r="O80" s="20">
        <f t="shared" si="25"/>
        <v>0</v>
      </c>
      <c r="P80" s="20">
        <f t="shared" si="26"/>
        <v>0</v>
      </c>
      <c r="R80" s="14"/>
      <c r="Y80" s="9"/>
      <c r="AA80" s="14"/>
      <c r="AG80" s="9"/>
    </row>
    <row r="81" spans="1:33" x14ac:dyDescent="0.3">
      <c r="A81" s="50" t="s">
        <v>528</v>
      </c>
      <c r="B81" s="17">
        <v>4</v>
      </c>
      <c r="C81" s="18">
        <v>4301.78</v>
      </c>
      <c r="D81" s="18">
        <v>4400.49</v>
      </c>
      <c r="E81" s="18">
        <v>119301.19</v>
      </c>
      <c r="F81" s="18">
        <v>76087.06</v>
      </c>
      <c r="G81" s="18">
        <v>184989.5</v>
      </c>
      <c r="H81" s="19">
        <f t="shared" si="18"/>
        <v>15744.514799999997</v>
      </c>
      <c r="I81" s="19">
        <f t="shared" si="19"/>
        <v>16061.788500000001</v>
      </c>
      <c r="J81" s="19">
        <f t="shared" si="20"/>
        <v>435449.34350000002</v>
      </c>
      <c r="K81" s="19">
        <f t="shared" si="21"/>
        <v>278478.63959999999</v>
      </c>
      <c r="L81" s="19">
        <f t="shared" si="22"/>
        <v>675211.67500000005</v>
      </c>
      <c r="M81" s="20">
        <f t="shared" si="23"/>
        <v>2.0151379958688986E-2</v>
      </c>
      <c r="N81" s="20">
        <f t="shared" si="24"/>
        <v>26.110887651147941</v>
      </c>
      <c r="O81" s="20">
        <f t="shared" si="25"/>
        <v>-0.3604798267424647</v>
      </c>
      <c r="P81" s="20">
        <f t="shared" si="26"/>
        <v>1.4246444034984438</v>
      </c>
      <c r="R81" s="14"/>
      <c r="Y81" s="9"/>
      <c r="AA81" s="14"/>
      <c r="AG81" s="9"/>
    </row>
    <row r="82" spans="1:33" x14ac:dyDescent="0.3">
      <c r="A82" s="50" t="s">
        <v>529</v>
      </c>
      <c r="B82" s="17">
        <v>2</v>
      </c>
      <c r="C82" s="18">
        <v>1061.48</v>
      </c>
      <c r="D82" s="18">
        <v>670.59</v>
      </c>
      <c r="E82" s="18">
        <v>17013.740000000002</v>
      </c>
      <c r="F82" s="18">
        <v>10136.08</v>
      </c>
      <c r="G82" s="18">
        <v>25795.040000000001</v>
      </c>
      <c r="H82" s="19">
        <f t="shared" si="18"/>
        <v>3885.0168000000003</v>
      </c>
      <c r="I82" s="19">
        <f t="shared" si="19"/>
        <v>2447.6535000000003</v>
      </c>
      <c r="J82" s="19">
        <f t="shared" si="20"/>
        <v>62100.151000000005</v>
      </c>
      <c r="K82" s="19">
        <f t="shared" si="21"/>
        <v>37098.052799999998</v>
      </c>
      <c r="L82" s="19">
        <f t="shared" si="22"/>
        <v>94151.896000000008</v>
      </c>
      <c r="M82" s="20">
        <f t="shared" si="23"/>
        <v>-0.36997608350110611</v>
      </c>
      <c r="N82" s="20">
        <f t="shared" si="24"/>
        <v>24.37129990008798</v>
      </c>
      <c r="O82" s="20">
        <f t="shared" si="25"/>
        <v>-0.40260929800315626</v>
      </c>
      <c r="P82" s="20">
        <f t="shared" si="26"/>
        <v>1.5379201573620063</v>
      </c>
      <c r="R82" s="14"/>
      <c r="Y82" s="9"/>
      <c r="AA82" s="14"/>
      <c r="AG82" s="9"/>
    </row>
    <row r="83" spans="1:33" x14ac:dyDescent="0.3">
      <c r="A83" s="50" t="s">
        <v>530</v>
      </c>
      <c r="B83" s="17">
        <v>0</v>
      </c>
      <c r="C83" s="18">
        <v>3.22</v>
      </c>
      <c r="D83" s="18">
        <v>3.18</v>
      </c>
      <c r="E83" s="18">
        <v>3.11</v>
      </c>
      <c r="F83" s="18">
        <v>2.94</v>
      </c>
      <c r="G83" s="18">
        <v>4.21</v>
      </c>
      <c r="H83" s="19">
        <f t="shared" si="18"/>
        <v>11.7852</v>
      </c>
      <c r="I83" s="19">
        <f t="shared" si="19"/>
        <v>11.607000000000001</v>
      </c>
      <c r="J83" s="19">
        <f t="shared" si="20"/>
        <v>11.3515</v>
      </c>
      <c r="K83" s="19">
        <f t="shared" si="21"/>
        <v>10.760399999999999</v>
      </c>
      <c r="L83" s="19">
        <f t="shared" si="22"/>
        <v>15.3665</v>
      </c>
      <c r="M83" s="20">
        <f t="shared" si="23"/>
        <v>-1.5120659810609838E-2</v>
      </c>
      <c r="N83" s="20">
        <f t="shared" si="24"/>
        <v>-2.2012578616352307E-2</v>
      </c>
      <c r="O83" s="20">
        <f t="shared" si="25"/>
        <v>-5.2072413337444501E-2</v>
      </c>
      <c r="P83" s="20">
        <f t="shared" si="26"/>
        <v>0.42806029515631416</v>
      </c>
      <c r="R83" s="14"/>
      <c r="Y83" s="9"/>
      <c r="AA83" s="14"/>
      <c r="AG83" s="9"/>
    </row>
    <row r="84" spans="1:33" x14ac:dyDescent="0.3">
      <c r="A84" s="50" t="s">
        <v>531</v>
      </c>
      <c r="B84" s="17" t="s">
        <v>357</v>
      </c>
      <c r="C84" s="18">
        <v>675.26</v>
      </c>
      <c r="D84" s="18">
        <v>0</v>
      </c>
      <c r="E84" s="18">
        <v>0</v>
      </c>
      <c r="F84" s="18">
        <v>0</v>
      </c>
      <c r="G84" s="18">
        <v>0</v>
      </c>
      <c r="H84" s="19">
        <f t="shared" si="18"/>
        <v>2471.4515999999999</v>
      </c>
      <c r="I84" s="19">
        <f t="shared" si="19"/>
        <v>0</v>
      </c>
      <c r="J84" s="19">
        <f t="shared" si="20"/>
        <v>0</v>
      </c>
      <c r="K84" s="19">
        <f t="shared" si="21"/>
        <v>0</v>
      </c>
      <c r="L84" s="19">
        <f t="shared" si="22"/>
        <v>0</v>
      </c>
      <c r="M84" s="20">
        <f t="shared" si="23"/>
        <v>-1</v>
      </c>
      <c r="N84" s="20">
        <f t="shared" si="24"/>
        <v>0</v>
      </c>
      <c r="O84" s="20">
        <f t="shared" si="25"/>
        <v>0</v>
      </c>
      <c r="P84" s="20">
        <f t="shared" si="26"/>
        <v>0</v>
      </c>
      <c r="R84" s="14"/>
      <c r="Y84" s="9"/>
      <c r="AA84" s="14"/>
      <c r="AG84" s="9"/>
    </row>
    <row r="85" spans="1:33" x14ac:dyDescent="0.3">
      <c r="A85" s="50" t="s">
        <v>532</v>
      </c>
      <c r="B85" s="17" t="s">
        <v>357</v>
      </c>
      <c r="C85" s="18">
        <v>21.61</v>
      </c>
      <c r="D85" s="18">
        <v>0</v>
      </c>
      <c r="E85" s="18">
        <v>0</v>
      </c>
      <c r="F85" s="18">
        <v>0</v>
      </c>
      <c r="G85" s="18">
        <v>0</v>
      </c>
      <c r="H85" s="19">
        <f t="shared" si="18"/>
        <v>79.09259999999999</v>
      </c>
      <c r="I85" s="19">
        <f t="shared" si="19"/>
        <v>0</v>
      </c>
      <c r="J85" s="19">
        <f t="shared" si="20"/>
        <v>0</v>
      </c>
      <c r="K85" s="19">
        <f t="shared" si="21"/>
        <v>0</v>
      </c>
      <c r="L85" s="19">
        <f t="shared" si="22"/>
        <v>0</v>
      </c>
      <c r="M85" s="20">
        <f t="shared" si="23"/>
        <v>-1</v>
      </c>
      <c r="N85" s="20">
        <f t="shared" si="24"/>
        <v>0</v>
      </c>
      <c r="O85" s="20">
        <f t="shared" si="25"/>
        <v>0</v>
      </c>
      <c r="P85" s="20">
        <f t="shared" si="26"/>
        <v>0</v>
      </c>
      <c r="R85" s="14"/>
      <c r="Y85" s="9"/>
      <c r="AA85" s="14"/>
      <c r="AG85" s="9"/>
    </row>
    <row r="86" spans="1:33" x14ac:dyDescent="0.3">
      <c r="A86" s="50" t="s">
        <v>533</v>
      </c>
      <c r="B86" s="17">
        <v>1</v>
      </c>
      <c r="C86" s="18">
        <v>126.94</v>
      </c>
      <c r="D86" s="18">
        <v>105.49</v>
      </c>
      <c r="E86" s="18">
        <v>103.31</v>
      </c>
      <c r="F86" s="18">
        <v>873.98</v>
      </c>
      <c r="G86" s="18">
        <v>2455.15</v>
      </c>
      <c r="H86" s="19">
        <f t="shared" si="18"/>
        <v>464.60040000000004</v>
      </c>
      <c r="I86" s="19">
        <f t="shared" si="19"/>
        <v>385.0385</v>
      </c>
      <c r="J86" s="19">
        <f t="shared" si="20"/>
        <v>377.08150000000006</v>
      </c>
      <c r="K86" s="19">
        <f t="shared" si="21"/>
        <v>3198.7668000000003</v>
      </c>
      <c r="L86" s="19">
        <f t="shared" si="22"/>
        <v>8961.2975000000006</v>
      </c>
      <c r="M86" s="20">
        <f t="shared" si="23"/>
        <v>-0.17124802303226605</v>
      </c>
      <c r="N86" s="20">
        <f t="shared" si="24"/>
        <v>-2.0665465920940207E-2</v>
      </c>
      <c r="O86" s="20">
        <f t="shared" si="25"/>
        <v>7.4829587237772195</v>
      </c>
      <c r="P86" s="20">
        <f t="shared" si="26"/>
        <v>1.80148509106697</v>
      </c>
      <c r="R86" s="14"/>
      <c r="Y86" s="9"/>
      <c r="AA86" s="14"/>
      <c r="AG86" s="9"/>
    </row>
    <row r="87" spans="1:33" x14ac:dyDescent="0.3">
      <c r="A87" s="50" t="s">
        <v>534</v>
      </c>
      <c r="B87" s="17" t="s">
        <v>357</v>
      </c>
      <c r="C87" s="18">
        <v>4.3600000000000003</v>
      </c>
      <c r="D87" s="18">
        <v>0</v>
      </c>
      <c r="E87" s="18">
        <v>0</v>
      </c>
      <c r="F87" s="18">
        <v>0</v>
      </c>
      <c r="G87" s="18">
        <v>0</v>
      </c>
      <c r="H87" s="19">
        <f t="shared" si="18"/>
        <v>15.957599999999999</v>
      </c>
      <c r="I87" s="19">
        <f t="shared" si="19"/>
        <v>0</v>
      </c>
      <c r="J87" s="19">
        <f t="shared" si="20"/>
        <v>0</v>
      </c>
      <c r="K87" s="19">
        <f t="shared" si="21"/>
        <v>0</v>
      </c>
      <c r="L87" s="19">
        <f t="shared" si="22"/>
        <v>0</v>
      </c>
      <c r="M87" s="20">
        <f t="shared" si="23"/>
        <v>-1</v>
      </c>
      <c r="N87" s="20">
        <f t="shared" si="24"/>
        <v>0</v>
      </c>
      <c r="O87" s="20">
        <f t="shared" si="25"/>
        <v>0</v>
      </c>
      <c r="P87" s="20">
        <f t="shared" si="26"/>
        <v>0</v>
      </c>
      <c r="R87" s="14"/>
      <c r="Y87" s="9"/>
      <c r="AA87" s="14"/>
      <c r="AG87" s="9"/>
    </row>
    <row r="88" spans="1:33" x14ac:dyDescent="0.3">
      <c r="A88" s="50" t="s">
        <v>535</v>
      </c>
      <c r="B88" s="17">
        <v>0</v>
      </c>
      <c r="C88" s="18">
        <v>17.02</v>
      </c>
      <c r="D88" s="18">
        <v>15.42</v>
      </c>
      <c r="E88" s="18">
        <v>48.75</v>
      </c>
      <c r="F88" s="18">
        <v>53.67</v>
      </c>
      <c r="G88" s="18">
        <v>66.95</v>
      </c>
      <c r="H88" s="19">
        <f t="shared" si="18"/>
        <v>62.293199999999999</v>
      </c>
      <c r="I88" s="19">
        <f t="shared" si="19"/>
        <v>56.283000000000001</v>
      </c>
      <c r="J88" s="19">
        <f t="shared" si="20"/>
        <v>177.9375</v>
      </c>
      <c r="K88" s="19">
        <f t="shared" si="21"/>
        <v>196.43220000000002</v>
      </c>
      <c r="L88" s="19">
        <f t="shared" si="22"/>
        <v>244.36750000000001</v>
      </c>
      <c r="M88" s="20">
        <f t="shared" si="23"/>
        <v>-9.6482441101115368E-2</v>
      </c>
      <c r="N88" s="20">
        <f t="shared" si="24"/>
        <v>2.1614785992217898</v>
      </c>
      <c r="O88" s="20">
        <f t="shared" si="25"/>
        <v>0.10393930453108546</v>
      </c>
      <c r="P88" s="20">
        <f t="shared" si="26"/>
        <v>0.24402974665049815</v>
      </c>
      <c r="R88" s="14"/>
      <c r="Y88" s="9"/>
      <c r="AA88" s="14"/>
      <c r="AG88" s="9"/>
    </row>
    <row r="89" spans="1:33" x14ac:dyDescent="0.3">
      <c r="A89" s="50" t="s">
        <v>536</v>
      </c>
      <c r="B89" s="17">
        <v>1</v>
      </c>
      <c r="C89" s="18">
        <v>24.42</v>
      </c>
      <c r="D89" s="18">
        <v>22.48</v>
      </c>
      <c r="E89" s="18">
        <v>23.79</v>
      </c>
      <c r="F89" s="18">
        <v>794.71</v>
      </c>
      <c r="G89" s="18">
        <v>2331.14</v>
      </c>
      <c r="H89" s="19">
        <f t="shared" si="18"/>
        <v>89.377200000000016</v>
      </c>
      <c r="I89" s="19">
        <f t="shared" si="19"/>
        <v>82.052000000000007</v>
      </c>
      <c r="J89" s="19">
        <f t="shared" si="20"/>
        <v>86.833500000000001</v>
      </c>
      <c r="K89" s="19">
        <f t="shared" si="21"/>
        <v>2908.6386000000002</v>
      </c>
      <c r="L89" s="19">
        <f t="shared" si="22"/>
        <v>8508.6610000000001</v>
      </c>
      <c r="M89" s="20">
        <f t="shared" si="23"/>
        <v>-8.1958262286131234E-2</v>
      </c>
      <c r="N89" s="20">
        <f t="shared" si="24"/>
        <v>5.8274021352313188E-2</v>
      </c>
      <c r="O89" s="20">
        <f t="shared" si="25"/>
        <v>32.496733403582724</v>
      </c>
      <c r="P89" s="20">
        <f t="shared" si="26"/>
        <v>1.9253070491466349</v>
      </c>
      <c r="R89" s="14"/>
      <c r="Y89" s="9"/>
      <c r="AA89" s="14"/>
      <c r="AG89" s="9"/>
    </row>
    <row r="90" spans="1:33" x14ac:dyDescent="0.3">
      <c r="A90" s="50" t="s">
        <v>537</v>
      </c>
      <c r="B90" s="17">
        <v>1</v>
      </c>
      <c r="C90" s="18">
        <v>225.49</v>
      </c>
      <c r="D90" s="18">
        <v>76.5</v>
      </c>
      <c r="E90" s="18">
        <v>77.459999999999994</v>
      </c>
      <c r="F90" s="18">
        <v>851.89</v>
      </c>
      <c r="G90" s="18">
        <v>2430.9699999999998</v>
      </c>
      <c r="H90" s="19">
        <f t="shared" si="18"/>
        <v>825.29340000000002</v>
      </c>
      <c r="I90" s="19">
        <f t="shared" si="19"/>
        <v>279.22500000000002</v>
      </c>
      <c r="J90" s="19">
        <f t="shared" si="20"/>
        <v>282.72899999999998</v>
      </c>
      <c r="K90" s="19">
        <f t="shared" si="21"/>
        <v>3117.9174000000003</v>
      </c>
      <c r="L90" s="19">
        <f t="shared" si="22"/>
        <v>8873.0404999999992</v>
      </c>
      <c r="M90" s="20">
        <f t="shared" si="23"/>
        <v>-0.66166577849768338</v>
      </c>
      <c r="N90" s="20">
        <f t="shared" si="24"/>
        <v>1.2549019607843048E-2</v>
      </c>
      <c r="O90" s="20">
        <f t="shared" si="25"/>
        <v>10.027936292350628</v>
      </c>
      <c r="P90" s="20">
        <f t="shared" si="26"/>
        <v>1.8458228239144496</v>
      </c>
      <c r="R90" s="14"/>
      <c r="Y90" s="9"/>
      <c r="AA90" s="14"/>
      <c r="AG90" s="9"/>
    </row>
    <row r="91" spans="1:33" x14ac:dyDescent="0.3">
      <c r="A91" s="50" t="s">
        <v>538</v>
      </c>
      <c r="B91" s="17" t="s">
        <v>357</v>
      </c>
      <c r="C91" s="18">
        <v>334.16</v>
      </c>
      <c r="D91" s="18">
        <v>0</v>
      </c>
      <c r="E91" s="18">
        <v>0</v>
      </c>
      <c r="F91" s="18">
        <v>0</v>
      </c>
      <c r="G91" s="18">
        <v>0</v>
      </c>
      <c r="H91" s="19">
        <f t="shared" si="18"/>
        <v>1223.0255999999999</v>
      </c>
      <c r="I91" s="19">
        <f t="shared" si="19"/>
        <v>0</v>
      </c>
      <c r="J91" s="19">
        <f t="shared" si="20"/>
        <v>0</v>
      </c>
      <c r="K91" s="19">
        <f t="shared" si="21"/>
        <v>0</v>
      </c>
      <c r="L91" s="19">
        <f t="shared" si="22"/>
        <v>0</v>
      </c>
      <c r="M91" s="20">
        <f t="shared" si="23"/>
        <v>-1</v>
      </c>
      <c r="N91" s="20">
        <f t="shared" si="24"/>
        <v>0</v>
      </c>
      <c r="O91" s="20">
        <f t="shared" si="25"/>
        <v>0</v>
      </c>
      <c r="P91" s="20">
        <f t="shared" si="26"/>
        <v>0</v>
      </c>
      <c r="R91" s="14"/>
      <c r="Y91" s="9"/>
      <c r="AA91" s="14"/>
      <c r="AG91" s="9"/>
    </row>
    <row r="92" spans="1:33" x14ac:dyDescent="0.3">
      <c r="A92" s="50" t="s">
        <v>539</v>
      </c>
      <c r="B92" s="17">
        <v>1</v>
      </c>
      <c r="C92" s="18">
        <v>19.57</v>
      </c>
      <c r="D92" s="18">
        <v>19.98</v>
      </c>
      <c r="E92" s="18">
        <v>19.54</v>
      </c>
      <c r="F92" s="18">
        <v>789.04</v>
      </c>
      <c r="G92" s="18">
        <v>2329.0500000000002</v>
      </c>
      <c r="H92" s="19">
        <f t="shared" si="18"/>
        <v>71.626200000000011</v>
      </c>
      <c r="I92" s="19">
        <f t="shared" si="19"/>
        <v>72.927000000000007</v>
      </c>
      <c r="J92" s="19">
        <f t="shared" si="20"/>
        <v>71.320999999999998</v>
      </c>
      <c r="K92" s="19">
        <f t="shared" si="21"/>
        <v>2887.8863999999999</v>
      </c>
      <c r="L92" s="19">
        <f t="shared" si="22"/>
        <v>8501.0325000000012</v>
      </c>
      <c r="M92" s="20">
        <f t="shared" si="23"/>
        <v>1.816095227723924E-2</v>
      </c>
      <c r="N92" s="20">
        <f t="shared" si="24"/>
        <v>-2.2022022022022192E-2</v>
      </c>
      <c r="O92" s="20">
        <f t="shared" si="25"/>
        <v>39.491389632786976</v>
      </c>
      <c r="P92" s="20">
        <f t="shared" si="26"/>
        <v>1.9436866006917728</v>
      </c>
      <c r="R92" s="14"/>
      <c r="Y92" s="9"/>
      <c r="AA92" s="14"/>
      <c r="AG92" s="9"/>
    </row>
    <row r="93" spans="1:33" x14ac:dyDescent="0.3">
      <c r="A93" s="50" t="s">
        <v>540</v>
      </c>
      <c r="B93" s="17" t="s">
        <v>357</v>
      </c>
      <c r="C93" s="18">
        <v>6.26</v>
      </c>
      <c r="D93" s="18">
        <v>0</v>
      </c>
      <c r="E93" s="18">
        <v>0</v>
      </c>
      <c r="F93" s="18">
        <v>0</v>
      </c>
      <c r="G93" s="18">
        <v>0</v>
      </c>
      <c r="H93" s="19">
        <f t="shared" si="18"/>
        <v>22.9116</v>
      </c>
      <c r="I93" s="19">
        <f t="shared" si="19"/>
        <v>0</v>
      </c>
      <c r="J93" s="19">
        <f t="shared" si="20"/>
        <v>0</v>
      </c>
      <c r="K93" s="19">
        <f t="shared" si="21"/>
        <v>0</v>
      </c>
      <c r="L93" s="19">
        <f t="shared" si="22"/>
        <v>0</v>
      </c>
      <c r="M93" s="20">
        <f t="shared" si="23"/>
        <v>-1</v>
      </c>
      <c r="N93" s="20">
        <f t="shared" si="24"/>
        <v>0</v>
      </c>
      <c r="O93" s="20">
        <f t="shared" si="25"/>
        <v>0</v>
      </c>
      <c r="P93" s="20">
        <f t="shared" si="26"/>
        <v>0</v>
      </c>
      <c r="R93" s="14"/>
      <c r="Y93" s="9"/>
      <c r="AA93" s="14"/>
      <c r="AG93" s="9"/>
    </row>
    <row r="94" spans="1:33" x14ac:dyDescent="0.3">
      <c r="A94" s="50" t="s">
        <v>541</v>
      </c>
      <c r="B94" s="17">
        <v>1</v>
      </c>
      <c r="C94" s="18">
        <v>130</v>
      </c>
      <c r="D94" s="18">
        <v>108.37</v>
      </c>
      <c r="E94" s="18">
        <v>115.03</v>
      </c>
      <c r="F94" s="18">
        <v>891.01</v>
      </c>
      <c r="G94" s="18">
        <v>2447.0700000000002</v>
      </c>
      <c r="H94" s="19">
        <f t="shared" si="18"/>
        <v>475.8</v>
      </c>
      <c r="I94" s="19">
        <f t="shared" si="19"/>
        <v>395.55050000000006</v>
      </c>
      <c r="J94" s="19">
        <f t="shared" si="20"/>
        <v>419.85950000000003</v>
      </c>
      <c r="K94" s="19">
        <f t="shared" si="21"/>
        <v>3261.0965999999999</v>
      </c>
      <c r="L94" s="19">
        <f t="shared" si="22"/>
        <v>8931.8055000000004</v>
      </c>
      <c r="M94" s="20">
        <f t="shared" si="23"/>
        <v>-0.16866225304749882</v>
      </c>
      <c r="N94" s="20">
        <f t="shared" si="24"/>
        <v>6.1456122543139147E-2</v>
      </c>
      <c r="O94" s="20">
        <f t="shared" si="25"/>
        <v>6.7671139988496147</v>
      </c>
      <c r="P94" s="20">
        <f t="shared" si="26"/>
        <v>1.7388963270821236</v>
      </c>
      <c r="R94" s="14"/>
      <c r="Y94" s="9"/>
      <c r="AA94" s="14"/>
      <c r="AG94" s="9"/>
    </row>
    <row r="95" spans="1:33" x14ac:dyDescent="0.3">
      <c r="A95" s="50" t="s">
        <v>542</v>
      </c>
      <c r="B95" s="17" t="s">
        <v>357</v>
      </c>
      <c r="C95" s="18">
        <v>12.18</v>
      </c>
      <c r="D95" s="18">
        <v>0</v>
      </c>
      <c r="E95" s="18">
        <v>0</v>
      </c>
      <c r="F95" s="18">
        <v>0</v>
      </c>
      <c r="G95" s="18">
        <v>0</v>
      </c>
      <c r="H95" s="19">
        <f t="shared" si="18"/>
        <v>44.578799999999994</v>
      </c>
      <c r="I95" s="19">
        <f t="shared" si="19"/>
        <v>0</v>
      </c>
      <c r="J95" s="19">
        <f t="shared" si="20"/>
        <v>0</v>
      </c>
      <c r="K95" s="19">
        <f t="shared" si="21"/>
        <v>0</v>
      </c>
      <c r="L95" s="19">
        <f t="shared" si="22"/>
        <v>0</v>
      </c>
      <c r="M95" s="20">
        <f t="shared" si="23"/>
        <v>-1</v>
      </c>
      <c r="N95" s="20">
        <f t="shared" si="24"/>
        <v>0</v>
      </c>
      <c r="O95" s="20">
        <f t="shared" si="25"/>
        <v>0</v>
      </c>
      <c r="P95" s="20">
        <f t="shared" si="26"/>
        <v>0</v>
      </c>
      <c r="R95" s="14"/>
      <c r="Y95" s="9"/>
      <c r="AA95" s="14"/>
      <c r="AG95" s="9"/>
    </row>
    <row r="96" spans="1:33" ht="15" thickBot="1" x14ac:dyDescent="0.35">
      <c r="A96" s="50" t="s">
        <v>543</v>
      </c>
      <c r="B96" s="17">
        <v>1</v>
      </c>
      <c r="C96" s="18">
        <v>3.2</v>
      </c>
      <c r="D96" s="18">
        <v>2.5</v>
      </c>
      <c r="E96" s="18">
        <v>2.4500000000000002</v>
      </c>
      <c r="F96" s="18">
        <v>771.72</v>
      </c>
      <c r="G96" s="18">
        <v>2303.08</v>
      </c>
      <c r="H96" s="19">
        <f t="shared" si="18"/>
        <v>11.712</v>
      </c>
      <c r="I96" s="19">
        <f t="shared" si="19"/>
        <v>9.125</v>
      </c>
      <c r="J96" s="19">
        <f t="shared" si="20"/>
        <v>8.9425000000000008</v>
      </c>
      <c r="K96" s="19">
        <f t="shared" si="21"/>
        <v>2824.4951999999998</v>
      </c>
      <c r="L96" s="19">
        <f t="shared" si="22"/>
        <v>8406.2420000000002</v>
      </c>
      <c r="M96" s="20">
        <f t="shared" si="23"/>
        <v>-0.22088456284153002</v>
      </c>
      <c r="N96" s="20">
        <f t="shared" si="24"/>
        <v>-1.9999999999999907E-2</v>
      </c>
      <c r="O96" s="20">
        <f t="shared" si="25"/>
        <v>314.85073525300527</v>
      </c>
      <c r="P96" s="20">
        <f t="shared" si="26"/>
        <v>1.9761927016197447</v>
      </c>
      <c r="R96" s="25"/>
      <c r="S96" s="26"/>
      <c r="T96" s="26"/>
      <c r="U96" s="26"/>
      <c r="V96" s="26"/>
      <c r="W96" s="26"/>
      <c r="X96" s="26"/>
      <c r="Y96" s="27"/>
      <c r="Z96" s="26"/>
      <c r="AA96" s="25"/>
      <c r="AB96" s="26"/>
      <c r="AC96" s="26"/>
      <c r="AD96" s="26"/>
      <c r="AE96" s="26"/>
      <c r="AF96" s="26"/>
      <c r="AG96" s="27"/>
    </row>
    <row r="97" spans="1:16" x14ac:dyDescent="0.3">
      <c r="A97" s="50" t="s">
        <v>544</v>
      </c>
      <c r="B97" s="17">
        <v>1</v>
      </c>
      <c r="C97" s="18">
        <v>34.950000000000003</v>
      </c>
      <c r="D97" s="18">
        <v>27.45</v>
      </c>
      <c r="E97" s="18">
        <v>29.19</v>
      </c>
      <c r="F97" s="18">
        <v>799.05</v>
      </c>
      <c r="G97" s="18">
        <v>2334.65</v>
      </c>
      <c r="H97" s="19">
        <f t="shared" si="18"/>
        <v>127.91700000000002</v>
      </c>
      <c r="I97" s="19">
        <f t="shared" si="19"/>
        <v>100.19249999999998</v>
      </c>
      <c r="J97" s="19">
        <f t="shared" si="20"/>
        <v>106.54349999999999</v>
      </c>
      <c r="K97" s="19">
        <f t="shared" si="21"/>
        <v>2924.5230000000001</v>
      </c>
      <c r="L97" s="19">
        <f t="shared" si="22"/>
        <v>8521.4725000000017</v>
      </c>
      <c r="M97" s="20">
        <f t="shared" si="23"/>
        <v>-0.21673819742489298</v>
      </c>
      <c r="N97" s="20">
        <f t="shared" si="24"/>
        <v>6.3387978142076751E-2</v>
      </c>
      <c r="O97" s="20">
        <f t="shared" si="25"/>
        <v>26.449098255642063</v>
      </c>
      <c r="P97" s="20">
        <f t="shared" si="26"/>
        <v>1.9137991050164422</v>
      </c>
    </row>
    <row r="98" spans="1:16" x14ac:dyDescent="0.3">
      <c r="A98" s="50" t="s">
        <v>545</v>
      </c>
      <c r="B98" s="17">
        <v>0</v>
      </c>
      <c r="C98" s="18">
        <v>75.19</v>
      </c>
      <c r="D98" s="18">
        <v>75.92</v>
      </c>
      <c r="E98" s="18">
        <v>110.65</v>
      </c>
      <c r="F98" s="18">
        <v>79.349999999999994</v>
      </c>
      <c r="G98" s="18">
        <v>92.58</v>
      </c>
      <c r="H98" s="19">
        <f t="shared" si="18"/>
        <v>275.19540000000001</v>
      </c>
      <c r="I98" s="19">
        <f t="shared" si="19"/>
        <v>277.108</v>
      </c>
      <c r="J98" s="19">
        <f t="shared" si="20"/>
        <v>403.8725</v>
      </c>
      <c r="K98" s="19">
        <f t="shared" si="21"/>
        <v>290.42099999999999</v>
      </c>
      <c r="L98" s="19">
        <f t="shared" si="22"/>
        <v>337.91699999999997</v>
      </c>
      <c r="M98" s="20">
        <f t="shared" si="23"/>
        <v>6.9499708207332311E-3</v>
      </c>
      <c r="N98" s="20">
        <f t="shared" si="24"/>
        <v>0.4574552160168599</v>
      </c>
      <c r="O98" s="20">
        <f t="shared" si="25"/>
        <v>-0.28090919782852264</v>
      </c>
      <c r="P98" s="20">
        <f t="shared" si="26"/>
        <v>0.16354189263173113</v>
      </c>
    </row>
    <row r="99" spans="1:16" x14ac:dyDescent="0.3">
      <c r="A99" s="50" t="s">
        <v>546</v>
      </c>
      <c r="B99" s="17">
        <v>1</v>
      </c>
      <c r="C99" s="18">
        <v>33.6</v>
      </c>
      <c r="D99" s="18">
        <v>29.26</v>
      </c>
      <c r="E99" s="18">
        <v>30.98</v>
      </c>
      <c r="F99" s="18">
        <v>801.71</v>
      </c>
      <c r="G99" s="18">
        <v>2339.84</v>
      </c>
      <c r="H99" s="19">
        <f t="shared" si="18"/>
        <v>122.97600000000001</v>
      </c>
      <c r="I99" s="19">
        <f t="shared" si="19"/>
        <v>106.79900000000001</v>
      </c>
      <c r="J99" s="19">
        <f t="shared" si="20"/>
        <v>113.07700000000001</v>
      </c>
      <c r="K99" s="19">
        <f t="shared" si="21"/>
        <v>2934.2586000000006</v>
      </c>
      <c r="L99" s="19">
        <f t="shared" si="22"/>
        <v>8540.4160000000011</v>
      </c>
      <c r="M99" s="20">
        <f t="shared" si="23"/>
        <v>-0.13154599271402556</v>
      </c>
      <c r="N99" s="20">
        <f t="shared" si="24"/>
        <v>5.8783321941216826E-2</v>
      </c>
      <c r="O99" s="20">
        <f t="shared" si="25"/>
        <v>24.949208061763226</v>
      </c>
      <c r="P99" s="20">
        <f t="shared" si="26"/>
        <v>1.9105873626816665</v>
      </c>
    </row>
    <row r="100" spans="1:16" x14ac:dyDescent="0.3">
      <c r="A100" s="50" t="s">
        <v>547</v>
      </c>
      <c r="B100" s="17">
        <v>0</v>
      </c>
      <c r="C100" s="18">
        <v>38.32</v>
      </c>
      <c r="D100" s="18">
        <v>37.49</v>
      </c>
      <c r="E100" s="18">
        <v>39.69</v>
      </c>
      <c r="F100" s="18">
        <v>39.340000000000003</v>
      </c>
      <c r="G100" s="18">
        <v>45.93</v>
      </c>
      <c r="H100" s="19">
        <f t="shared" si="18"/>
        <v>140.25119999999998</v>
      </c>
      <c r="I100" s="19">
        <f t="shared" si="19"/>
        <v>136.83850000000001</v>
      </c>
      <c r="J100" s="19">
        <f t="shared" si="20"/>
        <v>144.86849999999998</v>
      </c>
      <c r="K100" s="19">
        <f t="shared" si="21"/>
        <v>143.98440000000002</v>
      </c>
      <c r="L100" s="19">
        <f t="shared" si="22"/>
        <v>167.64449999999999</v>
      </c>
      <c r="M100" s="20">
        <f t="shared" si="23"/>
        <v>-2.4332768632282509E-2</v>
      </c>
      <c r="N100" s="20">
        <f t="shared" si="24"/>
        <v>5.8682315284075637E-2</v>
      </c>
      <c r="O100" s="20">
        <f t="shared" si="25"/>
        <v>-6.1027759657893421E-3</v>
      </c>
      <c r="P100" s="20">
        <f t="shared" si="26"/>
        <v>0.16432405177227505</v>
      </c>
    </row>
    <row r="101" spans="1:16" x14ac:dyDescent="0.3">
      <c r="A101" s="50" t="s">
        <v>548</v>
      </c>
      <c r="B101" s="17">
        <v>0</v>
      </c>
      <c r="C101" s="18">
        <v>14.56</v>
      </c>
      <c r="D101" s="18">
        <v>12.27</v>
      </c>
      <c r="E101" s="18">
        <v>13.02</v>
      </c>
      <c r="F101" s="18">
        <v>13.87</v>
      </c>
      <c r="G101" s="18">
        <v>16.88</v>
      </c>
      <c r="H101" s="19">
        <f t="shared" si="18"/>
        <v>53.2896</v>
      </c>
      <c r="I101" s="19">
        <f t="shared" si="19"/>
        <v>44.785499999999999</v>
      </c>
      <c r="J101" s="19">
        <f t="shared" si="20"/>
        <v>47.522999999999996</v>
      </c>
      <c r="K101" s="19">
        <f t="shared" si="21"/>
        <v>50.764199999999995</v>
      </c>
      <c r="L101" s="19">
        <f t="shared" si="22"/>
        <v>61.611999999999995</v>
      </c>
      <c r="M101" s="20">
        <f t="shared" si="23"/>
        <v>-0.15958273284092961</v>
      </c>
      <c r="N101" s="20">
        <f t="shared" si="24"/>
        <v>6.112469437652801E-2</v>
      </c>
      <c r="O101" s="20">
        <f t="shared" si="25"/>
        <v>6.8202764976958541E-2</v>
      </c>
      <c r="P101" s="20">
        <f t="shared" si="26"/>
        <v>0.21368996261144657</v>
      </c>
    </row>
    <row r="102" spans="1:16" x14ac:dyDescent="0.3">
      <c r="A102" s="50" t="s">
        <v>549</v>
      </c>
      <c r="B102" s="17">
        <v>0</v>
      </c>
      <c r="C102" s="18">
        <v>23.98</v>
      </c>
      <c r="D102" s="18">
        <v>21.89</v>
      </c>
      <c r="E102" s="18">
        <v>23.22</v>
      </c>
      <c r="F102" s="18">
        <v>10.83</v>
      </c>
      <c r="G102" s="18">
        <v>12.73</v>
      </c>
      <c r="H102" s="19">
        <f t="shared" si="18"/>
        <v>87.766800000000003</v>
      </c>
      <c r="I102" s="19">
        <f t="shared" si="19"/>
        <v>79.898499999999999</v>
      </c>
      <c r="J102" s="19">
        <f t="shared" si="20"/>
        <v>84.753</v>
      </c>
      <c r="K102" s="19">
        <f t="shared" si="21"/>
        <v>39.637800000000006</v>
      </c>
      <c r="L102" s="19">
        <f t="shared" si="22"/>
        <v>46.464500000000001</v>
      </c>
      <c r="M102" s="20">
        <f t="shared" si="23"/>
        <v>-8.9650072692635585E-2</v>
      </c>
      <c r="N102" s="20">
        <f t="shared" si="24"/>
        <v>6.0758337140246699E-2</v>
      </c>
      <c r="O102" s="20">
        <f t="shared" si="25"/>
        <v>-0.53231390039290638</v>
      </c>
      <c r="P102" s="20">
        <f t="shared" si="26"/>
        <v>0.17222701562649778</v>
      </c>
    </row>
    <row r="103" spans="1:16" x14ac:dyDescent="0.3">
      <c r="A103" s="50" t="s">
        <v>550</v>
      </c>
      <c r="B103" s="17" t="s">
        <v>357</v>
      </c>
      <c r="C103" s="18">
        <v>11.08</v>
      </c>
      <c r="D103" s="18">
        <v>0</v>
      </c>
      <c r="E103" s="18">
        <v>0</v>
      </c>
      <c r="F103" s="18">
        <v>0</v>
      </c>
      <c r="G103" s="18">
        <v>0</v>
      </c>
      <c r="H103" s="19">
        <f t="shared" si="18"/>
        <v>40.552799999999998</v>
      </c>
      <c r="I103" s="19">
        <f t="shared" si="19"/>
        <v>0</v>
      </c>
      <c r="J103" s="19">
        <f t="shared" si="20"/>
        <v>0</v>
      </c>
      <c r="K103" s="19">
        <f t="shared" si="21"/>
        <v>0</v>
      </c>
      <c r="L103" s="19">
        <f t="shared" si="22"/>
        <v>0</v>
      </c>
      <c r="M103" s="20">
        <f t="shared" si="23"/>
        <v>-1</v>
      </c>
      <c r="N103" s="20">
        <f t="shared" si="24"/>
        <v>0</v>
      </c>
      <c r="O103" s="20">
        <f t="shared" si="25"/>
        <v>0</v>
      </c>
      <c r="P103" s="20">
        <f t="shared" si="26"/>
        <v>0</v>
      </c>
    </row>
    <row r="104" spans="1:16" x14ac:dyDescent="0.3">
      <c r="A104" s="50" t="s">
        <v>551</v>
      </c>
      <c r="B104" s="17" t="s">
        <v>357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9">
        <f t="shared" si="18"/>
        <v>0</v>
      </c>
      <c r="I104" s="19">
        <f t="shared" si="19"/>
        <v>0</v>
      </c>
      <c r="J104" s="19">
        <f t="shared" si="20"/>
        <v>0</v>
      </c>
      <c r="K104" s="19">
        <f t="shared" si="21"/>
        <v>0</v>
      </c>
      <c r="L104" s="19">
        <f t="shared" si="22"/>
        <v>0</v>
      </c>
      <c r="M104" s="20">
        <f t="shared" si="23"/>
        <v>0</v>
      </c>
      <c r="N104" s="20">
        <f t="shared" si="24"/>
        <v>0</v>
      </c>
      <c r="O104" s="20">
        <f t="shared" si="25"/>
        <v>0</v>
      </c>
      <c r="P104" s="20">
        <f t="shared" si="26"/>
        <v>0</v>
      </c>
    </row>
    <row r="105" spans="1:16" x14ac:dyDescent="0.3">
      <c r="A105" s="50" t="s">
        <v>552</v>
      </c>
      <c r="B105" s="17">
        <v>1</v>
      </c>
      <c r="C105" s="18">
        <v>458.92</v>
      </c>
      <c r="D105" s="18">
        <v>417.03</v>
      </c>
      <c r="E105" s="18">
        <v>4175.53</v>
      </c>
      <c r="F105" s="18">
        <v>1206.71</v>
      </c>
      <c r="G105" s="18">
        <v>2813.46</v>
      </c>
      <c r="H105" s="19">
        <f t="shared" si="18"/>
        <v>1679.6471999999999</v>
      </c>
      <c r="I105" s="19">
        <f t="shared" si="19"/>
        <v>1522.1595</v>
      </c>
      <c r="J105" s="19">
        <f t="shared" si="20"/>
        <v>15240.684499999999</v>
      </c>
      <c r="K105" s="19">
        <f t="shared" si="21"/>
        <v>4416.5586000000003</v>
      </c>
      <c r="L105" s="19">
        <f t="shared" si="22"/>
        <v>10269.128999999999</v>
      </c>
      <c r="M105" s="20">
        <f t="shared" si="23"/>
        <v>-9.3762368668849017E-2</v>
      </c>
      <c r="N105" s="20">
        <f t="shared" si="24"/>
        <v>9.0125410641920247</v>
      </c>
      <c r="O105" s="20">
        <f t="shared" si="25"/>
        <v>-0.71021258264351572</v>
      </c>
      <c r="P105" s="20">
        <f t="shared" si="26"/>
        <v>1.3251427027369225</v>
      </c>
    </row>
    <row r="106" spans="1:16" x14ac:dyDescent="0.3">
      <c r="A106" s="50" t="s">
        <v>553</v>
      </c>
      <c r="B106" s="17" t="s">
        <v>357</v>
      </c>
      <c r="C106" s="18">
        <v>4.75</v>
      </c>
      <c r="D106" s="18">
        <v>0</v>
      </c>
      <c r="E106" s="18">
        <v>0</v>
      </c>
      <c r="F106" s="18">
        <v>0</v>
      </c>
      <c r="G106" s="18">
        <v>0</v>
      </c>
      <c r="H106" s="19">
        <f t="shared" si="18"/>
        <v>17.385000000000002</v>
      </c>
      <c r="I106" s="19">
        <f t="shared" si="19"/>
        <v>0</v>
      </c>
      <c r="J106" s="19">
        <f t="shared" si="20"/>
        <v>0</v>
      </c>
      <c r="K106" s="19">
        <f t="shared" si="21"/>
        <v>0</v>
      </c>
      <c r="L106" s="19">
        <f t="shared" si="22"/>
        <v>0</v>
      </c>
      <c r="M106" s="20">
        <f t="shared" si="23"/>
        <v>-1</v>
      </c>
      <c r="N106" s="20">
        <f t="shared" si="24"/>
        <v>0</v>
      </c>
      <c r="O106" s="20">
        <f t="shared" si="25"/>
        <v>0</v>
      </c>
      <c r="P106" s="20">
        <f t="shared" si="26"/>
        <v>0</v>
      </c>
    </row>
    <row r="107" spans="1:16" x14ac:dyDescent="0.3">
      <c r="A107" s="50" t="s">
        <v>554</v>
      </c>
      <c r="B107" s="17" t="s">
        <v>357</v>
      </c>
      <c r="C107" s="18">
        <v>14.29</v>
      </c>
      <c r="D107" s="18">
        <v>0</v>
      </c>
      <c r="E107" s="18">
        <v>0</v>
      </c>
      <c r="F107" s="18">
        <v>0</v>
      </c>
      <c r="G107" s="18">
        <v>0</v>
      </c>
      <c r="H107" s="19">
        <f t="shared" si="18"/>
        <v>52.301400000000001</v>
      </c>
      <c r="I107" s="19">
        <f t="shared" si="19"/>
        <v>0</v>
      </c>
      <c r="J107" s="19">
        <f t="shared" si="20"/>
        <v>0</v>
      </c>
      <c r="K107" s="19">
        <f t="shared" si="21"/>
        <v>0</v>
      </c>
      <c r="L107" s="19">
        <f t="shared" si="22"/>
        <v>0</v>
      </c>
      <c r="M107" s="20">
        <f t="shared" si="23"/>
        <v>-1</v>
      </c>
      <c r="N107" s="20">
        <f t="shared" si="24"/>
        <v>0</v>
      </c>
      <c r="O107" s="20">
        <f t="shared" si="25"/>
        <v>0</v>
      </c>
      <c r="P107" s="20">
        <f t="shared" si="26"/>
        <v>0</v>
      </c>
    </row>
    <row r="108" spans="1:16" x14ac:dyDescent="0.3">
      <c r="A108" s="50" t="s">
        <v>555</v>
      </c>
      <c r="B108" s="17">
        <v>0</v>
      </c>
      <c r="C108" s="18">
        <v>116.08</v>
      </c>
      <c r="D108" s="18">
        <v>101.78</v>
      </c>
      <c r="E108" s="18">
        <v>107.88</v>
      </c>
      <c r="F108" s="18">
        <v>117.61</v>
      </c>
      <c r="G108" s="18">
        <v>159.02000000000001</v>
      </c>
      <c r="H108" s="19">
        <f t="shared" si="18"/>
        <v>424.8528</v>
      </c>
      <c r="I108" s="19">
        <f t="shared" si="19"/>
        <v>371.49700000000001</v>
      </c>
      <c r="J108" s="19">
        <f t="shared" si="20"/>
        <v>393.762</v>
      </c>
      <c r="K108" s="19">
        <f t="shared" si="21"/>
        <v>430.45259999999996</v>
      </c>
      <c r="L108" s="19">
        <f t="shared" si="22"/>
        <v>580.423</v>
      </c>
      <c r="M108" s="20">
        <f t="shared" si="23"/>
        <v>-0.12558655609660563</v>
      </c>
      <c r="N108" s="20">
        <f t="shared" si="24"/>
        <v>5.9933189231676121E-2</v>
      </c>
      <c r="O108" s="20">
        <f t="shared" si="25"/>
        <v>9.3179636430127832E-2</v>
      </c>
      <c r="P108" s="20">
        <f t="shared" si="26"/>
        <v>0.3484016590909198</v>
      </c>
    </row>
    <row r="109" spans="1:16" x14ac:dyDescent="0.3">
      <c r="A109" s="50" t="s">
        <v>556</v>
      </c>
      <c r="B109" s="17" t="s">
        <v>357</v>
      </c>
      <c r="C109" s="18">
        <v>29.34</v>
      </c>
      <c r="D109" s="18">
        <v>0</v>
      </c>
      <c r="E109" s="18">
        <v>0</v>
      </c>
      <c r="F109" s="18">
        <v>0</v>
      </c>
      <c r="G109" s="18">
        <v>0</v>
      </c>
      <c r="H109" s="19">
        <f t="shared" si="18"/>
        <v>107.3844</v>
      </c>
      <c r="I109" s="19">
        <f t="shared" si="19"/>
        <v>0</v>
      </c>
      <c r="J109" s="19">
        <f t="shared" si="20"/>
        <v>0</v>
      </c>
      <c r="K109" s="19">
        <f t="shared" si="21"/>
        <v>0</v>
      </c>
      <c r="L109" s="19">
        <f t="shared" si="22"/>
        <v>0</v>
      </c>
      <c r="M109" s="20">
        <f t="shared" si="23"/>
        <v>-1</v>
      </c>
      <c r="N109" s="20">
        <f t="shared" si="24"/>
        <v>0</v>
      </c>
      <c r="O109" s="20">
        <f t="shared" si="25"/>
        <v>0</v>
      </c>
      <c r="P109" s="20">
        <f t="shared" si="26"/>
        <v>0</v>
      </c>
    </row>
    <row r="110" spans="1:16" x14ac:dyDescent="0.3">
      <c r="A110" s="50" t="s">
        <v>557</v>
      </c>
      <c r="B110" s="17" t="s">
        <v>357</v>
      </c>
      <c r="C110" s="18">
        <v>16.87</v>
      </c>
      <c r="D110" s="18">
        <v>0</v>
      </c>
      <c r="E110" s="18">
        <v>0</v>
      </c>
      <c r="F110" s="18">
        <v>0</v>
      </c>
      <c r="G110" s="18">
        <v>0</v>
      </c>
      <c r="H110" s="19">
        <f t="shared" si="18"/>
        <v>61.744200000000006</v>
      </c>
      <c r="I110" s="19">
        <f t="shared" si="19"/>
        <v>0</v>
      </c>
      <c r="J110" s="19">
        <f t="shared" si="20"/>
        <v>0</v>
      </c>
      <c r="K110" s="19">
        <f t="shared" si="21"/>
        <v>0</v>
      </c>
      <c r="L110" s="19">
        <f t="shared" si="22"/>
        <v>0</v>
      </c>
      <c r="M110" s="20">
        <f t="shared" si="23"/>
        <v>-1</v>
      </c>
      <c r="N110" s="20">
        <f t="shared" si="24"/>
        <v>0</v>
      </c>
      <c r="O110" s="20">
        <f t="shared" si="25"/>
        <v>0</v>
      </c>
      <c r="P110" s="20">
        <f t="shared" si="26"/>
        <v>0</v>
      </c>
    </row>
    <row r="111" spans="1:16" x14ac:dyDescent="0.3">
      <c r="A111" s="50" t="s">
        <v>558</v>
      </c>
      <c r="B111" s="17">
        <v>2</v>
      </c>
      <c r="C111" s="18">
        <v>305.95</v>
      </c>
      <c r="D111" s="18">
        <v>278.02</v>
      </c>
      <c r="E111" s="18">
        <v>16597.61</v>
      </c>
      <c r="F111" s="18">
        <v>9711.93</v>
      </c>
      <c r="G111" s="18">
        <v>25298.05</v>
      </c>
      <c r="H111" s="19">
        <f t="shared" ref="H111:H142" si="27">($C111/100)*366</f>
        <v>1119.777</v>
      </c>
      <c r="I111" s="19">
        <f t="shared" ref="I111:I142" si="28">($D111/100)*365</f>
        <v>1014.7729999999999</v>
      </c>
      <c r="J111" s="19">
        <f t="shared" ref="J111:J142" si="29">IFERROR((($E111/100)*365),0)</f>
        <v>60581.2765</v>
      </c>
      <c r="K111" s="19">
        <f t="shared" ref="K111:K142" si="30">($F111/100)*366</f>
        <v>35545.663800000002</v>
      </c>
      <c r="L111" s="19">
        <f t="shared" ref="L111:L142" si="31">($G111/100)*365</f>
        <v>92337.882500000007</v>
      </c>
      <c r="M111" s="20">
        <f t="shared" ref="M111:M142" si="32">IFERROR((($I111/$H111)-1),0)</f>
        <v>-9.3772242151785701E-2</v>
      </c>
      <c r="N111" s="20">
        <f t="shared" ref="N111:N142" si="33">IFERROR((($J111/$I111)-1),0)</f>
        <v>58.699338177109567</v>
      </c>
      <c r="O111" s="20">
        <f t="shared" ref="O111:O142" si="34">IFERROR((($K111/$J111)-1),0)</f>
        <v>-0.41325660577653889</v>
      </c>
      <c r="P111" s="20">
        <f t="shared" ref="P111:P142" si="35">IFERROR((($L111/$K111)-1),0)</f>
        <v>1.5977256471997578</v>
      </c>
    </row>
    <row r="112" spans="1:16" x14ac:dyDescent="0.3">
      <c r="A112" s="50" t="s">
        <v>559</v>
      </c>
      <c r="B112" s="17">
        <v>1</v>
      </c>
      <c r="C112" s="18">
        <v>152.97</v>
      </c>
      <c r="D112" s="18">
        <v>139.01</v>
      </c>
      <c r="E112" s="18">
        <v>3879.54</v>
      </c>
      <c r="F112" s="18">
        <v>915.13</v>
      </c>
      <c r="G112" s="18">
        <v>2470.92</v>
      </c>
      <c r="H112" s="19">
        <f t="shared" si="27"/>
        <v>559.87020000000007</v>
      </c>
      <c r="I112" s="19">
        <f t="shared" si="28"/>
        <v>507.38649999999996</v>
      </c>
      <c r="J112" s="19">
        <f t="shared" si="29"/>
        <v>14160.321</v>
      </c>
      <c r="K112" s="19">
        <f t="shared" si="30"/>
        <v>3349.3757999999998</v>
      </c>
      <c r="L112" s="19">
        <f t="shared" si="31"/>
        <v>9018.8580000000002</v>
      </c>
      <c r="M112" s="20">
        <f t="shared" si="32"/>
        <v>-9.3742621057523845E-2</v>
      </c>
      <c r="N112" s="20">
        <f t="shared" si="33"/>
        <v>26.908351917128268</v>
      </c>
      <c r="O112" s="20">
        <f t="shared" si="34"/>
        <v>-0.76346752308792998</v>
      </c>
      <c r="P112" s="20">
        <f t="shared" si="35"/>
        <v>1.6926981439347597</v>
      </c>
    </row>
    <row r="113" spans="1:16" x14ac:dyDescent="0.3">
      <c r="A113" s="50" t="s">
        <v>560</v>
      </c>
      <c r="B113" s="17">
        <v>1</v>
      </c>
      <c r="C113" s="18">
        <v>1740</v>
      </c>
      <c r="D113" s="18">
        <v>1353.58</v>
      </c>
      <c r="E113" s="18">
        <v>5149.59</v>
      </c>
      <c r="F113" s="18">
        <v>2222.42</v>
      </c>
      <c r="G113" s="18">
        <v>4117.1899999999996</v>
      </c>
      <c r="H113" s="19">
        <f t="shared" si="27"/>
        <v>6368.4</v>
      </c>
      <c r="I113" s="19">
        <f t="shared" si="28"/>
        <v>4940.567</v>
      </c>
      <c r="J113" s="19">
        <f t="shared" si="29"/>
        <v>18796.003499999999</v>
      </c>
      <c r="K113" s="19">
        <f t="shared" si="30"/>
        <v>8134.0572000000002</v>
      </c>
      <c r="L113" s="19">
        <f t="shared" si="31"/>
        <v>15027.743499999997</v>
      </c>
      <c r="M113" s="20">
        <f t="shared" si="32"/>
        <v>-0.2242059229947867</v>
      </c>
      <c r="N113" s="20">
        <f t="shared" si="33"/>
        <v>2.8044223466658784</v>
      </c>
      <c r="O113" s="20">
        <f t="shared" si="34"/>
        <v>-0.56724538809540015</v>
      </c>
      <c r="P113" s="20">
        <f t="shared" si="35"/>
        <v>0.84750895285073691</v>
      </c>
    </row>
    <row r="114" spans="1:16" x14ac:dyDescent="0.3">
      <c r="A114" s="50" t="s">
        <v>561</v>
      </c>
      <c r="B114" s="17">
        <v>1</v>
      </c>
      <c r="C114" s="18">
        <v>1.51</v>
      </c>
      <c r="D114" s="18">
        <v>1.38</v>
      </c>
      <c r="E114" s="18">
        <v>1.47</v>
      </c>
      <c r="F114" s="18">
        <v>770.78</v>
      </c>
      <c r="G114" s="18">
        <v>2301.34</v>
      </c>
      <c r="H114" s="19">
        <f t="shared" si="27"/>
        <v>5.5266000000000002</v>
      </c>
      <c r="I114" s="19">
        <f t="shared" si="28"/>
        <v>5.0369999999999999</v>
      </c>
      <c r="J114" s="19">
        <f t="shared" si="29"/>
        <v>5.3654999999999999</v>
      </c>
      <c r="K114" s="19">
        <f t="shared" si="30"/>
        <v>2821.0547999999999</v>
      </c>
      <c r="L114" s="19">
        <f t="shared" si="31"/>
        <v>8399.8909999999996</v>
      </c>
      <c r="M114" s="20">
        <f t="shared" si="32"/>
        <v>-8.8589729671045503E-2</v>
      </c>
      <c r="N114" s="20">
        <f t="shared" si="33"/>
        <v>6.5217391304347894E-2</v>
      </c>
      <c r="O114" s="20">
        <f t="shared" si="34"/>
        <v>524.77668437237912</v>
      </c>
      <c r="P114" s="20">
        <f t="shared" si="35"/>
        <v>1.977571013508848</v>
      </c>
    </row>
    <row r="115" spans="1:16" x14ac:dyDescent="0.3">
      <c r="A115" s="50" t="s">
        <v>562</v>
      </c>
      <c r="B115" s="17" t="s">
        <v>357</v>
      </c>
      <c r="C115" s="18">
        <v>3.43</v>
      </c>
      <c r="D115" s="18">
        <v>0</v>
      </c>
      <c r="E115" s="18">
        <v>0</v>
      </c>
      <c r="F115" s="18">
        <v>0</v>
      </c>
      <c r="G115" s="18">
        <v>0</v>
      </c>
      <c r="H115" s="19">
        <f t="shared" si="27"/>
        <v>12.553800000000001</v>
      </c>
      <c r="I115" s="19">
        <f t="shared" si="28"/>
        <v>0</v>
      </c>
      <c r="J115" s="19">
        <f t="shared" si="29"/>
        <v>0</v>
      </c>
      <c r="K115" s="19">
        <f t="shared" si="30"/>
        <v>0</v>
      </c>
      <c r="L115" s="19">
        <f t="shared" si="31"/>
        <v>0</v>
      </c>
      <c r="M115" s="20">
        <f t="shared" si="32"/>
        <v>-1</v>
      </c>
      <c r="N115" s="20">
        <f t="shared" si="33"/>
        <v>0</v>
      </c>
      <c r="O115" s="20">
        <f t="shared" si="34"/>
        <v>0</v>
      </c>
      <c r="P115" s="20">
        <f t="shared" si="35"/>
        <v>0</v>
      </c>
    </row>
    <row r="116" spans="1:16" x14ac:dyDescent="0.3">
      <c r="A116" s="50" t="s">
        <v>563</v>
      </c>
      <c r="B116" s="17" t="s">
        <v>357</v>
      </c>
      <c r="C116" s="18">
        <v>4.72</v>
      </c>
      <c r="D116" s="18">
        <v>4.1399999999999997</v>
      </c>
      <c r="E116" s="18">
        <v>4.3899999999999997</v>
      </c>
      <c r="F116" s="18">
        <v>1251.3399999999999</v>
      </c>
      <c r="G116" s="18">
        <v>0</v>
      </c>
      <c r="H116" s="19">
        <f t="shared" si="27"/>
        <v>17.275199999999998</v>
      </c>
      <c r="I116" s="19">
        <f t="shared" si="28"/>
        <v>15.110999999999999</v>
      </c>
      <c r="J116" s="19">
        <f t="shared" si="29"/>
        <v>16.023499999999999</v>
      </c>
      <c r="K116" s="19">
        <f t="shared" si="30"/>
        <v>4579.9043999999994</v>
      </c>
      <c r="L116" s="19">
        <f t="shared" si="31"/>
        <v>0</v>
      </c>
      <c r="M116" s="20">
        <f t="shared" si="32"/>
        <v>-0.125277854959711</v>
      </c>
      <c r="N116" s="20">
        <f t="shared" si="33"/>
        <v>6.0386473429951737E-2</v>
      </c>
      <c r="O116" s="20">
        <f t="shared" si="34"/>
        <v>284.82422067588232</v>
      </c>
      <c r="P116" s="20">
        <f t="shared" si="35"/>
        <v>-1</v>
      </c>
    </row>
    <row r="117" spans="1:16" x14ac:dyDescent="0.3">
      <c r="A117" s="50" t="s">
        <v>564</v>
      </c>
      <c r="B117" s="17" t="s">
        <v>357</v>
      </c>
      <c r="C117" s="18">
        <v>4.58</v>
      </c>
      <c r="D117" s="18">
        <v>3.86</v>
      </c>
      <c r="E117" s="18">
        <v>4.0999999999999996</v>
      </c>
      <c r="F117" s="18">
        <v>1386.65</v>
      </c>
      <c r="G117" s="18">
        <v>0</v>
      </c>
      <c r="H117" s="19">
        <f t="shared" si="27"/>
        <v>16.762799999999999</v>
      </c>
      <c r="I117" s="19">
        <f t="shared" si="28"/>
        <v>14.088999999999999</v>
      </c>
      <c r="J117" s="19">
        <f t="shared" si="29"/>
        <v>14.964999999999998</v>
      </c>
      <c r="K117" s="19">
        <f t="shared" si="30"/>
        <v>5075.1390000000001</v>
      </c>
      <c r="L117" s="19">
        <f t="shared" si="31"/>
        <v>0</v>
      </c>
      <c r="M117" s="20">
        <f t="shared" si="32"/>
        <v>-0.15950795809769247</v>
      </c>
      <c r="N117" s="20">
        <f t="shared" si="33"/>
        <v>6.2176165803108807E-2</v>
      </c>
      <c r="O117" s="20">
        <f t="shared" si="34"/>
        <v>338.13391246241235</v>
      </c>
      <c r="P117" s="20">
        <f t="shared" si="35"/>
        <v>-1</v>
      </c>
    </row>
    <row r="118" spans="1:16" x14ac:dyDescent="0.3">
      <c r="A118" s="50" t="s">
        <v>565</v>
      </c>
      <c r="B118" s="17" t="s">
        <v>357</v>
      </c>
      <c r="C118" s="18">
        <v>12.48</v>
      </c>
      <c r="D118" s="18">
        <v>0</v>
      </c>
      <c r="E118" s="18">
        <v>0</v>
      </c>
      <c r="F118" s="18">
        <v>0</v>
      </c>
      <c r="G118" s="18">
        <v>0</v>
      </c>
      <c r="H118" s="19">
        <f t="shared" si="27"/>
        <v>45.6768</v>
      </c>
      <c r="I118" s="19">
        <f t="shared" si="28"/>
        <v>0</v>
      </c>
      <c r="J118" s="19">
        <f t="shared" si="29"/>
        <v>0</v>
      </c>
      <c r="K118" s="19">
        <f t="shared" si="30"/>
        <v>0</v>
      </c>
      <c r="L118" s="19">
        <f t="shared" si="31"/>
        <v>0</v>
      </c>
      <c r="M118" s="20">
        <f t="shared" si="32"/>
        <v>-1</v>
      </c>
      <c r="N118" s="20">
        <f t="shared" si="33"/>
        <v>0</v>
      </c>
      <c r="O118" s="20">
        <f t="shared" si="34"/>
        <v>0</v>
      </c>
      <c r="P118" s="20">
        <f t="shared" si="35"/>
        <v>0</v>
      </c>
    </row>
    <row r="119" spans="1:16" x14ac:dyDescent="0.3">
      <c r="A119" s="50" t="s">
        <v>566</v>
      </c>
      <c r="B119" s="17" t="s">
        <v>357</v>
      </c>
      <c r="C119" s="18">
        <v>12.6</v>
      </c>
      <c r="D119" s="18">
        <v>0</v>
      </c>
      <c r="E119" s="18">
        <v>0</v>
      </c>
      <c r="F119" s="18">
        <v>0</v>
      </c>
      <c r="G119" s="18">
        <v>0</v>
      </c>
      <c r="H119" s="19">
        <f t="shared" si="27"/>
        <v>46.116</v>
      </c>
      <c r="I119" s="19">
        <f t="shared" si="28"/>
        <v>0</v>
      </c>
      <c r="J119" s="19">
        <f t="shared" si="29"/>
        <v>0</v>
      </c>
      <c r="K119" s="19">
        <f t="shared" si="30"/>
        <v>0</v>
      </c>
      <c r="L119" s="19">
        <f t="shared" si="31"/>
        <v>0</v>
      </c>
      <c r="M119" s="20">
        <f t="shared" si="32"/>
        <v>-1</v>
      </c>
      <c r="N119" s="20">
        <f t="shared" si="33"/>
        <v>0</v>
      </c>
      <c r="O119" s="20">
        <f t="shared" si="34"/>
        <v>0</v>
      </c>
      <c r="P119" s="20">
        <f t="shared" si="35"/>
        <v>0</v>
      </c>
    </row>
    <row r="120" spans="1:16" x14ac:dyDescent="0.3">
      <c r="A120" s="50" t="s">
        <v>567</v>
      </c>
      <c r="B120" s="17" t="s">
        <v>357</v>
      </c>
      <c r="C120" s="18">
        <v>6.54</v>
      </c>
      <c r="D120" s="18">
        <v>0</v>
      </c>
      <c r="E120" s="18">
        <v>0</v>
      </c>
      <c r="F120" s="18">
        <v>0</v>
      </c>
      <c r="G120" s="18">
        <v>0</v>
      </c>
      <c r="H120" s="19">
        <f t="shared" si="27"/>
        <v>23.936399999999999</v>
      </c>
      <c r="I120" s="19">
        <f t="shared" si="28"/>
        <v>0</v>
      </c>
      <c r="J120" s="19">
        <f t="shared" si="29"/>
        <v>0</v>
      </c>
      <c r="K120" s="19">
        <f t="shared" si="30"/>
        <v>0</v>
      </c>
      <c r="L120" s="19">
        <f t="shared" si="31"/>
        <v>0</v>
      </c>
      <c r="M120" s="20">
        <f t="shared" si="32"/>
        <v>-1</v>
      </c>
      <c r="N120" s="20">
        <f t="shared" si="33"/>
        <v>0</v>
      </c>
      <c r="O120" s="20">
        <f t="shared" si="34"/>
        <v>0</v>
      </c>
      <c r="P120" s="20">
        <f t="shared" si="35"/>
        <v>0</v>
      </c>
    </row>
    <row r="121" spans="1:16" x14ac:dyDescent="0.3">
      <c r="A121" s="50" t="s">
        <v>568</v>
      </c>
      <c r="B121" s="17" t="s">
        <v>357</v>
      </c>
      <c r="C121" s="18">
        <v>6.54</v>
      </c>
      <c r="D121" s="18">
        <v>0</v>
      </c>
      <c r="E121" s="18">
        <v>0</v>
      </c>
      <c r="F121" s="18">
        <v>0</v>
      </c>
      <c r="G121" s="18">
        <v>0</v>
      </c>
      <c r="H121" s="19">
        <f t="shared" si="27"/>
        <v>23.936399999999999</v>
      </c>
      <c r="I121" s="19">
        <f t="shared" si="28"/>
        <v>0</v>
      </c>
      <c r="J121" s="19">
        <f t="shared" si="29"/>
        <v>0</v>
      </c>
      <c r="K121" s="19">
        <f t="shared" si="30"/>
        <v>0</v>
      </c>
      <c r="L121" s="19">
        <f t="shared" si="31"/>
        <v>0</v>
      </c>
      <c r="M121" s="20">
        <f t="shared" si="32"/>
        <v>-1</v>
      </c>
      <c r="N121" s="20">
        <f t="shared" si="33"/>
        <v>0</v>
      </c>
      <c r="O121" s="20">
        <f t="shared" si="34"/>
        <v>0</v>
      </c>
      <c r="P121" s="20">
        <f t="shared" si="35"/>
        <v>0</v>
      </c>
    </row>
    <row r="122" spans="1:16" x14ac:dyDescent="0.3">
      <c r="A122" s="50" t="s">
        <v>569</v>
      </c>
      <c r="B122" s="17" t="s">
        <v>357</v>
      </c>
      <c r="C122" s="18">
        <v>9.68</v>
      </c>
      <c r="D122" s="18">
        <v>0</v>
      </c>
      <c r="E122" s="18">
        <v>0</v>
      </c>
      <c r="F122" s="18">
        <v>0</v>
      </c>
      <c r="G122" s="18">
        <v>0</v>
      </c>
      <c r="H122" s="19">
        <f t="shared" si="27"/>
        <v>35.428799999999995</v>
      </c>
      <c r="I122" s="19">
        <f t="shared" si="28"/>
        <v>0</v>
      </c>
      <c r="J122" s="19">
        <f t="shared" si="29"/>
        <v>0</v>
      </c>
      <c r="K122" s="19">
        <f t="shared" si="30"/>
        <v>0</v>
      </c>
      <c r="L122" s="19">
        <f t="shared" si="31"/>
        <v>0</v>
      </c>
      <c r="M122" s="20">
        <f t="shared" si="32"/>
        <v>-1</v>
      </c>
      <c r="N122" s="20">
        <f t="shared" si="33"/>
        <v>0</v>
      </c>
      <c r="O122" s="20">
        <f t="shared" si="34"/>
        <v>0</v>
      </c>
      <c r="P122" s="20">
        <f t="shared" si="35"/>
        <v>0</v>
      </c>
    </row>
    <row r="123" spans="1:16" x14ac:dyDescent="0.3">
      <c r="A123" s="50" t="s">
        <v>570</v>
      </c>
      <c r="B123" s="17" t="s">
        <v>357</v>
      </c>
      <c r="C123" s="18">
        <v>33.94</v>
      </c>
      <c r="D123" s="18">
        <v>0</v>
      </c>
      <c r="E123" s="18">
        <v>0</v>
      </c>
      <c r="F123" s="18">
        <v>0</v>
      </c>
      <c r="G123" s="18">
        <v>0</v>
      </c>
      <c r="H123" s="19">
        <f t="shared" si="27"/>
        <v>124.2204</v>
      </c>
      <c r="I123" s="19">
        <f t="shared" si="28"/>
        <v>0</v>
      </c>
      <c r="J123" s="19">
        <f t="shared" si="29"/>
        <v>0</v>
      </c>
      <c r="K123" s="19">
        <f t="shared" si="30"/>
        <v>0</v>
      </c>
      <c r="L123" s="19">
        <f t="shared" si="31"/>
        <v>0</v>
      </c>
      <c r="M123" s="20">
        <f t="shared" si="32"/>
        <v>-1</v>
      </c>
      <c r="N123" s="20">
        <f t="shared" si="33"/>
        <v>0</v>
      </c>
      <c r="O123" s="20">
        <f t="shared" si="34"/>
        <v>0</v>
      </c>
      <c r="P123" s="20">
        <f t="shared" si="35"/>
        <v>0</v>
      </c>
    </row>
    <row r="124" spans="1:16" x14ac:dyDescent="0.3">
      <c r="A124" s="50" t="s">
        <v>571</v>
      </c>
      <c r="B124" s="17" t="s">
        <v>357</v>
      </c>
      <c r="C124" s="18">
        <v>18.2</v>
      </c>
      <c r="D124" s="18">
        <v>0</v>
      </c>
      <c r="E124" s="18">
        <v>0</v>
      </c>
      <c r="F124" s="18">
        <v>0</v>
      </c>
      <c r="G124" s="18">
        <v>0</v>
      </c>
      <c r="H124" s="19">
        <f t="shared" si="27"/>
        <v>66.611999999999995</v>
      </c>
      <c r="I124" s="19">
        <f t="shared" si="28"/>
        <v>0</v>
      </c>
      <c r="J124" s="19">
        <f t="shared" si="29"/>
        <v>0</v>
      </c>
      <c r="K124" s="19">
        <f t="shared" si="30"/>
        <v>0</v>
      </c>
      <c r="L124" s="19">
        <f t="shared" si="31"/>
        <v>0</v>
      </c>
      <c r="M124" s="20">
        <f t="shared" si="32"/>
        <v>-1</v>
      </c>
      <c r="N124" s="20">
        <f t="shared" si="33"/>
        <v>0</v>
      </c>
      <c r="O124" s="20">
        <f t="shared" si="34"/>
        <v>0</v>
      </c>
      <c r="P124" s="20">
        <f t="shared" si="35"/>
        <v>0</v>
      </c>
    </row>
    <row r="125" spans="1:16" x14ac:dyDescent="0.3">
      <c r="A125" s="50" t="s">
        <v>572</v>
      </c>
      <c r="B125" s="17" t="s">
        <v>357</v>
      </c>
      <c r="C125" s="18">
        <v>14.14</v>
      </c>
      <c r="D125" s="18">
        <v>0</v>
      </c>
      <c r="E125" s="18">
        <v>0</v>
      </c>
      <c r="F125" s="18">
        <v>0</v>
      </c>
      <c r="G125" s="18">
        <v>0</v>
      </c>
      <c r="H125" s="19">
        <f t="shared" si="27"/>
        <v>51.752400000000002</v>
      </c>
      <c r="I125" s="19">
        <f t="shared" si="28"/>
        <v>0</v>
      </c>
      <c r="J125" s="19">
        <f t="shared" si="29"/>
        <v>0</v>
      </c>
      <c r="K125" s="19">
        <f t="shared" si="30"/>
        <v>0</v>
      </c>
      <c r="L125" s="19">
        <f t="shared" si="31"/>
        <v>0</v>
      </c>
      <c r="M125" s="20">
        <f t="shared" si="32"/>
        <v>-1</v>
      </c>
      <c r="N125" s="20">
        <f t="shared" si="33"/>
        <v>0</v>
      </c>
      <c r="O125" s="20">
        <f t="shared" si="34"/>
        <v>0</v>
      </c>
      <c r="P125" s="20">
        <f t="shared" si="35"/>
        <v>0</v>
      </c>
    </row>
    <row r="126" spans="1:16" x14ac:dyDescent="0.3">
      <c r="A126" s="50" t="s">
        <v>573</v>
      </c>
      <c r="B126" s="17">
        <v>1</v>
      </c>
      <c r="C126" s="18">
        <v>1722.39</v>
      </c>
      <c r="D126" s="18">
        <v>1530.85</v>
      </c>
      <c r="E126" s="18">
        <v>5353.59</v>
      </c>
      <c r="F126" s="18">
        <v>2551.31</v>
      </c>
      <c r="G126" s="18">
        <v>4514.7700000000004</v>
      </c>
      <c r="H126" s="19">
        <f t="shared" si="27"/>
        <v>6303.9474</v>
      </c>
      <c r="I126" s="19">
        <f t="shared" si="28"/>
        <v>5587.6025</v>
      </c>
      <c r="J126" s="19">
        <f t="shared" si="29"/>
        <v>19540.603500000001</v>
      </c>
      <c r="K126" s="19">
        <f t="shared" si="30"/>
        <v>9337.7945999999993</v>
      </c>
      <c r="L126" s="19">
        <f t="shared" si="31"/>
        <v>16478.910500000002</v>
      </c>
      <c r="M126" s="20">
        <f t="shared" si="32"/>
        <v>-0.1136343396520092</v>
      </c>
      <c r="N126" s="20">
        <f t="shared" si="33"/>
        <v>2.4971355782735083</v>
      </c>
      <c r="O126" s="20">
        <f t="shared" si="34"/>
        <v>-0.52213376623705621</v>
      </c>
      <c r="P126" s="20">
        <f t="shared" si="35"/>
        <v>0.76475401375823826</v>
      </c>
    </row>
    <row r="127" spans="1:16" x14ac:dyDescent="0.3">
      <c r="A127" s="50" t="s">
        <v>574</v>
      </c>
      <c r="B127" s="17" t="s">
        <v>357</v>
      </c>
      <c r="C127" s="18">
        <v>9.81</v>
      </c>
      <c r="D127" s="18">
        <v>0</v>
      </c>
      <c r="E127" s="18">
        <v>0</v>
      </c>
      <c r="F127" s="18">
        <v>0</v>
      </c>
      <c r="G127" s="18">
        <v>0</v>
      </c>
      <c r="H127" s="19">
        <f t="shared" si="27"/>
        <v>35.904600000000002</v>
      </c>
      <c r="I127" s="19">
        <f t="shared" si="28"/>
        <v>0</v>
      </c>
      <c r="J127" s="19">
        <f t="shared" si="29"/>
        <v>0</v>
      </c>
      <c r="K127" s="19">
        <f t="shared" si="30"/>
        <v>0</v>
      </c>
      <c r="L127" s="19">
        <f t="shared" si="31"/>
        <v>0</v>
      </c>
      <c r="M127" s="20">
        <f t="shared" si="32"/>
        <v>-1</v>
      </c>
      <c r="N127" s="20">
        <f t="shared" si="33"/>
        <v>0</v>
      </c>
      <c r="O127" s="20">
        <f t="shared" si="34"/>
        <v>0</v>
      </c>
      <c r="P127" s="20">
        <f t="shared" si="35"/>
        <v>0</v>
      </c>
    </row>
    <row r="128" spans="1:16" x14ac:dyDescent="0.3">
      <c r="A128" s="50" t="s">
        <v>575</v>
      </c>
      <c r="B128" s="17" t="s">
        <v>357</v>
      </c>
      <c r="C128" s="18">
        <v>42.87</v>
      </c>
      <c r="D128" s="18">
        <v>0</v>
      </c>
      <c r="E128" s="18">
        <v>0</v>
      </c>
      <c r="F128" s="18">
        <v>0</v>
      </c>
      <c r="G128" s="18">
        <v>0</v>
      </c>
      <c r="H128" s="19">
        <f t="shared" si="27"/>
        <v>156.9042</v>
      </c>
      <c r="I128" s="19">
        <f t="shared" si="28"/>
        <v>0</v>
      </c>
      <c r="J128" s="19">
        <f t="shared" si="29"/>
        <v>0</v>
      </c>
      <c r="K128" s="19">
        <f t="shared" si="30"/>
        <v>0</v>
      </c>
      <c r="L128" s="19">
        <f t="shared" si="31"/>
        <v>0</v>
      </c>
      <c r="M128" s="20">
        <f t="shared" si="32"/>
        <v>-1</v>
      </c>
      <c r="N128" s="20">
        <f t="shared" si="33"/>
        <v>0</v>
      </c>
      <c r="O128" s="20">
        <f t="shared" si="34"/>
        <v>0</v>
      </c>
      <c r="P128" s="20">
        <f t="shared" si="35"/>
        <v>0</v>
      </c>
    </row>
    <row r="129" spans="1:16" x14ac:dyDescent="0.3">
      <c r="A129" s="50" t="s">
        <v>576</v>
      </c>
      <c r="B129" s="17">
        <v>0</v>
      </c>
      <c r="C129" s="18">
        <v>11.98</v>
      </c>
      <c r="D129" s="18">
        <v>0</v>
      </c>
      <c r="E129" s="18">
        <v>10.08</v>
      </c>
      <c r="F129" s="18">
        <v>10.3</v>
      </c>
      <c r="G129" s="18">
        <v>12.18</v>
      </c>
      <c r="H129" s="19">
        <f t="shared" si="27"/>
        <v>43.846800000000002</v>
      </c>
      <c r="I129" s="19">
        <f t="shared" si="28"/>
        <v>0</v>
      </c>
      <c r="J129" s="19">
        <f t="shared" si="29"/>
        <v>36.792000000000002</v>
      </c>
      <c r="K129" s="19">
        <f t="shared" si="30"/>
        <v>37.698</v>
      </c>
      <c r="L129" s="19">
        <f t="shared" si="31"/>
        <v>44.456999999999994</v>
      </c>
      <c r="M129" s="20">
        <f t="shared" si="32"/>
        <v>-1</v>
      </c>
      <c r="N129" s="20">
        <f t="shared" si="33"/>
        <v>0</v>
      </c>
      <c r="O129" s="20">
        <f t="shared" si="34"/>
        <v>2.4624918460534939E-2</v>
      </c>
      <c r="P129" s="20">
        <f t="shared" si="35"/>
        <v>0.17929333121120461</v>
      </c>
    </row>
    <row r="130" spans="1:16" x14ac:dyDescent="0.3">
      <c r="A130" s="50" t="s">
        <v>577</v>
      </c>
      <c r="B130" s="17" t="s">
        <v>357</v>
      </c>
      <c r="C130" s="18">
        <v>15.97</v>
      </c>
      <c r="D130" s="18">
        <v>0</v>
      </c>
      <c r="E130" s="18">
        <v>0</v>
      </c>
      <c r="F130" s="18">
        <v>0</v>
      </c>
      <c r="G130" s="18">
        <v>0</v>
      </c>
      <c r="H130" s="19">
        <f t="shared" si="27"/>
        <v>58.450200000000002</v>
      </c>
      <c r="I130" s="19">
        <f t="shared" si="28"/>
        <v>0</v>
      </c>
      <c r="J130" s="19">
        <f t="shared" si="29"/>
        <v>0</v>
      </c>
      <c r="K130" s="19">
        <f t="shared" si="30"/>
        <v>0</v>
      </c>
      <c r="L130" s="19">
        <f t="shared" si="31"/>
        <v>0</v>
      </c>
      <c r="M130" s="20">
        <f t="shared" si="32"/>
        <v>-1</v>
      </c>
      <c r="N130" s="20">
        <f t="shared" si="33"/>
        <v>0</v>
      </c>
      <c r="O130" s="20">
        <f t="shared" si="34"/>
        <v>0</v>
      </c>
      <c r="P130" s="20">
        <f t="shared" si="35"/>
        <v>0</v>
      </c>
    </row>
    <row r="131" spans="1:16" x14ac:dyDescent="0.3">
      <c r="A131" s="50" t="s">
        <v>578</v>
      </c>
      <c r="B131" s="17" t="s">
        <v>357</v>
      </c>
      <c r="C131" s="18">
        <v>37.619999999999997</v>
      </c>
      <c r="D131" s="18">
        <v>0</v>
      </c>
      <c r="E131" s="18">
        <v>0</v>
      </c>
      <c r="F131" s="18">
        <v>0</v>
      </c>
      <c r="G131" s="18">
        <v>0</v>
      </c>
      <c r="H131" s="19">
        <f t="shared" si="27"/>
        <v>137.6892</v>
      </c>
      <c r="I131" s="19">
        <f t="shared" si="28"/>
        <v>0</v>
      </c>
      <c r="J131" s="19">
        <f t="shared" si="29"/>
        <v>0</v>
      </c>
      <c r="K131" s="19">
        <f t="shared" si="30"/>
        <v>0</v>
      </c>
      <c r="L131" s="19">
        <f t="shared" si="31"/>
        <v>0</v>
      </c>
      <c r="M131" s="20">
        <f t="shared" si="32"/>
        <v>-1</v>
      </c>
      <c r="N131" s="20">
        <f t="shared" si="33"/>
        <v>0</v>
      </c>
      <c r="O131" s="20">
        <f t="shared" si="34"/>
        <v>0</v>
      </c>
      <c r="P131" s="20">
        <f t="shared" si="35"/>
        <v>0</v>
      </c>
    </row>
    <row r="132" spans="1:16" x14ac:dyDescent="0.3">
      <c r="A132" s="50" t="s">
        <v>579</v>
      </c>
      <c r="B132" s="17">
        <v>4</v>
      </c>
      <c r="C132" s="18">
        <v>0</v>
      </c>
      <c r="D132" s="18">
        <v>0</v>
      </c>
      <c r="E132" s="18">
        <v>114642.29</v>
      </c>
      <c r="F132" s="18">
        <v>71098.929999999993</v>
      </c>
      <c r="G132" s="18">
        <v>178848.93</v>
      </c>
      <c r="H132" s="19">
        <f t="shared" si="27"/>
        <v>0</v>
      </c>
      <c r="I132" s="19">
        <f t="shared" si="28"/>
        <v>0</v>
      </c>
      <c r="J132" s="19">
        <f t="shared" si="29"/>
        <v>418444.35850000003</v>
      </c>
      <c r="K132" s="19">
        <f t="shared" si="30"/>
        <v>260222.08379999999</v>
      </c>
      <c r="L132" s="19">
        <f t="shared" si="31"/>
        <v>652798.59450000001</v>
      </c>
      <c r="M132" s="20">
        <f t="shared" si="32"/>
        <v>0</v>
      </c>
      <c r="N132" s="20">
        <f t="shared" si="33"/>
        <v>0</v>
      </c>
      <c r="O132" s="20">
        <f t="shared" si="34"/>
        <v>-0.37812022431651449</v>
      </c>
      <c r="P132" s="20">
        <f t="shared" si="35"/>
        <v>1.5086210400256586</v>
      </c>
    </row>
    <row r="133" spans="1:16" x14ac:dyDescent="0.3">
      <c r="A133" s="50" t="s">
        <v>580</v>
      </c>
      <c r="B133" s="17" t="s">
        <v>357</v>
      </c>
      <c r="C133" s="18">
        <v>3.87</v>
      </c>
      <c r="D133" s="18">
        <v>3.36</v>
      </c>
      <c r="E133" s="18">
        <v>3.57</v>
      </c>
      <c r="F133" s="18">
        <v>1239.6500000000001</v>
      </c>
      <c r="G133" s="18">
        <v>0</v>
      </c>
      <c r="H133" s="19">
        <f t="shared" si="27"/>
        <v>14.164199999999999</v>
      </c>
      <c r="I133" s="19">
        <f t="shared" si="28"/>
        <v>12.263999999999999</v>
      </c>
      <c r="J133" s="19">
        <f t="shared" si="29"/>
        <v>13.030499999999998</v>
      </c>
      <c r="K133" s="19">
        <f t="shared" si="30"/>
        <v>4537.1190000000006</v>
      </c>
      <c r="L133" s="19">
        <f t="shared" si="31"/>
        <v>0</v>
      </c>
      <c r="M133" s="20">
        <f t="shared" si="32"/>
        <v>-0.13415512348032366</v>
      </c>
      <c r="N133" s="20">
        <f t="shared" si="33"/>
        <v>6.25E-2</v>
      </c>
      <c r="O133" s="20">
        <f t="shared" si="34"/>
        <v>347.19224128007374</v>
      </c>
      <c r="P133" s="20">
        <f t="shared" si="35"/>
        <v>-1</v>
      </c>
    </row>
    <row r="134" spans="1:16" x14ac:dyDescent="0.3">
      <c r="A134" s="50" t="s">
        <v>581</v>
      </c>
      <c r="B134" s="17">
        <v>0</v>
      </c>
      <c r="C134" s="18">
        <v>10.65</v>
      </c>
      <c r="D134" s="18">
        <v>9.48</v>
      </c>
      <c r="E134" s="18">
        <v>10.039999999999999</v>
      </c>
      <c r="F134" s="18">
        <v>10.81</v>
      </c>
      <c r="G134" s="18">
        <v>13.49</v>
      </c>
      <c r="H134" s="19">
        <f t="shared" si="27"/>
        <v>38.978999999999999</v>
      </c>
      <c r="I134" s="19">
        <f t="shared" si="28"/>
        <v>34.602000000000004</v>
      </c>
      <c r="J134" s="19">
        <f t="shared" si="29"/>
        <v>36.645999999999994</v>
      </c>
      <c r="K134" s="19">
        <f t="shared" si="30"/>
        <v>39.564599999999999</v>
      </c>
      <c r="L134" s="19">
        <f t="shared" si="31"/>
        <v>49.238499999999995</v>
      </c>
      <c r="M134" s="20">
        <f t="shared" si="32"/>
        <v>-0.11229123374124517</v>
      </c>
      <c r="N134" s="20">
        <f t="shared" si="33"/>
        <v>5.907172995780563E-2</v>
      </c>
      <c r="O134" s="20">
        <f t="shared" si="34"/>
        <v>7.9643071549418964E-2</v>
      </c>
      <c r="P134" s="20">
        <f t="shared" si="35"/>
        <v>0.24450898025002132</v>
      </c>
    </row>
    <row r="135" spans="1:16" x14ac:dyDescent="0.3">
      <c r="A135" s="50" t="s">
        <v>582</v>
      </c>
      <c r="B135" s="17">
        <v>0</v>
      </c>
      <c r="C135" s="18">
        <v>7.36</v>
      </c>
      <c r="D135" s="18">
        <v>5.8</v>
      </c>
      <c r="E135" s="18">
        <v>6.17</v>
      </c>
      <c r="F135" s="18">
        <v>6.3</v>
      </c>
      <c r="G135" s="18">
        <v>7.44</v>
      </c>
      <c r="H135" s="19">
        <f t="shared" si="27"/>
        <v>26.9376</v>
      </c>
      <c r="I135" s="19">
        <f t="shared" si="28"/>
        <v>21.169999999999998</v>
      </c>
      <c r="J135" s="19">
        <f t="shared" si="29"/>
        <v>22.520499999999998</v>
      </c>
      <c r="K135" s="19">
        <f t="shared" si="30"/>
        <v>23.058</v>
      </c>
      <c r="L135" s="19">
        <f t="shared" si="31"/>
        <v>27.156000000000002</v>
      </c>
      <c r="M135" s="20">
        <f t="shared" si="32"/>
        <v>-0.21410964599667381</v>
      </c>
      <c r="N135" s="20">
        <f t="shared" si="33"/>
        <v>6.3793103448275934E-2</v>
      </c>
      <c r="O135" s="20">
        <f t="shared" si="34"/>
        <v>2.3867143269465707E-2</v>
      </c>
      <c r="P135" s="20">
        <f t="shared" si="35"/>
        <v>0.17772573510278433</v>
      </c>
    </row>
    <row r="136" spans="1:16" x14ac:dyDescent="0.3">
      <c r="A136" s="50" t="s">
        <v>583</v>
      </c>
      <c r="B136" s="17">
        <v>0</v>
      </c>
      <c r="C136" s="18">
        <v>3.32</v>
      </c>
      <c r="D136" s="18">
        <v>2.69</v>
      </c>
      <c r="E136" s="18">
        <v>2.86</v>
      </c>
      <c r="F136" s="18">
        <v>2.97</v>
      </c>
      <c r="G136" s="18">
        <v>3.55</v>
      </c>
      <c r="H136" s="19">
        <f t="shared" si="27"/>
        <v>12.151199999999999</v>
      </c>
      <c r="I136" s="19">
        <f t="shared" si="28"/>
        <v>9.8185000000000002</v>
      </c>
      <c r="J136" s="19">
        <f t="shared" si="29"/>
        <v>10.439</v>
      </c>
      <c r="K136" s="19">
        <f t="shared" si="30"/>
        <v>10.870200000000001</v>
      </c>
      <c r="L136" s="19">
        <f t="shared" si="31"/>
        <v>12.9575</v>
      </c>
      <c r="M136" s="20">
        <f t="shared" si="32"/>
        <v>-0.19197280926986626</v>
      </c>
      <c r="N136" s="20">
        <f t="shared" si="33"/>
        <v>6.3197026022304703E-2</v>
      </c>
      <c r="O136" s="20">
        <f t="shared" si="34"/>
        <v>4.1306638566912524E-2</v>
      </c>
      <c r="P136" s="20">
        <f t="shared" si="35"/>
        <v>0.19202038600945692</v>
      </c>
    </row>
    <row r="137" spans="1:16" x14ac:dyDescent="0.3">
      <c r="A137" s="50" t="s">
        <v>584</v>
      </c>
      <c r="B137" s="17" t="s">
        <v>357</v>
      </c>
      <c r="C137" s="18">
        <v>7.47</v>
      </c>
      <c r="D137" s="18">
        <v>0</v>
      </c>
      <c r="E137" s="18">
        <v>0</v>
      </c>
      <c r="F137" s="18">
        <v>0</v>
      </c>
      <c r="G137" s="18">
        <v>0</v>
      </c>
      <c r="H137" s="19">
        <f t="shared" si="27"/>
        <v>27.340199999999999</v>
      </c>
      <c r="I137" s="19">
        <f t="shared" si="28"/>
        <v>0</v>
      </c>
      <c r="J137" s="19">
        <f t="shared" si="29"/>
        <v>0</v>
      </c>
      <c r="K137" s="19">
        <f t="shared" si="30"/>
        <v>0</v>
      </c>
      <c r="L137" s="19">
        <f t="shared" si="31"/>
        <v>0</v>
      </c>
      <c r="M137" s="20">
        <f t="shared" si="32"/>
        <v>-1</v>
      </c>
      <c r="N137" s="20">
        <f t="shared" si="33"/>
        <v>0</v>
      </c>
      <c r="O137" s="20">
        <f t="shared" si="34"/>
        <v>0</v>
      </c>
      <c r="P137" s="20">
        <f t="shared" si="35"/>
        <v>0</v>
      </c>
    </row>
    <row r="138" spans="1:16" x14ac:dyDescent="0.3">
      <c r="A138" s="50" t="s">
        <v>585</v>
      </c>
      <c r="B138" s="17">
        <v>1</v>
      </c>
      <c r="C138" s="18">
        <v>6.25</v>
      </c>
      <c r="D138" s="18">
        <v>5.61</v>
      </c>
      <c r="E138" s="18">
        <v>5.95</v>
      </c>
      <c r="F138" s="18">
        <v>1477.35</v>
      </c>
      <c r="G138" s="18">
        <v>3138.11</v>
      </c>
      <c r="H138" s="19">
        <f t="shared" si="27"/>
        <v>22.875</v>
      </c>
      <c r="I138" s="19">
        <f t="shared" si="28"/>
        <v>20.476500000000001</v>
      </c>
      <c r="J138" s="19">
        <f t="shared" si="29"/>
        <v>21.717500000000001</v>
      </c>
      <c r="K138" s="19">
        <f t="shared" si="30"/>
        <v>5407.1009999999997</v>
      </c>
      <c r="L138" s="19">
        <f t="shared" si="31"/>
        <v>11454.101500000001</v>
      </c>
      <c r="M138" s="20">
        <f t="shared" si="32"/>
        <v>-0.1048524590163934</v>
      </c>
      <c r="N138" s="20">
        <f t="shared" si="33"/>
        <v>6.0606060606060552E-2</v>
      </c>
      <c r="O138" s="20">
        <f t="shared" si="34"/>
        <v>247.97437550362608</v>
      </c>
      <c r="P138" s="20">
        <f t="shared" si="35"/>
        <v>1.1183442846730625</v>
      </c>
    </row>
    <row r="139" spans="1:16" x14ac:dyDescent="0.3">
      <c r="A139" s="50" t="s">
        <v>586</v>
      </c>
      <c r="B139" s="17" t="s">
        <v>357</v>
      </c>
      <c r="C139" s="18">
        <v>986.67</v>
      </c>
      <c r="D139" s="18">
        <v>0</v>
      </c>
      <c r="E139" s="18">
        <v>0</v>
      </c>
      <c r="F139" s="18">
        <v>0</v>
      </c>
      <c r="G139" s="18">
        <v>0</v>
      </c>
      <c r="H139" s="19">
        <f t="shared" si="27"/>
        <v>3611.2121999999999</v>
      </c>
      <c r="I139" s="19">
        <f t="shared" si="28"/>
        <v>0</v>
      </c>
      <c r="J139" s="19">
        <f t="shared" si="29"/>
        <v>0</v>
      </c>
      <c r="K139" s="19">
        <f t="shared" si="30"/>
        <v>0</v>
      </c>
      <c r="L139" s="19">
        <f t="shared" si="31"/>
        <v>0</v>
      </c>
      <c r="M139" s="20">
        <f t="shared" si="32"/>
        <v>-1</v>
      </c>
      <c r="N139" s="20">
        <f t="shared" si="33"/>
        <v>0</v>
      </c>
      <c r="O139" s="20">
        <f t="shared" si="34"/>
        <v>0</v>
      </c>
      <c r="P139" s="20">
        <f t="shared" si="35"/>
        <v>0</v>
      </c>
    </row>
    <row r="140" spans="1:16" x14ac:dyDescent="0.3">
      <c r="A140" s="50" t="s">
        <v>587</v>
      </c>
      <c r="B140" s="17" t="s">
        <v>357</v>
      </c>
      <c r="C140" s="18">
        <v>6.82</v>
      </c>
      <c r="D140" s="18">
        <v>0</v>
      </c>
      <c r="E140" s="18">
        <v>0</v>
      </c>
      <c r="F140" s="18">
        <v>0</v>
      </c>
      <c r="G140" s="18">
        <v>0</v>
      </c>
      <c r="H140" s="19">
        <f t="shared" si="27"/>
        <v>24.961199999999998</v>
      </c>
      <c r="I140" s="19">
        <f t="shared" si="28"/>
        <v>0</v>
      </c>
      <c r="J140" s="19">
        <f t="shared" si="29"/>
        <v>0</v>
      </c>
      <c r="K140" s="19">
        <f t="shared" si="30"/>
        <v>0</v>
      </c>
      <c r="L140" s="19">
        <f t="shared" si="31"/>
        <v>0</v>
      </c>
      <c r="M140" s="20">
        <f t="shared" si="32"/>
        <v>-1</v>
      </c>
      <c r="N140" s="20">
        <f t="shared" si="33"/>
        <v>0</v>
      </c>
      <c r="O140" s="20">
        <f t="shared" si="34"/>
        <v>0</v>
      </c>
      <c r="P140" s="20">
        <f t="shared" si="35"/>
        <v>0</v>
      </c>
    </row>
    <row r="141" spans="1:16" x14ac:dyDescent="0.3">
      <c r="A141" s="50" t="s">
        <v>588</v>
      </c>
      <c r="B141" s="17" t="s">
        <v>357</v>
      </c>
      <c r="C141" s="18">
        <v>6.25</v>
      </c>
      <c r="D141" s="18">
        <v>0</v>
      </c>
      <c r="E141" s="18">
        <v>0</v>
      </c>
      <c r="F141" s="18">
        <v>0</v>
      </c>
      <c r="G141" s="18">
        <v>0</v>
      </c>
      <c r="H141" s="19">
        <f t="shared" si="27"/>
        <v>22.875</v>
      </c>
      <c r="I141" s="19">
        <f t="shared" si="28"/>
        <v>0</v>
      </c>
      <c r="J141" s="19">
        <f t="shared" si="29"/>
        <v>0</v>
      </c>
      <c r="K141" s="19">
        <f t="shared" si="30"/>
        <v>0</v>
      </c>
      <c r="L141" s="19">
        <f t="shared" si="31"/>
        <v>0</v>
      </c>
      <c r="M141" s="20">
        <f t="shared" si="32"/>
        <v>-1</v>
      </c>
      <c r="N141" s="20">
        <f t="shared" si="33"/>
        <v>0</v>
      </c>
      <c r="O141" s="20">
        <f t="shared" si="34"/>
        <v>0</v>
      </c>
      <c r="P141" s="20">
        <f t="shared" si="35"/>
        <v>0</v>
      </c>
    </row>
    <row r="142" spans="1:16" x14ac:dyDescent="0.3">
      <c r="A142" s="50" t="s">
        <v>589</v>
      </c>
      <c r="B142" s="17" t="s">
        <v>357</v>
      </c>
      <c r="C142" s="18">
        <v>3.33</v>
      </c>
      <c r="D142" s="18">
        <v>0</v>
      </c>
      <c r="E142" s="18">
        <v>0</v>
      </c>
      <c r="F142" s="18">
        <v>0</v>
      </c>
      <c r="G142" s="18">
        <v>0</v>
      </c>
      <c r="H142" s="19">
        <f t="shared" si="27"/>
        <v>12.187800000000001</v>
      </c>
      <c r="I142" s="19">
        <f t="shared" si="28"/>
        <v>0</v>
      </c>
      <c r="J142" s="19">
        <f t="shared" si="29"/>
        <v>0</v>
      </c>
      <c r="K142" s="19">
        <f t="shared" si="30"/>
        <v>0</v>
      </c>
      <c r="L142" s="19">
        <f t="shared" si="31"/>
        <v>0</v>
      </c>
      <c r="M142" s="20">
        <f t="shared" si="32"/>
        <v>-1</v>
      </c>
      <c r="N142" s="20">
        <f t="shared" si="33"/>
        <v>0</v>
      </c>
      <c r="O142" s="20">
        <f t="shared" si="34"/>
        <v>0</v>
      </c>
      <c r="P142" s="20">
        <f t="shared" si="35"/>
        <v>0</v>
      </c>
    </row>
    <row r="143" spans="1:16" x14ac:dyDescent="0.3">
      <c r="A143" s="50" t="s">
        <v>590</v>
      </c>
      <c r="B143" s="17" t="s">
        <v>357</v>
      </c>
      <c r="C143" s="18">
        <v>40.36</v>
      </c>
      <c r="D143" s="18">
        <v>0</v>
      </c>
      <c r="E143" s="18">
        <v>0</v>
      </c>
      <c r="F143" s="18">
        <v>0</v>
      </c>
      <c r="G143" s="18">
        <v>0</v>
      </c>
      <c r="H143" s="19">
        <f t="shared" ref="H143:H174" si="36">($C143/100)*366</f>
        <v>147.7176</v>
      </c>
      <c r="I143" s="19">
        <f t="shared" ref="I143:I174" si="37">($D143/100)*365</f>
        <v>0</v>
      </c>
      <c r="J143" s="19">
        <f t="shared" ref="J143:J174" si="38">IFERROR((($E143/100)*365),0)</f>
        <v>0</v>
      </c>
      <c r="K143" s="19">
        <f t="shared" ref="K143:K174" si="39">($F143/100)*366</f>
        <v>0</v>
      </c>
      <c r="L143" s="19">
        <f t="shared" ref="L143:L174" si="40">($G143/100)*365</f>
        <v>0</v>
      </c>
      <c r="M143" s="20">
        <f t="shared" ref="M143:M174" si="41">IFERROR((($I143/$H143)-1),0)</f>
        <v>-1</v>
      </c>
      <c r="N143" s="20">
        <f t="shared" ref="N143:N174" si="42">IFERROR((($J143/$I143)-1),0)</f>
        <v>0</v>
      </c>
      <c r="O143" s="20">
        <f t="shared" ref="O143:O174" si="43">IFERROR((($K143/$J143)-1),0)</f>
        <v>0</v>
      </c>
      <c r="P143" s="20">
        <f t="shared" ref="P143:P174" si="44">IFERROR((($L143/$K143)-1),0)</f>
        <v>0</v>
      </c>
    </row>
    <row r="144" spans="1:16" x14ac:dyDescent="0.3">
      <c r="A144" s="50" t="s">
        <v>591</v>
      </c>
      <c r="B144" s="17">
        <v>0</v>
      </c>
      <c r="C144" s="18">
        <v>18.18</v>
      </c>
      <c r="D144" s="18">
        <v>14.69</v>
      </c>
      <c r="E144" s="18">
        <v>15.61</v>
      </c>
      <c r="F144" s="18">
        <v>16.18</v>
      </c>
      <c r="G144" s="18">
        <v>19.329999999999998</v>
      </c>
      <c r="H144" s="19">
        <f t="shared" si="36"/>
        <v>66.538799999999995</v>
      </c>
      <c r="I144" s="19">
        <f t="shared" si="37"/>
        <v>53.618500000000004</v>
      </c>
      <c r="J144" s="19">
        <f t="shared" si="38"/>
        <v>56.976499999999994</v>
      </c>
      <c r="K144" s="19">
        <f t="shared" si="39"/>
        <v>59.218800000000002</v>
      </c>
      <c r="L144" s="19">
        <f t="shared" si="40"/>
        <v>70.55449999999999</v>
      </c>
      <c r="M144" s="20">
        <f t="shared" si="41"/>
        <v>-0.19417693135433745</v>
      </c>
      <c r="N144" s="20">
        <f t="shared" si="42"/>
        <v>6.2627637848876594E-2</v>
      </c>
      <c r="O144" s="20">
        <f t="shared" si="43"/>
        <v>3.9354821724746358E-2</v>
      </c>
      <c r="P144" s="20">
        <f t="shared" si="44"/>
        <v>0.19142062993508802</v>
      </c>
    </row>
    <row r="145" spans="1:16" x14ac:dyDescent="0.3">
      <c r="A145" s="50" t="s">
        <v>592</v>
      </c>
      <c r="B145" s="17" t="s">
        <v>357</v>
      </c>
      <c r="C145" s="18">
        <v>16.45</v>
      </c>
      <c r="D145" s="18">
        <v>0</v>
      </c>
      <c r="E145" s="18">
        <v>0</v>
      </c>
      <c r="F145" s="18">
        <v>0</v>
      </c>
      <c r="G145" s="18">
        <v>0</v>
      </c>
      <c r="H145" s="19">
        <f t="shared" si="36"/>
        <v>60.206999999999994</v>
      </c>
      <c r="I145" s="19">
        <f t="shared" si="37"/>
        <v>0</v>
      </c>
      <c r="J145" s="19">
        <f t="shared" si="38"/>
        <v>0</v>
      </c>
      <c r="K145" s="19">
        <f t="shared" si="39"/>
        <v>0</v>
      </c>
      <c r="L145" s="19">
        <f t="shared" si="40"/>
        <v>0</v>
      </c>
      <c r="M145" s="20">
        <f t="shared" si="41"/>
        <v>-1</v>
      </c>
      <c r="N145" s="20">
        <f t="shared" si="42"/>
        <v>0</v>
      </c>
      <c r="O145" s="20">
        <f t="shared" si="43"/>
        <v>0</v>
      </c>
      <c r="P145" s="20">
        <f t="shared" si="44"/>
        <v>0</v>
      </c>
    </row>
    <row r="146" spans="1:16" x14ac:dyDescent="0.3">
      <c r="A146" s="50" t="s">
        <v>593</v>
      </c>
      <c r="B146" s="17" t="s">
        <v>357</v>
      </c>
      <c r="C146" s="18">
        <v>4.13</v>
      </c>
      <c r="D146" s="18">
        <v>0</v>
      </c>
      <c r="E146" s="18">
        <v>0</v>
      </c>
      <c r="F146" s="18">
        <v>0</v>
      </c>
      <c r="G146" s="18">
        <v>0</v>
      </c>
      <c r="H146" s="19">
        <f t="shared" si="36"/>
        <v>15.115799999999998</v>
      </c>
      <c r="I146" s="19">
        <f t="shared" si="37"/>
        <v>0</v>
      </c>
      <c r="J146" s="19">
        <f t="shared" si="38"/>
        <v>0</v>
      </c>
      <c r="K146" s="19">
        <f t="shared" si="39"/>
        <v>0</v>
      </c>
      <c r="L146" s="19">
        <f t="shared" si="40"/>
        <v>0</v>
      </c>
      <c r="M146" s="20">
        <f t="shared" si="41"/>
        <v>-1</v>
      </c>
      <c r="N146" s="20">
        <f t="shared" si="42"/>
        <v>0</v>
      </c>
      <c r="O146" s="20">
        <f t="shared" si="43"/>
        <v>0</v>
      </c>
      <c r="P146" s="20">
        <f t="shared" si="44"/>
        <v>0</v>
      </c>
    </row>
    <row r="147" spans="1:16" x14ac:dyDescent="0.3">
      <c r="A147" s="50" t="s">
        <v>594</v>
      </c>
      <c r="B147" s="17" t="s">
        <v>357</v>
      </c>
      <c r="C147" s="18">
        <v>14.57</v>
      </c>
      <c r="D147" s="18">
        <v>0</v>
      </c>
      <c r="E147" s="18">
        <v>0</v>
      </c>
      <c r="F147" s="18">
        <v>0</v>
      </c>
      <c r="G147" s="18">
        <v>0</v>
      </c>
      <c r="H147" s="19">
        <f t="shared" si="36"/>
        <v>53.3262</v>
      </c>
      <c r="I147" s="19">
        <f t="shared" si="37"/>
        <v>0</v>
      </c>
      <c r="J147" s="19">
        <f t="shared" si="38"/>
        <v>0</v>
      </c>
      <c r="K147" s="19">
        <f t="shared" si="39"/>
        <v>0</v>
      </c>
      <c r="L147" s="19">
        <f t="shared" si="40"/>
        <v>0</v>
      </c>
      <c r="M147" s="20">
        <f t="shared" si="41"/>
        <v>-1</v>
      </c>
      <c r="N147" s="20">
        <f t="shared" si="42"/>
        <v>0</v>
      </c>
      <c r="O147" s="20">
        <f t="shared" si="43"/>
        <v>0</v>
      </c>
      <c r="P147" s="20">
        <f t="shared" si="44"/>
        <v>0</v>
      </c>
    </row>
    <row r="148" spans="1:16" x14ac:dyDescent="0.3">
      <c r="A148" s="50" t="s">
        <v>595</v>
      </c>
      <c r="B148" s="17" t="s">
        <v>357</v>
      </c>
      <c r="C148" s="18">
        <v>1.74</v>
      </c>
      <c r="D148" s="18">
        <v>0</v>
      </c>
      <c r="E148" s="18">
        <v>0</v>
      </c>
      <c r="F148" s="18">
        <v>0</v>
      </c>
      <c r="G148" s="18">
        <v>0</v>
      </c>
      <c r="H148" s="19">
        <f t="shared" si="36"/>
        <v>6.3683999999999994</v>
      </c>
      <c r="I148" s="19">
        <f t="shared" si="37"/>
        <v>0</v>
      </c>
      <c r="J148" s="19">
        <f t="shared" si="38"/>
        <v>0</v>
      </c>
      <c r="K148" s="19">
        <f t="shared" si="39"/>
        <v>0</v>
      </c>
      <c r="L148" s="19">
        <f t="shared" si="40"/>
        <v>0</v>
      </c>
      <c r="M148" s="20">
        <f t="shared" si="41"/>
        <v>-1</v>
      </c>
      <c r="N148" s="20">
        <f t="shared" si="42"/>
        <v>0</v>
      </c>
      <c r="O148" s="20">
        <f t="shared" si="43"/>
        <v>0</v>
      </c>
      <c r="P148" s="20">
        <f t="shared" si="44"/>
        <v>0</v>
      </c>
    </row>
    <row r="149" spans="1:16" x14ac:dyDescent="0.3">
      <c r="A149" s="50" t="s">
        <v>596</v>
      </c>
      <c r="B149" s="17" t="s">
        <v>357</v>
      </c>
      <c r="C149" s="18">
        <v>2.2599999999999998</v>
      </c>
      <c r="D149" s="18">
        <v>0</v>
      </c>
      <c r="E149" s="18">
        <v>0</v>
      </c>
      <c r="F149" s="18">
        <v>0</v>
      </c>
      <c r="G149" s="18">
        <v>0</v>
      </c>
      <c r="H149" s="19">
        <f t="shared" si="36"/>
        <v>8.2715999999999994</v>
      </c>
      <c r="I149" s="19">
        <f t="shared" si="37"/>
        <v>0</v>
      </c>
      <c r="J149" s="19">
        <f t="shared" si="38"/>
        <v>0</v>
      </c>
      <c r="K149" s="19">
        <f t="shared" si="39"/>
        <v>0</v>
      </c>
      <c r="L149" s="19">
        <f t="shared" si="40"/>
        <v>0</v>
      </c>
      <c r="M149" s="20">
        <f t="shared" si="41"/>
        <v>-1</v>
      </c>
      <c r="N149" s="20">
        <f t="shared" si="42"/>
        <v>0</v>
      </c>
      <c r="O149" s="20">
        <f t="shared" si="43"/>
        <v>0</v>
      </c>
      <c r="P149" s="20">
        <f t="shared" si="44"/>
        <v>0</v>
      </c>
    </row>
    <row r="150" spans="1:16" x14ac:dyDescent="0.3">
      <c r="A150" s="50" t="s">
        <v>597</v>
      </c>
      <c r="B150" s="17" t="s">
        <v>357</v>
      </c>
      <c r="C150" s="18">
        <v>168.35</v>
      </c>
      <c r="D150" s="18">
        <v>0</v>
      </c>
      <c r="E150" s="18">
        <v>0</v>
      </c>
      <c r="F150" s="18">
        <v>0</v>
      </c>
      <c r="G150" s="18">
        <v>0</v>
      </c>
      <c r="H150" s="19">
        <f t="shared" si="36"/>
        <v>616.16099999999994</v>
      </c>
      <c r="I150" s="19">
        <f t="shared" si="37"/>
        <v>0</v>
      </c>
      <c r="J150" s="19">
        <f t="shared" si="38"/>
        <v>0</v>
      </c>
      <c r="K150" s="19">
        <f t="shared" si="39"/>
        <v>0</v>
      </c>
      <c r="L150" s="19">
        <f t="shared" si="40"/>
        <v>0</v>
      </c>
      <c r="M150" s="20">
        <f t="shared" si="41"/>
        <v>-1</v>
      </c>
      <c r="N150" s="20">
        <f t="shared" si="42"/>
        <v>0</v>
      </c>
      <c r="O150" s="20">
        <f t="shared" si="43"/>
        <v>0</v>
      </c>
      <c r="P150" s="20">
        <f t="shared" si="44"/>
        <v>0</v>
      </c>
    </row>
    <row r="151" spans="1:16" x14ac:dyDescent="0.3">
      <c r="A151" s="50" t="s">
        <v>598</v>
      </c>
      <c r="B151" s="17">
        <v>0</v>
      </c>
      <c r="C151" s="18">
        <v>28.57</v>
      </c>
      <c r="D151" s="18">
        <v>11.97</v>
      </c>
      <c r="E151" s="18">
        <v>12.73</v>
      </c>
      <c r="F151" s="18">
        <v>12.91</v>
      </c>
      <c r="G151" s="18">
        <v>15.16</v>
      </c>
      <c r="H151" s="19">
        <f t="shared" si="36"/>
        <v>104.56620000000001</v>
      </c>
      <c r="I151" s="19">
        <f t="shared" si="37"/>
        <v>43.6905</v>
      </c>
      <c r="J151" s="19">
        <f t="shared" si="38"/>
        <v>46.464500000000001</v>
      </c>
      <c r="K151" s="19">
        <f t="shared" si="39"/>
        <v>47.250599999999999</v>
      </c>
      <c r="L151" s="19">
        <f t="shared" si="40"/>
        <v>55.334000000000003</v>
      </c>
      <c r="M151" s="20">
        <f t="shared" si="41"/>
        <v>-0.58217378082018856</v>
      </c>
      <c r="N151" s="20">
        <f t="shared" si="42"/>
        <v>6.3492063492063489E-2</v>
      </c>
      <c r="O151" s="20">
        <f t="shared" si="43"/>
        <v>1.6918292459834783E-2</v>
      </c>
      <c r="P151" s="20">
        <f t="shared" si="44"/>
        <v>0.17107507629532748</v>
      </c>
    </row>
    <row r="152" spans="1:16" x14ac:dyDescent="0.3">
      <c r="A152" s="50" t="s">
        <v>599</v>
      </c>
      <c r="B152" s="17" t="s">
        <v>357</v>
      </c>
      <c r="C152" s="18">
        <v>3.31</v>
      </c>
      <c r="D152" s="18">
        <v>0</v>
      </c>
      <c r="E152" s="18">
        <v>0</v>
      </c>
      <c r="F152" s="18">
        <v>0</v>
      </c>
      <c r="G152" s="18">
        <v>0</v>
      </c>
      <c r="H152" s="19">
        <f t="shared" si="36"/>
        <v>12.114599999999999</v>
      </c>
      <c r="I152" s="19">
        <f t="shared" si="37"/>
        <v>0</v>
      </c>
      <c r="J152" s="19">
        <f t="shared" si="38"/>
        <v>0</v>
      </c>
      <c r="K152" s="19">
        <f t="shared" si="39"/>
        <v>0</v>
      </c>
      <c r="L152" s="19">
        <f t="shared" si="40"/>
        <v>0</v>
      </c>
      <c r="M152" s="20">
        <f t="shared" si="41"/>
        <v>-1</v>
      </c>
      <c r="N152" s="20">
        <f t="shared" si="42"/>
        <v>0</v>
      </c>
      <c r="O152" s="20">
        <f t="shared" si="43"/>
        <v>0</v>
      </c>
      <c r="P152" s="20">
        <f t="shared" si="44"/>
        <v>0</v>
      </c>
    </row>
    <row r="153" spans="1:16" x14ac:dyDescent="0.3">
      <c r="A153" s="50" t="s">
        <v>600</v>
      </c>
      <c r="B153" s="17" t="s">
        <v>357</v>
      </c>
      <c r="C153" s="18">
        <v>13.23</v>
      </c>
      <c r="D153" s="18">
        <v>0</v>
      </c>
      <c r="E153" s="18">
        <v>0</v>
      </c>
      <c r="F153" s="18">
        <v>0</v>
      </c>
      <c r="G153" s="18">
        <v>0</v>
      </c>
      <c r="H153" s="19">
        <f t="shared" si="36"/>
        <v>48.421799999999998</v>
      </c>
      <c r="I153" s="19">
        <f t="shared" si="37"/>
        <v>0</v>
      </c>
      <c r="J153" s="19">
        <f t="shared" si="38"/>
        <v>0</v>
      </c>
      <c r="K153" s="19">
        <f t="shared" si="39"/>
        <v>0</v>
      </c>
      <c r="L153" s="19">
        <f t="shared" si="40"/>
        <v>0</v>
      </c>
      <c r="M153" s="20">
        <f t="shared" si="41"/>
        <v>-1</v>
      </c>
      <c r="N153" s="20">
        <f t="shared" si="42"/>
        <v>0</v>
      </c>
      <c r="O153" s="20">
        <f t="shared" si="43"/>
        <v>0</v>
      </c>
      <c r="P153" s="20">
        <f t="shared" si="44"/>
        <v>0</v>
      </c>
    </row>
    <row r="154" spans="1:16" x14ac:dyDescent="0.3">
      <c r="A154" s="50" t="s">
        <v>601</v>
      </c>
      <c r="B154" s="17" t="s">
        <v>357</v>
      </c>
      <c r="C154" s="18">
        <v>6.03</v>
      </c>
      <c r="D154" s="18">
        <v>0</v>
      </c>
      <c r="E154" s="18">
        <v>0</v>
      </c>
      <c r="F154" s="18">
        <v>0</v>
      </c>
      <c r="G154" s="18">
        <v>0</v>
      </c>
      <c r="H154" s="19">
        <f t="shared" si="36"/>
        <v>22.069800000000001</v>
      </c>
      <c r="I154" s="19">
        <f t="shared" si="37"/>
        <v>0</v>
      </c>
      <c r="J154" s="19">
        <f t="shared" si="38"/>
        <v>0</v>
      </c>
      <c r="K154" s="19">
        <f t="shared" si="39"/>
        <v>0</v>
      </c>
      <c r="L154" s="19">
        <f t="shared" si="40"/>
        <v>0</v>
      </c>
      <c r="M154" s="20">
        <f t="shared" si="41"/>
        <v>-1</v>
      </c>
      <c r="N154" s="20">
        <f t="shared" si="42"/>
        <v>0</v>
      </c>
      <c r="O154" s="20">
        <f t="shared" si="43"/>
        <v>0</v>
      </c>
      <c r="P154" s="20">
        <f t="shared" si="44"/>
        <v>0</v>
      </c>
    </row>
    <row r="155" spans="1:16" x14ac:dyDescent="0.3">
      <c r="A155" s="50" t="s">
        <v>602</v>
      </c>
      <c r="B155" s="17" t="s">
        <v>357</v>
      </c>
      <c r="C155" s="18">
        <v>11.74</v>
      </c>
      <c r="D155" s="18">
        <v>0</v>
      </c>
      <c r="E155" s="18">
        <v>0</v>
      </c>
      <c r="F155" s="18">
        <v>0</v>
      </c>
      <c r="G155" s="18">
        <v>0</v>
      </c>
      <c r="H155" s="19">
        <f t="shared" si="36"/>
        <v>42.968400000000003</v>
      </c>
      <c r="I155" s="19">
        <f t="shared" si="37"/>
        <v>0</v>
      </c>
      <c r="J155" s="19">
        <f t="shared" si="38"/>
        <v>0</v>
      </c>
      <c r="K155" s="19">
        <f t="shared" si="39"/>
        <v>0</v>
      </c>
      <c r="L155" s="19">
        <f t="shared" si="40"/>
        <v>0</v>
      </c>
      <c r="M155" s="20">
        <f t="shared" si="41"/>
        <v>-1</v>
      </c>
      <c r="N155" s="20">
        <f t="shared" si="42"/>
        <v>0</v>
      </c>
      <c r="O155" s="20">
        <f t="shared" si="43"/>
        <v>0</v>
      </c>
      <c r="P155" s="20">
        <f t="shared" si="44"/>
        <v>0</v>
      </c>
    </row>
    <row r="156" spans="1:16" x14ac:dyDescent="0.3">
      <c r="A156" s="50" t="s">
        <v>603</v>
      </c>
      <c r="B156" s="17" t="s">
        <v>357</v>
      </c>
      <c r="C156" s="18">
        <v>2.0099999999999998</v>
      </c>
      <c r="D156" s="18">
        <v>0</v>
      </c>
      <c r="E156" s="18">
        <v>0</v>
      </c>
      <c r="F156" s="18">
        <v>0</v>
      </c>
      <c r="G156" s="18">
        <v>0</v>
      </c>
      <c r="H156" s="19">
        <f t="shared" si="36"/>
        <v>7.3565999999999985</v>
      </c>
      <c r="I156" s="19">
        <f t="shared" si="37"/>
        <v>0</v>
      </c>
      <c r="J156" s="19">
        <f t="shared" si="38"/>
        <v>0</v>
      </c>
      <c r="K156" s="19">
        <f t="shared" si="39"/>
        <v>0</v>
      </c>
      <c r="L156" s="19">
        <f t="shared" si="40"/>
        <v>0</v>
      </c>
      <c r="M156" s="20">
        <f t="shared" si="41"/>
        <v>-1</v>
      </c>
      <c r="N156" s="20">
        <f t="shared" si="42"/>
        <v>0</v>
      </c>
      <c r="O156" s="20">
        <f t="shared" si="43"/>
        <v>0</v>
      </c>
      <c r="P156" s="20">
        <f t="shared" si="44"/>
        <v>0</v>
      </c>
    </row>
    <row r="157" spans="1:16" x14ac:dyDescent="0.3">
      <c r="A157" s="50" t="s">
        <v>604</v>
      </c>
      <c r="B157" s="17" t="s">
        <v>357</v>
      </c>
      <c r="C157" s="18">
        <v>3.95</v>
      </c>
      <c r="D157" s="18">
        <v>0</v>
      </c>
      <c r="E157" s="18">
        <v>0</v>
      </c>
      <c r="F157" s="18">
        <v>0</v>
      </c>
      <c r="G157" s="18">
        <v>0</v>
      </c>
      <c r="H157" s="19">
        <f t="shared" si="36"/>
        <v>14.457000000000001</v>
      </c>
      <c r="I157" s="19">
        <f t="shared" si="37"/>
        <v>0</v>
      </c>
      <c r="J157" s="19">
        <f t="shared" si="38"/>
        <v>0</v>
      </c>
      <c r="K157" s="19">
        <f t="shared" si="39"/>
        <v>0</v>
      </c>
      <c r="L157" s="19">
        <f t="shared" si="40"/>
        <v>0</v>
      </c>
      <c r="M157" s="20">
        <f t="shared" si="41"/>
        <v>-1</v>
      </c>
      <c r="N157" s="20">
        <f t="shared" si="42"/>
        <v>0</v>
      </c>
      <c r="O157" s="20">
        <f t="shared" si="43"/>
        <v>0</v>
      </c>
      <c r="P157" s="20">
        <f t="shared" si="44"/>
        <v>0</v>
      </c>
    </row>
    <row r="158" spans="1:16" x14ac:dyDescent="0.3">
      <c r="A158" s="50" t="s">
        <v>605</v>
      </c>
      <c r="B158" s="17" t="s">
        <v>357</v>
      </c>
      <c r="C158" s="18">
        <v>6.8</v>
      </c>
      <c r="D158" s="18">
        <v>0</v>
      </c>
      <c r="E158" s="18">
        <v>0</v>
      </c>
      <c r="F158" s="18">
        <v>0</v>
      </c>
      <c r="G158" s="18">
        <v>0</v>
      </c>
      <c r="H158" s="19">
        <f t="shared" si="36"/>
        <v>24.888000000000002</v>
      </c>
      <c r="I158" s="19">
        <f t="shared" si="37"/>
        <v>0</v>
      </c>
      <c r="J158" s="19">
        <f t="shared" si="38"/>
        <v>0</v>
      </c>
      <c r="K158" s="19">
        <f t="shared" si="39"/>
        <v>0</v>
      </c>
      <c r="L158" s="19">
        <f t="shared" si="40"/>
        <v>0</v>
      </c>
      <c r="M158" s="20">
        <f t="shared" si="41"/>
        <v>-1</v>
      </c>
      <c r="N158" s="20">
        <f t="shared" si="42"/>
        <v>0</v>
      </c>
      <c r="O158" s="20">
        <f t="shared" si="43"/>
        <v>0</v>
      </c>
      <c r="P158" s="20">
        <f t="shared" si="44"/>
        <v>0</v>
      </c>
    </row>
    <row r="159" spans="1:16" x14ac:dyDescent="0.3">
      <c r="A159" s="50" t="s">
        <v>606</v>
      </c>
      <c r="B159" s="17" t="s">
        <v>357</v>
      </c>
      <c r="C159" s="18">
        <v>6.04</v>
      </c>
      <c r="D159" s="18">
        <v>0</v>
      </c>
      <c r="E159" s="18">
        <v>0</v>
      </c>
      <c r="F159" s="18">
        <v>0</v>
      </c>
      <c r="G159" s="18">
        <v>0</v>
      </c>
      <c r="H159" s="19">
        <f t="shared" si="36"/>
        <v>22.106400000000001</v>
      </c>
      <c r="I159" s="19">
        <f t="shared" si="37"/>
        <v>0</v>
      </c>
      <c r="J159" s="19">
        <f t="shared" si="38"/>
        <v>0</v>
      </c>
      <c r="K159" s="19">
        <f t="shared" si="39"/>
        <v>0</v>
      </c>
      <c r="L159" s="19">
        <f t="shared" si="40"/>
        <v>0</v>
      </c>
      <c r="M159" s="20">
        <f t="shared" si="41"/>
        <v>-1</v>
      </c>
      <c r="N159" s="20">
        <f t="shared" si="42"/>
        <v>0</v>
      </c>
      <c r="O159" s="20">
        <f t="shared" si="43"/>
        <v>0</v>
      </c>
      <c r="P159" s="20">
        <f t="shared" si="44"/>
        <v>0</v>
      </c>
    </row>
    <row r="160" spans="1:16" x14ac:dyDescent="0.3">
      <c r="A160" s="50" t="s">
        <v>607</v>
      </c>
      <c r="B160" s="17" t="s">
        <v>357</v>
      </c>
      <c r="C160" s="18">
        <v>10.46</v>
      </c>
      <c r="D160" s="18">
        <v>0</v>
      </c>
      <c r="E160" s="18">
        <v>0</v>
      </c>
      <c r="F160" s="18">
        <v>0</v>
      </c>
      <c r="G160" s="18">
        <v>0</v>
      </c>
      <c r="H160" s="19">
        <f t="shared" si="36"/>
        <v>38.283600000000007</v>
      </c>
      <c r="I160" s="19">
        <f t="shared" si="37"/>
        <v>0</v>
      </c>
      <c r="J160" s="19">
        <f t="shared" si="38"/>
        <v>0</v>
      </c>
      <c r="K160" s="19">
        <f t="shared" si="39"/>
        <v>0</v>
      </c>
      <c r="L160" s="19">
        <f t="shared" si="40"/>
        <v>0</v>
      </c>
      <c r="M160" s="20">
        <f t="shared" si="41"/>
        <v>-1</v>
      </c>
      <c r="N160" s="20">
        <f t="shared" si="42"/>
        <v>0</v>
      </c>
      <c r="O160" s="20">
        <f t="shared" si="43"/>
        <v>0</v>
      </c>
      <c r="P160" s="20">
        <f t="shared" si="44"/>
        <v>0</v>
      </c>
    </row>
    <row r="161" spans="1:16" x14ac:dyDescent="0.3">
      <c r="A161" s="50" t="s">
        <v>608</v>
      </c>
      <c r="B161" s="17" t="s">
        <v>357</v>
      </c>
      <c r="C161" s="18">
        <v>2.94</v>
      </c>
      <c r="D161" s="18">
        <v>0</v>
      </c>
      <c r="E161" s="18">
        <v>0</v>
      </c>
      <c r="F161" s="18">
        <v>0</v>
      </c>
      <c r="G161" s="18">
        <v>0</v>
      </c>
      <c r="H161" s="19">
        <f t="shared" si="36"/>
        <v>10.760399999999999</v>
      </c>
      <c r="I161" s="19">
        <f t="shared" si="37"/>
        <v>0</v>
      </c>
      <c r="J161" s="19">
        <f t="shared" si="38"/>
        <v>0</v>
      </c>
      <c r="K161" s="19">
        <f t="shared" si="39"/>
        <v>0</v>
      </c>
      <c r="L161" s="19">
        <f t="shared" si="40"/>
        <v>0</v>
      </c>
      <c r="M161" s="20">
        <f t="shared" si="41"/>
        <v>-1</v>
      </c>
      <c r="N161" s="20">
        <f t="shared" si="42"/>
        <v>0</v>
      </c>
      <c r="O161" s="20">
        <f t="shared" si="43"/>
        <v>0</v>
      </c>
      <c r="P161" s="20">
        <f t="shared" si="44"/>
        <v>0</v>
      </c>
    </row>
    <row r="162" spans="1:16" x14ac:dyDescent="0.3">
      <c r="A162" s="50" t="s">
        <v>609</v>
      </c>
      <c r="B162" s="17" t="s">
        <v>357</v>
      </c>
      <c r="C162" s="18">
        <v>156.19</v>
      </c>
      <c r="D162" s="18">
        <v>374.15</v>
      </c>
      <c r="E162" s="18">
        <v>0</v>
      </c>
      <c r="F162" s="18">
        <v>0</v>
      </c>
      <c r="G162" s="18">
        <v>0</v>
      </c>
      <c r="H162" s="19">
        <f t="shared" si="36"/>
        <v>571.65539999999999</v>
      </c>
      <c r="I162" s="19">
        <f t="shared" si="37"/>
        <v>1365.6475</v>
      </c>
      <c r="J162" s="19">
        <f t="shared" si="38"/>
        <v>0</v>
      </c>
      <c r="K162" s="19">
        <f t="shared" si="39"/>
        <v>0</v>
      </c>
      <c r="L162" s="19">
        <f t="shared" si="40"/>
        <v>0</v>
      </c>
      <c r="M162" s="20">
        <f t="shared" si="41"/>
        <v>1.3889348373163273</v>
      </c>
      <c r="N162" s="20">
        <f t="shared" si="42"/>
        <v>-1</v>
      </c>
      <c r="O162" s="20">
        <f t="shared" si="43"/>
        <v>0</v>
      </c>
      <c r="P162" s="20">
        <f t="shared" si="44"/>
        <v>0</v>
      </c>
    </row>
    <row r="163" spans="1:16" x14ac:dyDescent="0.3">
      <c r="A163" s="50" t="s">
        <v>610</v>
      </c>
      <c r="B163" s="17" t="s">
        <v>357</v>
      </c>
      <c r="C163" s="18">
        <v>54.63</v>
      </c>
      <c r="D163" s="18">
        <v>0</v>
      </c>
      <c r="E163" s="18">
        <v>0</v>
      </c>
      <c r="F163" s="18">
        <v>0</v>
      </c>
      <c r="G163" s="18">
        <v>0</v>
      </c>
      <c r="H163" s="19">
        <f t="shared" si="36"/>
        <v>199.94579999999999</v>
      </c>
      <c r="I163" s="19">
        <f t="shared" si="37"/>
        <v>0</v>
      </c>
      <c r="J163" s="19">
        <f t="shared" si="38"/>
        <v>0</v>
      </c>
      <c r="K163" s="19">
        <f t="shared" si="39"/>
        <v>0</v>
      </c>
      <c r="L163" s="19">
        <f t="shared" si="40"/>
        <v>0</v>
      </c>
      <c r="M163" s="20">
        <f t="shared" si="41"/>
        <v>-1</v>
      </c>
      <c r="N163" s="20">
        <f t="shared" si="42"/>
        <v>0</v>
      </c>
      <c r="O163" s="20">
        <f t="shared" si="43"/>
        <v>0</v>
      </c>
      <c r="P163" s="20">
        <f t="shared" si="44"/>
        <v>0</v>
      </c>
    </row>
    <row r="164" spans="1:16" x14ac:dyDescent="0.3">
      <c r="A164" s="50" t="s">
        <v>611</v>
      </c>
      <c r="B164" s="17" t="s">
        <v>357</v>
      </c>
      <c r="C164" s="18">
        <v>4.82</v>
      </c>
      <c r="D164" s="18">
        <v>0</v>
      </c>
      <c r="E164" s="18">
        <v>0</v>
      </c>
      <c r="F164" s="18">
        <v>0</v>
      </c>
      <c r="G164" s="18">
        <v>0</v>
      </c>
      <c r="H164" s="19">
        <f t="shared" si="36"/>
        <v>17.641200000000001</v>
      </c>
      <c r="I164" s="19">
        <f t="shared" si="37"/>
        <v>0</v>
      </c>
      <c r="J164" s="19">
        <f t="shared" si="38"/>
        <v>0</v>
      </c>
      <c r="K164" s="19">
        <f t="shared" si="39"/>
        <v>0</v>
      </c>
      <c r="L164" s="19">
        <f t="shared" si="40"/>
        <v>0</v>
      </c>
      <c r="M164" s="20">
        <f t="shared" si="41"/>
        <v>-1</v>
      </c>
      <c r="N164" s="20">
        <f t="shared" si="42"/>
        <v>0</v>
      </c>
      <c r="O164" s="20">
        <f t="shared" si="43"/>
        <v>0</v>
      </c>
      <c r="P164" s="20">
        <f t="shared" si="44"/>
        <v>0</v>
      </c>
    </row>
    <row r="165" spans="1:16" x14ac:dyDescent="0.3">
      <c r="A165" s="50" t="s">
        <v>612</v>
      </c>
      <c r="B165" s="17" t="s">
        <v>357</v>
      </c>
      <c r="C165" s="18">
        <v>38.340000000000003</v>
      </c>
      <c r="D165" s="18">
        <v>0</v>
      </c>
      <c r="E165" s="18">
        <v>0</v>
      </c>
      <c r="F165" s="18">
        <v>0</v>
      </c>
      <c r="G165" s="18">
        <v>0</v>
      </c>
      <c r="H165" s="19">
        <f t="shared" si="36"/>
        <v>140.3244</v>
      </c>
      <c r="I165" s="19">
        <f t="shared" si="37"/>
        <v>0</v>
      </c>
      <c r="J165" s="19">
        <f t="shared" si="38"/>
        <v>0</v>
      </c>
      <c r="K165" s="19">
        <f t="shared" si="39"/>
        <v>0</v>
      </c>
      <c r="L165" s="19">
        <f t="shared" si="40"/>
        <v>0</v>
      </c>
      <c r="M165" s="20">
        <f t="shared" si="41"/>
        <v>-1</v>
      </c>
      <c r="N165" s="20">
        <f t="shared" si="42"/>
        <v>0</v>
      </c>
      <c r="O165" s="20">
        <f t="shared" si="43"/>
        <v>0</v>
      </c>
      <c r="P165" s="20">
        <f t="shared" si="44"/>
        <v>0</v>
      </c>
    </row>
    <row r="166" spans="1:16" x14ac:dyDescent="0.3">
      <c r="A166" s="50" t="s">
        <v>613</v>
      </c>
      <c r="B166" s="17" t="s">
        <v>357</v>
      </c>
      <c r="C166" s="18">
        <v>135.38</v>
      </c>
      <c r="D166" s="18">
        <v>0</v>
      </c>
      <c r="E166" s="18">
        <v>0</v>
      </c>
      <c r="F166" s="18">
        <v>0</v>
      </c>
      <c r="G166" s="18">
        <v>0</v>
      </c>
      <c r="H166" s="19">
        <f t="shared" si="36"/>
        <v>495.49079999999998</v>
      </c>
      <c r="I166" s="19">
        <f t="shared" si="37"/>
        <v>0</v>
      </c>
      <c r="J166" s="19">
        <f t="shared" si="38"/>
        <v>0</v>
      </c>
      <c r="K166" s="19">
        <f t="shared" si="39"/>
        <v>0</v>
      </c>
      <c r="L166" s="19">
        <f t="shared" si="40"/>
        <v>0</v>
      </c>
      <c r="M166" s="20">
        <f t="shared" si="41"/>
        <v>-1</v>
      </c>
      <c r="N166" s="20">
        <f t="shared" si="42"/>
        <v>0</v>
      </c>
      <c r="O166" s="20">
        <f t="shared" si="43"/>
        <v>0</v>
      </c>
      <c r="P166" s="20">
        <f t="shared" si="44"/>
        <v>0</v>
      </c>
    </row>
    <row r="167" spans="1:16" x14ac:dyDescent="0.3">
      <c r="A167" s="50" t="s">
        <v>614</v>
      </c>
      <c r="B167" s="17" t="s">
        <v>357</v>
      </c>
      <c r="C167" s="18">
        <v>5.25</v>
      </c>
      <c r="D167" s="18">
        <v>0</v>
      </c>
      <c r="E167" s="18">
        <v>0</v>
      </c>
      <c r="F167" s="18">
        <v>0</v>
      </c>
      <c r="G167" s="18">
        <v>0</v>
      </c>
      <c r="H167" s="19">
        <f t="shared" si="36"/>
        <v>19.215</v>
      </c>
      <c r="I167" s="19">
        <f t="shared" si="37"/>
        <v>0</v>
      </c>
      <c r="J167" s="19">
        <f t="shared" si="38"/>
        <v>0</v>
      </c>
      <c r="K167" s="19">
        <f t="shared" si="39"/>
        <v>0</v>
      </c>
      <c r="L167" s="19">
        <f t="shared" si="40"/>
        <v>0</v>
      </c>
      <c r="M167" s="20">
        <f t="shared" si="41"/>
        <v>-1</v>
      </c>
      <c r="N167" s="20">
        <f t="shared" si="42"/>
        <v>0</v>
      </c>
      <c r="O167" s="20">
        <f t="shared" si="43"/>
        <v>0</v>
      </c>
      <c r="P167" s="20">
        <f t="shared" si="44"/>
        <v>0</v>
      </c>
    </row>
    <row r="168" spans="1:16" x14ac:dyDescent="0.3">
      <c r="A168" s="50" t="s">
        <v>615</v>
      </c>
      <c r="B168" s="17" t="s">
        <v>357</v>
      </c>
      <c r="C168" s="18">
        <v>6.16</v>
      </c>
      <c r="D168" s="18">
        <v>0</v>
      </c>
      <c r="E168" s="18">
        <v>0</v>
      </c>
      <c r="F168" s="18">
        <v>0</v>
      </c>
      <c r="G168" s="18">
        <v>0</v>
      </c>
      <c r="H168" s="19">
        <f t="shared" si="36"/>
        <v>22.5456</v>
      </c>
      <c r="I168" s="19">
        <f t="shared" si="37"/>
        <v>0</v>
      </c>
      <c r="J168" s="19">
        <f t="shared" si="38"/>
        <v>0</v>
      </c>
      <c r="K168" s="19">
        <f t="shared" si="39"/>
        <v>0</v>
      </c>
      <c r="L168" s="19">
        <f t="shared" si="40"/>
        <v>0</v>
      </c>
      <c r="M168" s="20">
        <f t="shared" si="41"/>
        <v>-1</v>
      </c>
      <c r="N168" s="20">
        <f t="shared" si="42"/>
        <v>0</v>
      </c>
      <c r="O168" s="20">
        <f t="shared" si="43"/>
        <v>0</v>
      </c>
      <c r="P168" s="20">
        <f t="shared" si="44"/>
        <v>0</v>
      </c>
    </row>
    <row r="169" spans="1:16" x14ac:dyDescent="0.3">
      <c r="A169" s="50" t="s">
        <v>616</v>
      </c>
      <c r="B169" s="17" t="s">
        <v>357</v>
      </c>
      <c r="C169" s="18">
        <v>16.03</v>
      </c>
      <c r="D169" s="18">
        <v>0</v>
      </c>
      <c r="E169" s="18">
        <v>0</v>
      </c>
      <c r="F169" s="18">
        <v>0</v>
      </c>
      <c r="G169" s="18">
        <v>0</v>
      </c>
      <c r="H169" s="19">
        <f t="shared" si="36"/>
        <v>58.669800000000002</v>
      </c>
      <c r="I169" s="19">
        <f t="shared" si="37"/>
        <v>0</v>
      </c>
      <c r="J169" s="19">
        <f t="shared" si="38"/>
        <v>0</v>
      </c>
      <c r="K169" s="19">
        <f t="shared" si="39"/>
        <v>0</v>
      </c>
      <c r="L169" s="19">
        <f t="shared" si="40"/>
        <v>0</v>
      </c>
      <c r="M169" s="20">
        <f t="shared" si="41"/>
        <v>-1</v>
      </c>
      <c r="N169" s="20">
        <f t="shared" si="42"/>
        <v>0</v>
      </c>
      <c r="O169" s="20">
        <f t="shared" si="43"/>
        <v>0</v>
      </c>
      <c r="P169" s="20">
        <f t="shared" si="44"/>
        <v>0</v>
      </c>
    </row>
    <row r="170" spans="1:16" x14ac:dyDescent="0.3">
      <c r="A170" s="50" t="s">
        <v>617</v>
      </c>
      <c r="B170" s="17">
        <v>4</v>
      </c>
      <c r="C170" s="18">
        <v>0</v>
      </c>
      <c r="D170" s="18">
        <v>0</v>
      </c>
      <c r="E170" s="18">
        <v>114642.29</v>
      </c>
      <c r="F170" s="18">
        <v>71098.929999999993</v>
      </c>
      <c r="G170" s="18">
        <v>178848.93</v>
      </c>
      <c r="H170" s="19">
        <f t="shared" si="36"/>
        <v>0</v>
      </c>
      <c r="I170" s="19">
        <f t="shared" si="37"/>
        <v>0</v>
      </c>
      <c r="J170" s="19">
        <f t="shared" si="38"/>
        <v>418444.35850000003</v>
      </c>
      <c r="K170" s="19">
        <f t="shared" si="39"/>
        <v>260222.08379999999</v>
      </c>
      <c r="L170" s="19">
        <f t="shared" si="40"/>
        <v>652798.59450000001</v>
      </c>
      <c r="M170" s="20">
        <f t="shared" si="41"/>
        <v>0</v>
      </c>
      <c r="N170" s="20">
        <f t="shared" si="42"/>
        <v>0</v>
      </c>
      <c r="O170" s="20">
        <f t="shared" si="43"/>
        <v>-0.37812022431651449</v>
      </c>
      <c r="P170" s="20">
        <f t="shared" si="44"/>
        <v>1.5086210400256586</v>
      </c>
    </row>
    <row r="171" spans="1:16" x14ac:dyDescent="0.3">
      <c r="A171" s="50" t="s">
        <v>618</v>
      </c>
      <c r="B171" s="17" t="s">
        <v>357</v>
      </c>
      <c r="C171" s="18">
        <v>0</v>
      </c>
      <c r="D171" s="18">
        <v>0</v>
      </c>
      <c r="E171" s="18">
        <v>0</v>
      </c>
      <c r="F171" s="18">
        <v>0</v>
      </c>
      <c r="G171" s="18">
        <v>0</v>
      </c>
      <c r="H171" s="19">
        <f t="shared" si="36"/>
        <v>0</v>
      </c>
      <c r="I171" s="19">
        <f t="shared" si="37"/>
        <v>0</v>
      </c>
      <c r="J171" s="19">
        <f t="shared" si="38"/>
        <v>0</v>
      </c>
      <c r="K171" s="19">
        <f t="shared" si="39"/>
        <v>0</v>
      </c>
      <c r="L171" s="19">
        <f t="shared" si="40"/>
        <v>0</v>
      </c>
      <c r="M171" s="20">
        <f t="shared" si="41"/>
        <v>0</v>
      </c>
      <c r="N171" s="20">
        <f t="shared" si="42"/>
        <v>0</v>
      </c>
      <c r="O171" s="20">
        <f t="shared" si="43"/>
        <v>0</v>
      </c>
      <c r="P171" s="20">
        <f t="shared" si="44"/>
        <v>0</v>
      </c>
    </row>
    <row r="172" spans="1:16" x14ac:dyDescent="0.3">
      <c r="A172" s="50" t="s">
        <v>619</v>
      </c>
      <c r="B172" s="17" t="s">
        <v>357</v>
      </c>
      <c r="C172" s="18">
        <v>8.17</v>
      </c>
      <c r="D172" s="18">
        <v>0</v>
      </c>
      <c r="E172" s="18">
        <v>0</v>
      </c>
      <c r="F172" s="18">
        <v>0</v>
      </c>
      <c r="G172" s="18">
        <v>0</v>
      </c>
      <c r="H172" s="19">
        <f t="shared" si="36"/>
        <v>29.902199999999997</v>
      </c>
      <c r="I172" s="19">
        <f t="shared" si="37"/>
        <v>0</v>
      </c>
      <c r="J172" s="19">
        <f t="shared" si="38"/>
        <v>0</v>
      </c>
      <c r="K172" s="19">
        <f t="shared" si="39"/>
        <v>0</v>
      </c>
      <c r="L172" s="19">
        <f t="shared" si="40"/>
        <v>0</v>
      </c>
      <c r="M172" s="20">
        <f t="shared" si="41"/>
        <v>-1</v>
      </c>
      <c r="N172" s="20">
        <f t="shared" si="42"/>
        <v>0</v>
      </c>
      <c r="O172" s="20">
        <f t="shared" si="43"/>
        <v>0</v>
      </c>
      <c r="P172" s="20">
        <f t="shared" si="44"/>
        <v>0</v>
      </c>
    </row>
    <row r="173" spans="1:16" x14ac:dyDescent="0.3">
      <c r="A173" s="50" t="s">
        <v>620</v>
      </c>
      <c r="B173" s="17">
        <v>0</v>
      </c>
      <c r="C173" s="18">
        <v>19.760000000000002</v>
      </c>
      <c r="D173" s="18">
        <v>17.899999999999999</v>
      </c>
      <c r="E173" s="18">
        <v>18.32</v>
      </c>
      <c r="F173" s="18">
        <v>19.18</v>
      </c>
      <c r="G173" s="18">
        <v>26.32</v>
      </c>
      <c r="H173" s="19">
        <f t="shared" si="36"/>
        <v>72.321600000000004</v>
      </c>
      <c r="I173" s="19">
        <f t="shared" si="37"/>
        <v>65.334999999999994</v>
      </c>
      <c r="J173" s="19">
        <f t="shared" si="38"/>
        <v>66.867999999999995</v>
      </c>
      <c r="K173" s="19">
        <f t="shared" si="39"/>
        <v>70.198800000000006</v>
      </c>
      <c r="L173" s="19">
        <f t="shared" si="40"/>
        <v>96.067999999999998</v>
      </c>
      <c r="M173" s="20">
        <f t="shared" si="41"/>
        <v>-9.6604610517466605E-2</v>
      </c>
      <c r="N173" s="20">
        <f t="shared" si="42"/>
        <v>2.346368715083802E-2</v>
      </c>
      <c r="O173" s="20">
        <f t="shared" si="43"/>
        <v>4.9811569061434691E-2</v>
      </c>
      <c r="P173" s="20">
        <f t="shared" si="44"/>
        <v>0.36851342188185532</v>
      </c>
    </row>
    <row r="174" spans="1:16" x14ac:dyDescent="0.3">
      <c r="A174" s="50" t="s">
        <v>621</v>
      </c>
      <c r="B174" s="17">
        <v>0</v>
      </c>
      <c r="C174" s="18">
        <v>25.51</v>
      </c>
      <c r="D174" s="18">
        <v>22.9</v>
      </c>
      <c r="E174" s="18">
        <v>24.28</v>
      </c>
      <c r="F174" s="18">
        <v>25.64</v>
      </c>
      <c r="G174" s="18">
        <v>31.18</v>
      </c>
      <c r="H174" s="19">
        <f t="shared" si="36"/>
        <v>93.366599999999991</v>
      </c>
      <c r="I174" s="19">
        <f t="shared" si="37"/>
        <v>83.584999999999994</v>
      </c>
      <c r="J174" s="19">
        <f t="shared" si="38"/>
        <v>88.622</v>
      </c>
      <c r="K174" s="19">
        <f t="shared" si="39"/>
        <v>93.842400000000012</v>
      </c>
      <c r="L174" s="19">
        <f t="shared" si="40"/>
        <v>113.807</v>
      </c>
      <c r="M174" s="20">
        <f t="shared" si="41"/>
        <v>-0.10476551571975412</v>
      </c>
      <c r="N174" s="20">
        <f t="shared" si="42"/>
        <v>6.0262008733624528E-2</v>
      </c>
      <c r="O174" s="20">
        <f t="shared" si="43"/>
        <v>5.890636636501112E-2</v>
      </c>
      <c r="P174" s="20">
        <f t="shared" si="44"/>
        <v>0.21274605082563935</v>
      </c>
    </row>
    <row r="175" spans="1:16" x14ac:dyDescent="0.3">
      <c r="A175" s="50" t="s">
        <v>622</v>
      </c>
      <c r="B175" s="17" t="s">
        <v>357</v>
      </c>
      <c r="C175" s="18">
        <v>26</v>
      </c>
      <c r="D175" s="18">
        <v>0</v>
      </c>
      <c r="E175" s="18">
        <v>0</v>
      </c>
      <c r="F175" s="18">
        <v>0</v>
      </c>
      <c r="G175" s="18">
        <v>0</v>
      </c>
      <c r="H175" s="19">
        <f t="shared" ref="H175:H192" si="45">($C175/100)*366</f>
        <v>95.16</v>
      </c>
      <c r="I175" s="19">
        <f t="shared" ref="I175:I192" si="46">($D175/100)*365</f>
        <v>0</v>
      </c>
      <c r="J175" s="19">
        <f t="shared" ref="J175:J192" si="47">IFERROR((($E175/100)*365),0)</f>
        <v>0</v>
      </c>
      <c r="K175" s="19">
        <f t="shared" ref="K175:K192" si="48">($F175/100)*366</f>
        <v>0</v>
      </c>
      <c r="L175" s="19">
        <f t="shared" ref="L175:L192" si="49">($G175/100)*365</f>
        <v>0</v>
      </c>
      <c r="M175" s="20">
        <f t="shared" ref="M175:M192" si="50">IFERROR((($I175/$H175)-1),0)</f>
        <v>-1</v>
      </c>
      <c r="N175" s="20">
        <f t="shared" ref="N175:N192" si="51">IFERROR((($J175/$I175)-1),0)</f>
        <v>0</v>
      </c>
      <c r="O175" s="20">
        <f t="shared" ref="O175:O192" si="52">IFERROR((($K175/$J175)-1),0)</f>
        <v>0</v>
      </c>
      <c r="P175" s="20">
        <f t="shared" ref="P175:P192" si="53">IFERROR((($L175/$K175)-1),0)</f>
        <v>0</v>
      </c>
    </row>
    <row r="176" spans="1:16" x14ac:dyDescent="0.3">
      <c r="A176" s="50" t="s">
        <v>623</v>
      </c>
      <c r="B176" s="17">
        <v>0</v>
      </c>
      <c r="C176" s="18">
        <v>11.16</v>
      </c>
      <c r="D176" s="18">
        <v>10.27</v>
      </c>
      <c r="E176" s="18">
        <v>0</v>
      </c>
      <c r="F176" s="18">
        <v>10.51</v>
      </c>
      <c r="G176" s="18">
        <v>13.14</v>
      </c>
      <c r="H176" s="19">
        <f t="shared" si="45"/>
        <v>40.845600000000005</v>
      </c>
      <c r="I176" s="19">
        <f t="shared" si="46"/>
        <v>37.485500000000002</v>
      </c>
      <c r="J176" s="19">
        <f t="shared" si="47"/>
        <v>0</v>
      </c>
      <c r="K176" s="19">
        <f t="shared" si="48"/>
        <v>38.4666</v>
      </c>
      <c r="L176" s="19">
        <f t="shared" si="49"/>
        <v>47.961000000000006</v>
      </c>
      <c r="M176" s="20">
        <f t="shared" si="50"/>
        <v>-8.2263450653191628E-2</v>
      </c>
      <c r="N176" s="20">
        <f t="shared" si="51"/>
        <v>-1</v>
      </c>
      <c r="O176" s="20">
        <f t="shared" si="52"/>
        <v>0</v>
      </c>
      <c r="P176" s="20">
        <f t="shared" si="53"/>
        <v>0.24682191823556043</v>
      </c>
    </row>
    <row r="177" spans="1:16" x14ac:dyDescent="0.3">
      <c r="A177" s="50" t="s">
        <v>624</v>
      </c>
      <c r="B177" s="17" t="s">
        <v>357</v>
      </c>
      <c r="C177" s="18">
        <v>5.85</v>
      </c>
      <c r="D177" s="18">
        <v>5.97</v>
      </c>
      <c r="E177" s="18">
        <v>0</v>
      </c>
      <c r="F177" s="18">
        <v>0</v>
      </c>
      <c r="G177" s="18">
        <v>0</v>
      </c>
      <c r="H177" s="19">
        <f t="shared" si="45"/>
        <v>21.410999999999998</v>
      </c>
      <c r="I177" s="19">
        <f t="shared" si="46"/>
        <v>21.790499999999998</v>
      </c>
      <c r="J177" s="19">
        <f t="shared" si="47"/>
        <v>0</v>
      </c>
      <c r="K177" s="19">
        <f t="shared" si="48"/>
        <v>0</v>
      </c>
      <c r="L177" s="19">
        <f t="shared" si="49"/>
        <v>0</v>
      </c>
      <c r="M177" s="20">
        <f t="shared" si="50"/>
        <v>1.7724534117976809E-2</v>
      </c>
      <c r="N177" s="20">
        <f t="shared" si="51"/>
        <v>-1</v>
      </c>
      <c r="O177" s="20">
        <f t="shared" si="52"/>
        <v>0</v>
      </c>
      <c r="P177" s="20">
        <f t="shared" si="53"/>
        <v>0</v>
      </c>
    </row>
    <row r="178" spans="1:16" x14ac:dyDescent="0.3">
      <c r="A178" s="50" t="s">
        <v>625</v>
      </c>
      <c r="B178" s="17">
        <v>1</v>
      </c>
      <c r="C178" s="18">
        <v>16.03</v>
      </c>
      <c r="D178" s="18">
        <v>8.73</v>
      </c>
      <c r="E178" s="18">
        <v>9.23</v>
      </c>
      <c r="F178" s="18">
        <v>779.21</v>
      </c>
      <c r="G178" s="18">
        <v>2312.0300000000002</v>
      </c>
      <c r="H178" s="19">
        <f t="shared" si="45"/>
        <v>58.669800000000002</v>
      </c>
      <c r="I178" s="19">
        <f t="shared" si="46"/>
        <v>31.8645</v>
      </c>
      <c r="J178" s="19">
        <f t="shared" si="47"/>
        <v>33.689500000000002</v>
      </c>
      <c r="K178" s="19">
        <f t="shared" si="48"/>
        <v>2851.9086000000002</v>
      </c>
      <c r="L178" s="19">
        <f t="shared" si="49"/>
        <v>8438.9094999999998</v>
      </c>
      <c r="M178" s="20">
        <f t="shared" si="50"/>
        <v>-0.45688412096172137</v>
      </c>
      <c r="N178" s="20">
        <f t="shared" si="51"/>
        <v>5.7273768613974818E-2</v>
      </c>
      <c r="O178" s="20">
        <f t="shared" si="52"/>
        <v>83.652743436382252</v>
      </c>
      <c r="P178" s="20">
        <f t="shared" si="53"/>
        <v>1.9590392553253633</v>
      </c>
    </row>
    <row r="179" spans="1:16" x14ac:dyDescent="0.3">
      <c r="A179" s="50" t="s">
        <v>626</v>
      </c>
      <c r="B179" s="17" t="s">
        <v>357</v>
      </c>
      <c r="C179" s="18">
        <v>184.31</v>
      </c>
      <c r="D179" s="18">
        <v>166.32</v>
      </c>
      <c r="E179" s="18">
        <v>176.29</v>
      </c>
      <c r="F179" s="18">
        <v>0</v>
      </c>
      <c r="G179" s="18">
        <v>0</v>
      </c>
      <c r="H179" s="19">
        <f t="shared" si="45"/>
        <v>674.57460000000003</v>
      </c>
      <c r="I179" s="19">
        <f t="shared" si="46"/>
        <v>607.06799999999998</v>
      </c>
      <c r="J179" s="19">
        <f t="shared" si="47"/>
        <v>643.45849999999996</v>
      </c>
      <c r="K179" s="19">
        <f t="shared" si="48"/>
        <v>0</v>
      </c>
      <c r="L179" s="19">
        <f t="shared" si="49"/>
        <v>0</v>
      </c>
      <c r="M179" s="20">
        <f t="shared" si="50"/>
        <v>-0.10007284590911081</v>
      </c>
      <c r="N179" s="20">
        <f t="shared" si="51"/>
        <v>5.9944684944684967E-2</v>
      </c>
      <c r="O179" s="20">
        <f t="shared" si="52"/>
        <v>-1</v>
      </c>
      <c r="P179" s="20">
        <f t="shared" si="53"/>
        <v>0</v>
      </c>
    </row>
    <row r="180" spans="1:16" x14ac:dyDescent="0.3">
      <c r="A180" s="50" t="s">
        <v>627</v>
      </c>
      <c r="B180" s="17">
        <v>0</v>
      </c>
      <c r="C180" s="18">
        <v>57.73</v>
      </c>
      <c r="D180" s="18">
        <v>73.319999999999993</v>
      </c>
      <c r="E180" s="18">
        <v>150.81</v>
      </c>
      <c r="F180" s="18">
        <v>202.61</v>
      </c>
      <c r="G180" s="18">
        <v>236.37</v>
      </c>
      <c r="H180" s="19">
        <f t="shared" si="45"/>
        <v>211.29179999999997</v>
      </c>
      <c r="I180" s="19">
        <f t="shared" si="46"/>
        <v>267.61799999999999</v>
      </c>
      <c r="J180" s="19">
        <f t="shared" si="47"/>
        <v>550.45650000000001</v>
      </c>
      <c r="K180" s="19">
        <f t="shared" si="48"/>
        <v>741.55259999999998</v>
      </c>
      <c r="L180" s="19">
        <f t="shared" si="49"/>
        <v>862.7505000000001</v>
      </c>
      <c r="M180" s="20">
        <f t="shared" si="50"/>
        <v>0.26658015124108014</v>
      </c>
      <c r="N180" s="20">
        <f t="shared" si="51"/>
        <v>1.056873977086743</v>
      </c>
      <c r="O180" s="20">
        <f t="shared" si="52"/>
        <v>0.34715931231623198</v>
      </c>
      <c r="P180" s="20">
        <f t="shared" si="53"/>
        <v>0.16343803527895417</v>
      </c>
    </row>
    <row r="181" spans="1:16" x14ac:dyDescent="0.3">
      <c r="A181" s="50" t="s">
        <v>628</v>
      </c>
      <c r="B181" s="17" t="s">
        <v>357</v>
      </c>
      <c r="C181" s="18">
        <v>10.94</v>
      </c>
      <c r="D181" s="18">
        <v>0</v>
      </c>
      <c r="E181" s="18">
        <v>0</v>
      </c>
      <c r="F181" s="18">
        <v>0</v>
      </c>
      <c r="G181" s="18">
        <v>0</v>
      </c>
      <c r="H181" s="19">
        <f t="shared" si="45"/>
        <v>40.040399999999998</v>
      </c>
      <c r="I181" s="19">
        <f t="shared" si="46"/>
        <v>0</v>
      </c>
      <c r="J181" s="19">
        <f t="shared" si="47"/>
        <v>0</v>
      </c>
      <c r="K181" s="19">
        <f t="shared" si="48"/>
        <v>0</v>
      </c>
      <c r="L181" s="19">
        <f t="shared" si="49"/>
        <v>0</v>
      </c>
      <c r="M181" s="20">
        <f t="shared" si="50"/>
        <v>-1</v>
      </c>
      <c r="N181" s="20">
        <f t="shared" si="51"/>
        <v>0</v>
      </c>
      <c r="O181" s="20">
        <f t="shared" si="52"/>
        <v>0</v>
      </c>
      <c r="P181" s="20">
        <f t="shared" si="53"/>
        <v>0</v>
      </c>
    </row>
    <row r="182" spans="1:16" x14ac:dyDescent="0.3">
      <c r="A182" s="50" t="s">
        <v>629</v>
      </c>
      <c r="B182" s="17">
        <v>0</v>
      </c>
      <c r="C182" s="18">
        <v>1.67</v>
      </c>
      <c r="D182" s="18">
        <v>1.7</v>
      </c>
      <c r="E182" s="18">
        <v>1.78</v>
      </c>
      <c r="F182" s="18">
        <v>1.82</v>
      </c>
      <c r="G182" s="18">
        <v>2.14</v>
      </c>
      <c r="H182" s="19">
        <f t="shared" si="45"/>
        <v>6.1121999999999996</v>
      </c>
      <c r="I182" s="19">
        <f t="shared" si="46"/>
        <v>6.2050000000000001</v>
      </c>
      <c r="J182" s="19">
        <f t="shared" si="47"/>
        <v>6.4969999999999999</v>
      </c>
      <c r="K182" s="19">
        <f t="shared" si="48"/>
        <v>6.6612</v>
      </c>
      <c r="L182" s="19">
        <f t="shared" si="49"/>
        <v>7.8110000000000008</v>
      </c>
      <c r="M182" s="20">
        <f t="shared" si="50"/>
        <v>1.5182749255587158E-2</v>
      </c>
      <c r="N182" s="20">
        <f t="shared" si="51"/>
        <v>4.705882352941182E-2</v>
      </c>
      <c r="O182" s="20">
        <f t="shared" si="52"/>
        <v>2.5273203016777046E-2</v>
      </c>
      <c r="P182" s="20">
        <f t="shared" si="53"/>
        <v>0.1726115414640006</v>
      </c>
    </row>
    <row r="183" spans="1:16" x14ac:dyDescent="0.3">
      <c r="A183" s="50" t="s">
        <v>630</v>
      </c>
      <c r="B183" s="17">
        <v>0</v>
      </c>
      <c r="C183" s="18">
        <v>10.65</v>
      </c>
      <c r="D183" s="18">
        <v>10.89</v>
      </c>
      <c r="E183" s="18">
        <v>10.76</v>
      </c>
      <c r="F183" s="18">
        <v>10.96</v>
      </c>
      <c r="G183" s="18">
        <v>12.92</v>
      </c>
      <c r="H183" s="19">
        <f t="shared" si="45"/>
        <v>38.978999999999999</v>
      </c>
      <c r="I183" s="19">
        <f t="shared" si="46"/>
        <v>39.748500000000007</v>
      </c>
      <c r="J183" s="19">
        <f t="shared" si="47"/>
        <v>39.274000000000001</v>
      </c>
      <c r="K183" s="19">
        <f t="shared" si="48"/>
        <v>40.113599999999998</v>
      </c>
      <c r="L183" s="19">
        <f t="shared" si="49"/>
        <v>47.158000000000001</v>
      </c>
      <c r="M183" s="20">
        <f t="shared" si="50"/>
        <v>1.9741399214962208E-2</v>
      </c>
      <c r="N183" s="20">
        <f t="shared" si="51"/>
        <v>-1.1937557392103004E-2</v>
      </c>
      <c r="O183" s="20">
        <f t="shared" si="52"/>
        <v>2.1378010897795008E-2</v>
      </c>
      <c r="P183" s="20">
        <f t="shared" si="53"/>
        <v>0.17561126401021099</v>
      </c>
    </row>
    <row r="184" spans="1:16" x14ac:dyDescent="0.3">
      <c r="A184" s="50" t="s">
        <v>631</v>
      </c>
      <c r="B184" s="17" t="s">
        <v>357</v>
      </c>
      <c r="C184" s="18">
        <v>47.26</v>
      </c>
      <c r="D184" s="18">
        <v>0</v>
      </c>
      <c r="E184" s="18">
        <v>0</v>
      </c>
      <c r="F184" s="18">
        <v>0</v>
      </c>
      <c r="G184" s="18">
        <v>0</v>
      </c>
      <c r="H184" s="19">
        <f t="shared" si="45"/>
        <v>172.9716</v>
      </c>
      <c r="I184" s="19">
        <f t="shared" si="46"/>
        <v>0</v>
      </c>
      <c r="J184" s="19">
        <f t="shared" si="47"/>
        <v>0</v>
      </c>
      <c r="K184" s="19">
        <f t="shared" si="48"/>
        <v>0</v>
      </c>
      <c r="L184" s="19">
        <f t="shared" si="49"/>
        <v>0</v>
      </c>
      <c r="M184" s="20">
        <f t="shared" si="50"/>
        <v>-1</v>
      </c>
      <c r="N184" s="20">
        <f t="shared" si="51"/>
        <v>0</v>
      </c>
      <c r="O184" s="20">
        <f t="shared" si="52"/>
        <v>0</v>
      </c>
      <c r="P184" s="20">
        <f t="shared" si="53"/>
        <v>0</v>
      </c>
    </row>
    <row r="185" spans="1:16" x14ac:dyDescent="0.3">
      <c r="A185" s="50" t="s">
        <v>632</v>
      </c>
      <c r="B185" s="17" t="s">
        <v>357</v>
      </c>
      <c r="C185" s="18">
        <v>42.28</v>
      </c>
      <c r="D185" s="18">
        <v>0</v>
      </c>
      <c r="E185" s="18">
        <v>0</v>
      </c>
      <c r="F185" s="18">
        <v>0</v>
      </c>
      <c r="G185" s="18">
        <v>0</v>
      </c>
      <c r="H185" s="19">
        <f t="shared" si="45"/>
        <v>154.7448</v>
      </c>
      <c r="I185" s="19">
        <f t="shared" si="46"/>
        <v>0</v>
      </c>
      <c r="J185" s="19">
        <f t="shared" si="47"/>
        <v>0</v>
      </c>
      <c r="K185" s="19">
        <f t="shared" si="48"/>
        <v>0</v>
      </c>
      <c r="L185" s="19">
        <f t="shared" si="49"/>
        <v>0</v>
      </c>
      <c r="M185" s="20">
        <f t="shared" si="50"/>
        <v>-1</v>
      </c>
      <c r="N185" s="20">
        <f t="shared" si="51"/>
        <v>0</v>
      </c>
      <c r="O185" s="20">
        <f t="shared" si="52"/>
        <v>0</v>
      </c>
      <c r="P185" s="20">
        <f t="shared" si="53"/>
        <v>0</v>
      </c>
    </row>
    <row r="186" spans="1:16" x14ac:dyDescent="0.3">
      <c r="A186" s="50" t="s">
        <v>633</v>
      </c>
      <c r="B186" s="17">
        <v>0</v>
      </c>
      <c r="C186" s="18">
        <v>19.399999999999999</v>
      </c>
      <c r="D186" s="18">
        <v>17.86</v>
      </c>
      <c r="E186" s="18">
        <v>0</v>
      </c>
      <c r="F186" s="18">
        <v>0</v>
      </c>
      <c r="G186" s="18">
        <v>24.63</v>
      </c>
      <c r="H186" s="19">
        <f t="shared" si="45"/>
        <v>71.003999999999991</v>
      </c>
      <c r="I186" s="19">
        <f t="shared" si="46"/>
        <v>65.188999999999993</v>
      </c>
      <c r="J186" s="19">
        <f t="shared" si="47"/>
        <v>0</v>
      </c>
      <c r="K186" s="19">
        <f t="shared" si="48"/>
        <v>0</v>
      </c>
      <c r="L186" s="19">
        <f t="shared" si="49"/>
        <v>89.899500000000003</v>
      </c>
      <c r="M186" s="20">
        <f t="shared" si="50"/>
        <v>-8.1896794546786111E-2</v>
      </c>
      <c r="N186" s="20">
        <f t="shared" si="51"/>
        <v>-1</v>
      </c>
      <c r="O186" s="20">
        <f t="shared" si="52"/>
        <v>0</v>
      </c>
      <c r="P186" s="20">
        <f t="shared" si="53"/>
        <v>0</v>
      </c>
    </row>
    <row r="187" spans="1:16" x14ac:dyDescent="0.3">
      <c r="A187" s="50" t="s">
        <v>634</v>
      </c>
      <c r="B187" s="17">
        <v>0</v>
      </c>
      <c r="C187" s="18">
        <v>3.29</v>
      </c>
      <c r="D187" s="18">
        <v>3.35</v>
      </c>
      <c r="E187" s="18">
        <v>3.55</v>
      </c>
      <c r="F187" s="18">
        <v>5.58</v>
      </c>
      <c r="G187" s="18">
        <v>6.56</v>
      </c>
      <c r="H187" s="19">
        <f t="shared" si="45"/>
        <v>12.041399999999999</v>
      </c>
      <c r="I187" s="19">
        <f t="shared" si="46"/>
        <v>12.227500000000001</v>
      </c>
      <c r="J187" s="19">
        <f t="shared" si="47"/>
        <v>12.9575</v>
      </c>
      <c r="K187" s="19">
        <f t="shared" si="48"/>
        <v>20.422800000000002</v>
      </c>
      <c r="L187" s="19">
        <f t="shared" si="49"/>
        <v>23.943999999999996</v>
      </c>
      <c r="M187" s="20">
        <f t="shared" si="50"/>
        <v>1.5455013536632034E-2</v>
      </c>
      <c r="N187" s="20">
        <f t="shared" si="51"/>
        <v>5.9701492537313383E-2</v>
      </c>
      <c r="O187" s="20">
        <f t="shared" si="52"/>
        <v>0.57613737217827543</v>
      </c>
      <c r="P187" s="20">
        <f t="shared" si="53"/>
        <v>0.17241514385882417</v>
      </c>
    </row>
    <row r="188" spans="1:16" x14ac:dyDescent="0.3">
      <c r="A188" s="50" t="s">
        <v>635</v>
      </c>
      <c r="B188" s="17">
        <v>0</v>
      </c>
      <c r="C188" s="18">
        <v>15.14</v>
      </c>
      <c r="D188" s="18">
        <v>14.81</v>
      </c>
      <c r="E188" s="18">
        <v>15.67</v>
      </c>
      <c r="F188" s="18">
        <v>15.44</v>
      </c>
      <c r="G188" s="18">
        <v>16.21</v>
      </c>
      <c r="H188" s="19">
        <f t="shared" si="45"/>
        <v>55.412400000000005</v>
      </c>
      <c r="I188" s="19">
        <f t="shared" si="46"/>
        <v>54.056500000000007</v>
      </c>
      <c r="J188" s="19">
        <f t="shared" si="47"/>
        <v>57.195500000000003</v>
      </c>
      <c r="K188" s="19">
        <f t="shared" si="48"/>
        <v>56.51039999999999</v>
      </c>
      <c r="L188" s="19">
        <f t="shared" si="49"/>
        <v>59.166500000000006</v>
      </c>
      <c r="M188" s="20">
        <f t="shared" si="50"/>
        <v>-2.4469252369505701E-2</v>
      </c>
      <c r="N188" s="20">
        <f t="shared" si="51"/>
        <v>5.8068872383524539E-2</v>
      </c>
      <c r="O188" s="20">
        <f t="shared" si="52"/>
        <v>-1.1978215069367582E-2</v>
      </c>
      <c r="P188" s="20">
        <f t="shared" si="53"/>
        <v>4.7001967779382481E-2</v>
      </c>
    </row>
    <row r="189" spans="1:16" x14ac:dyDescent="0.3">
      <c r="A189" s="50" t="s">
        <v>636</v>
      </c>
      <c r="B189" s="17" t="s">
        <v>357</v>
      </c>
      <c r="C189" s="18">
        <v>6.99</v>
      </c>
      <c r="D189" s="18">
        <v>0</v>
      </c>
      <c r="E189" s="18">
        <v>0</v>
      </c>
      <c r="F189" s="18">
        <v>0</v>
      </c>
      <c r="G189" s="18">
        <v>0</v>
      </c>
      <c r="H189" s="19">
        <f t="shared" si="45"/>
        <v>25.583400000000001</v>
      </c>
      <c r="I189" s="19">
        <f t="shared" si="46"/>
        <v>0</v>
      </c>
      <c r="J189" s="19">
        <f t="shared" si="47"/>
        <v>0</v>
      </c>
      <c r="K189" s="19">
        <f t="shared" si="48"/>
        <v>0</v>
      </c>
      <c r="L189" s="19">
        <f t="shared" si="49"/>
        <v>0</v>
      </c>
      <c r="M189" s="20">
        <f t="shared" si="50"/>
        <v>-1</v>
      </c>
      <c r="N189" s="20">
        <f t="shared" si="51"/>
        <v>0</v>
      </c>
      <c r="O189" s="20">
        <f t="shared" si="52"/>
        <v>0</v>
      </c>
      <c r="P189" s="20">
        <f t="shared" si="53"/>
        <v>0</v>
      </c>
    </row>
    <row r="190" spans="1:16" x14ac:dyDescent="0.3">
      <c r="A190" s="50" t="s">
        <v>637</v>
      </c>
      <c r="B190" s="17">
        <v>0</v>
      </c>
      <c r="C190" s="18">
        <v>6.14</v>
      </c>
      <c r="D190" s="18">
        <v>5.46</v>
      </c>
      <c r="E190" s="18">
        <v>5.79</v>
      </c>
      <c r="F190" s="18">
        <v>6.03</v>
      </c>
      <c r="G190" s="18">
        <v>7.27</v>
      </c>
      <c r="H190" s="19">
        <f t="shared" si="45"/>
        <v>22.4724</v>
      </c>
      <c r="I190" s="19">
        <f t="shared" si="46"/>
        <v>19.929000000000002</v>
      </c>
      <c r="J190" s="19">
        <f t="shared" si="47"/>
        <v>21.133500000000002</v>
      </c>
      <c r="K190" s="19">
        <f t="shared" si="48"/>
        <v>22.069800000000001</v>
      </c>
      <c r="L190" s="19">
        <f t="shared" si="49"/>
        <v>26.535499999999999</v>
      </c>
      <c r="M190" s="20">
        <f t="shared" si="50"/>
        <v>-0.11317883270144702</v>
      </c>
      <c r="N190" s="20">
        <f t="shared" si="51"/>
        <v>6.0439560439560447E-2</v>
      </c>
      <c r="O190" s="20">
        <f t="shared" si="52"/>
        <v>4.4304067002626013E-2</v>
      </c>
      <c r="P190" s="20">
        <f t="shared" si="53"/>
        <v>0.20234438010312727</v>
      </c>
    </row>
    <row r="191" spans="1:16" x14ac:dyDescent="0.3">
      <c r="A191" s="50" t="s">
        <v>638</v>
      </c>
      <c r="B191" s="17" t="s">
        <v>357</v>
      </c>
      <c r="C191" s="18">
        <v>3.89</v>
      </c>
      <c r="D191" s="18">
        <v>0</v>
      </c>
      <c r="E191" s="18">
        <v>0</v>
      </c>
      <c r="F191" s="18">
        <v>0</v>
      </c>
      <c r="G191" s="18">
        <v>0</v>
      </c>
      <c r="H191" s="19">
        <f t="shared" si="45"/>
        <v>14.237400000000001</v>
      </c>
      <c r="I191" s="19">
        <f t="shared" si="46"/>
        <v>0</v>
      </c>
      <c r="J191" s="19">
        <f t="shared" si="47"/>
        <v>0</v>
      </c>
      <c r="K191" s="19">
        <f t="shared" si="48"/>
        <v>0</v>
      </c>
      <c r="L191" s="19">
        <f t="shared" si="49"/>
        <v>0</v>
      </c>
      <c r="M191" s="20">
        <f t="shared" si="50"/>
        <v>-1</v>
      </c>
      <c r="N191" s="20">
        <f t="shared" si="51"/>
        <v>0</v>
      </c>
      <c r="O191" s="20">
        <f t="shared" si="52"/>
        <v>0</v>
      </c>
      <c r="P191" s="20">
        <f t="shared" si="53"/>
        <v>0</v>
      </c>
    </row>
    <row r="192" spans="1:16" x14ac:dyDescent="0.3">
      <c r="A192" s="50" t="s">
        <v>639</v>
      </c>
      <c r="B192" s="17" t="s">
        <v>357</v>
      </c>
      <c r="C192" s="18">
        <v>565.09</v>
      </c>
      <c r="D192" s="18">
        <v>525.11</v>
      </c>
      <c r="E192" s="18">
        <v>555.91999999999996</v>
      </c>
      <c r="F192" s="18">
        <v>615.16</v>
      </c>
      <c r="G192" s="18">
        <v>0</v>
      </c>
      <c r="H192" s="19">
        <f t="shared" si="45"/>
        <v>2068.2294000000002</v>
      </c>
      <c r="I192" s="19">
        <f t="shared" si="46"/>
        <v>1916.6514999999999</v>
      </c>
      <c r="J192" s="19">
        <f t="shared" si="47"/>
        <v>2029.1079999999999</v>
      </c>
      <c r="K192" s="19">
        <f t="shared" si="48"/>
        <v>2251.4855999999995</v>
      </c>
      <c r="L192" s="19">
        <f t="shared" si="49"/>
        <v>0</v>
      </c>
      <c r="M192" s="20">
        <f t="shared" si="50"/>
        <v>-7.3288727062868486E-2</v>
      </c>
      <c r="N192" s="20">
        <f t="shared" si="51"/>
        <v>5.8673420807068943E-2</v>
      </c>
      <c r="O192" s="20">
        <f t="shared" si="52"/>
        <v>0.10959377223883582</v>
      </c>
      <c r="P192" s="20">
        <f t="shared" si="53"/>
        <v>-1</v>
      </c>
    </row>
    <row r="193" spans="1:16" x14ac:dyDescent="0.3">
      <c r="A193" s="68"/>
      <c r="B193" s="17"/>
      <c r="C193" s="18"/>
      <c r="D193" s="18"/>
      <c r="E193" s="18"/>
      <c r="F193" s="18"/>
      <c r="G193" s="18"/>
      <c r="H193" s="19"/>
      <c r="I193" s="19"/>
      <c r="J193" s="19"/>
      <c r="K193" s="19"/>
      <c r="L193" s="19"/>
      <c r="M193" s="20"/>
      <c r="N193" s="20"/>
      <c r="O193" s="20"/>
      <c r="P193" s="20"/>
    </row>
    <row r="194" spans="1:16" x14ac:dyDescent="0.3">
      <c r="A194" s="68"/>
      <c r="B194" s="17"/>
      <c r="C194" s="18"/>
      <c r="D194" s="18"/>
      <c r="E194" s="18"/>
      <c r="F194" s="18"/>
      <c r="G194" s="18"/>
      <c r="H194" s="19"/>
      <c r="I194" s="19"/>
      <c r="J194" s="19"/>
      <c r="K194" s="19"/>
      <c r="L194" s="19"/>
      <c r="M194" s="20"/>
      <c r="N194" s="20"/>
      <c r="O194" s="20"/>
      <c r="P194" s="20"/>
    </row>
    <row r="195" spans="1:16" x14ac:dyDescent="0.3">
      <c r="A195" s="68"/>
      <c r="B195" s="17"/>
      <c r="C195" s="18"/>
      <c r="D195" s="18"/>
      <c r="E195" s="18"/>
      <c r="F195" s="18"/>
      <c r="G195" s="18"/>
      <c r="H195" s="19"/>
      <c r="I195" s="19"/>
      <c r="J195" s="19"/>
      <c r="K195" s="19"/>
      <c r="L195" s="19"/>
      <c r="M195" s="20"/>
      <c r="N195" s="20"/>
      <c r="O195" s="20"/>
      <c r="P195" s="20"/>
    </row>
    <row r="196" spans="1:16" x14ac:dyDescent="0.3">
      <c r="A196" s="68"/>
      <c r="B196" s="17"/>
      <c r="C196" s="18">
        <f>SUM(C15:C195)</f>
        <v>91136.499999999942</v>
      </c>
      <c r="D196" s="18">
        <f t="shared" ref="D196:L196" si="54">SUM(D15:D195)</f>
        <v>78856.760000000024</v>
      </c>
      <c r="E196" s="18">
        <f t="shared" si="54"/>
        <v>1251856.8199999998</v>
      </c>
      <c r="F196" s="18">
        <f t="shared" si="54"/>
        <v>698280.8600000001</v>
      </c>
      <c r="G196" s="18">
        <f t="shared" si="54"/>
        <v>1753170.3699999994</v>
      </c>
      <c r="H196" s="18">
        <f t="shared" si="54"/>
        <v>333559.59000000008</v>
      </c>
      <c r="I196" s="18">
        <f t="shared" si="54"/>
        <v>287827.17400000023</v>
      </c>
      <c r="J196" s="18">
        <f t="shared" si="54"/>
        <v>4569277.3930000011</v>
      </c>
      <c r="K196" s="18">
        <f t="shared" si="54"/>
        <v>2555707.9476000001</v>
      </c>
      <c r="L196" s="18">
        <f t="shared" si="54"/>
        <v>6399071.8504999997</v>
      </c>
      <c r="M196" s="18"/>
      <c r="N196" s="20"/>
      <c r="O196" s="20"/>
      <c r="P196" s="20"/>
    </row>
    <row r="197" spans="1:16" x14ac:dyDescent="0.3">
      <c r="A197" s="68"/>
      <c r="B197" s="17"/>
      <c r="C197" s="18"/>
      <c r="D197" s="18"/>
      <c r="E197" s="18"/>
      <c r="F197" s="18"/>
      <c r="G197" s="18"/>
      <c r="H197" s="19"/>
      <c r="I197" s="19"/>
      <c r="J197" s="19"/>
      <c r="K197" s="19"/>
      <c r="L197" s="19"/>
      <c r="M197" s="20"/>
      <c r="N197" s="20"/>
      <c r="O197" s="20"/>
      <c r="P197" s="20"/>
    </row>
    <row r="198" spans="1:16" x14ac:dyDescent="0.3">
      <c r="A198" s="68"/>
      <c r="B198" s="17"/>
      <c r="C198" s="18"/>
      <c r="D198" s="18"/>
      <c r="E198" s="18"/>
      <c r="F198" s="18"/>
      <c r="G198" s="18"/>
      <c r="H198" s="19"/>
      <c r="I198" s="19"/>
      <c r="J198" s="19"/>
      <c r="K198" s="19"/>
      <c r="L198" s="19"/>
      <c r="M198" s="20"/>
      <c r="N198" s="20"/>
      <c r="O198" s="20"/>
      <c r="P198" s="20"/>
    </row>
    <row r="199" spans="1:16" x14ac:dyDescent="0.3">
      <c r="A199" s="68"/>
      <c r="B199" s="17"/>
      <c r="C199" s="18"/>
      <c r="D199" s="18"/>
      <c r="E199" s="18"/>
      <c r="F199" s="18"/>
      <c r="G199" s="18"/>
      <c r="H199" s="19"/>
      <c r="I199" s="19"/>
      <c r="J199" s="19"/>
      <c r="K199" s="19"/>
      <c r="L199" s="19"/>
      <c r="M199" s="20"/>
      <c r="N199" s="20"/>
      <c r="O199" s="20"/>
      <c r="P199" s="20"/>
    </row>
    <row r="200" spans="1:16" x14ac:dyDescent="0.3">
      <c r="A200" s="68"/>
      <c r="B200" s="17"/>
      <c r="C200" s="18"/>
      <c r="D200" s="18"/>
      <c r="E200" s="18"/>
      <c r="F200" s="18"/>
      <c r="G200" s="18"/>
      <c r="H200" s="19"/>
      <c r="I200" s="19"/>
      <c r="J200" s="19"/>
      <c r="K200" s="19"/>
      <c r="L200" s="19"/>
      <c r="M200" s="20"/>
      <c r="N200" s="20"/>
      <c r="O200" s="20"/>
      <c r="P200" s="20"/>
    </row>
    <row r="201" spans="1:16" x14ac:dyDescent="0.3">
      <c r="A201" s="68"/>
      <c r="B201" s="17"/>
      <c r="C201" s="18"/>
      <c r="D201" s="18"/>
      <c r="E201" s="18"/>
      <c r="F201" s="18"/>
      <c r="G201" s="18"/>
      <c r="H201" s="19"/>
      <c r="I201" s="19"/>
      <c r="J201" s="19"/>
      <c r="K201" s="19"/>
      <c r="L201" s="19"/>
      <c r="M201" s="20"/>
      <c r="N201" s="20"/>
      <c r="O201" s="20"/>
      <c r="P201" s="20"/>
    </row>
    <row r="202" spans="1:16" x14ac:dyDescent="0.3">
      <c r="A202" s="68"/>
      <c r="B202" s="17"/>
      <c r="C202" s="18"/>
      <c r="D202" s="18"/>
      <c r="E202" s="18"/>
      <c r="F202" s="18"/>
      <c r="G202" s="18"/>
      <c r="H202" s="19"/>
      <c r="I202" s="19"/>
      <c r="J202" s="19"/>
      <c r="K202" s="19"/>
      <c r="L202" s="19"/>
      <c r="M202" s="20"/>
      <c r="N202" s="20"/>
      <c r="O202" s="20"/>
      <c r="P202" s="20"/>
    </row>
    <row r="203" spans="1:16" x14ac:dyDescent="0.3">
      <c r="A203" s="68"/>
      <c r="B203" s="17"/>
      <c r="C203" s="18"/>
      <c r="D203" s="18"/>
      <c r="E203" s="18"/>
      <c r="F203" s="18"/>
      <c r="G203" s="18"/>
      <c r="H203" s="19"/>
      <c r="I203" s="19"/>
      <c r="J203" s="19"/>
      <c r="K203" s="19"/>
      <c r="L203" s="19"/>
      <c r="M203" s="20"/>
      <c r="N203" s="20"/>
      <c r="O203" s="20"/>
      <c r="P203" s="20"/>
    </row>
    <row r="204" spans="1:16" x14ac:dyDescent="0.3">
      <c r="A204" s="68"/>
      <c r="B204" s="17"/>
      <c r="C204" s="18"/>
      <c r="D204" s="18"/>
      <c r="E204" s="18"/>
      <c r="F204" s="18"/>
      <c r="G204" s="18"/>
      <c r="H204" s="19"/>
      <c r="I204" s="19"/>
      <c r="J204" s="19"/>
      <c r="K204" s="19"/>
      <c r="L204" s="19"/>
      <c r="M204" s="20"/>
      <c r="N204" s="20"/>
      <c r="O204" s="20"/>
      <c r="P204" s="20"/>
    </row>
    <row r="205" spans="1:16" x14ac:dyDescent="0.3">
      <c r="A205" s="68"/>
      <c r="B205" s="17"/>
      <c r="C205" s="18"/>
      <c r="D205" s="18"/>
      <c r="E205" s="18"/>
      <c r="F205" s="18"/>
      <c r="G205" s="18"/>
      <c r="H205" s="19"/>
      <c r="I205" s="19"/>
      <c r="J205" s="19"/>
      <c r="K205" s="19"/>
      <c r="L205" s="19"/>
      <c r="M205" s="20"/>
      <c r="N205" s="20"/>
      <c r="O205" s="20"/>
      <c r="P205" s="20"/>
    </row>
    <row r="206" spans="1:16" x14ac:dyDescent="0.3">
      <c r="A206" s="68"/>
      <c r="B206" s="17"/>
      <c r="C206" s="18"/>
      <c r="D206" s="18"/>
      <c r="E206" s="18"/>
      <c r="F206" s="18"/>
      <c r="G206" s="18"/>
      <c r="H206" s="19"/>
      <c r="I206" s="19"/>
      <c r="J206" s="19"/>
      <c r="K206" s="19"/>
      <c r="L206" s="19"/>
      <c r="M206" s="20"/>
      <c r="N206" s="20"/>
      <c r="O206" s="20"/>
      <c r="P206" s="20"/>
    </row>
    <row r="207" spans="1:16" x14ac:dyDescent="0.3">
      <c r="A207" s="68"/>
      <c r="B207" s="17"/>
      <c r="C207" s="18"/>
      <c r="D207" s="18"/>
      <c r="E207" s="18"/>
      <c r="F207" s="18"/>
      <c r="G207" s="18"/>
      <c r="H207" s="19"/>
      <c r="I207" s="19"/>
      <c r="J207" s="19"/>
      <c r="K207" s="19"/>
      <c r="L207" s="19"/>
      <c r="M207" s="20"/>
      <c r="N207" s="20"/>
      <c r="O207" s="20"/>
      <c r="P207" s="20"/>
    </row>
    <row r="208" spans="1:16" x14ac:dyDescent="0.3">
      <c r="A208" s="68"/>
      <c r="B208" s="17"/>
      <c r="C208" s="18"/>
      <c r="D208" s="18"/>
      <c r="E208" s="18"/>
      <c r="F208" s="18"/>
      <c r="G208" s="18"/>
      <c r="H208" s="19"/>
      <c r="I208" s="19"/>
      <c r="J208" s="19"/>
      <c r="K208" s="19"/>
      <c r="L208" s="19"/>
      <c r="M208" s="20"/>
      <c r="N208" s="20"/>
      <c r="O208" s="20"/>
      <c r="P208" s="20"/>
    </row>
    <row r="209" spans="1:16" x14ac:dyDescent="0.3">
      <c r="A209" s="68"/>
      <c r="B209" s="17"/>
      <c r="C209" s="18"/>
      <c r="D209" s="18"/>
      <c r="E209" s="18"/>
      <c r="F209" s="18"/>
      <c r="G209" s="18"/>
      <c r="H209" s="19"/>
      <c r="I209" s="19"/>
      <c r="J209" s="19"/>
      <c r="K209" s="19"/>
      <c r="L209" s="19"/>
      <c r="M209" s="20"/>
      <c r="N209" s="20"/>
      <c r="O209" s="20"/>
      <c r="P209" s="20"/>
    </row>
    <row r="210" spans="1:16" x14ac:dyDescent="0.3">
      <c r="A210" s="68"/>
      <c r="B210" s="17"/>
      <c r="C210" s="18"/>
      <c r="D210" s="18"/>
      <c r="E210" s="18"/>
      <c r="F210" s="18"/>
      <c r="G210" s="18"/>
      <c r="H210" s="19"/>
      <c r="I210" s="19"/>
      <c r="J210" s="19"/>
      <c r="K210" s="19"/>
      <c r="L210" s="19"/>
      <c r="M210" s="20"/>
      <c r="N210" s="20"/>
      <c r="O210" s="20"/>
      <c r="P210" s="20"/>
    </row>
    <row r="211" spans="1:16" x14ac:dyDescent="0.3">
      <c r="A211" s="68"/>
      <c r="B211" s="17"/>
      <c r="C211" s="18"/>
      <c r="D211" s="18"/>
      <c r="E211" s="18"/>
      <c r="F211" s="18"/>
      <c r="G211" s="18"/>
      <c r="H211" s="19"/>
      <c r="I211" s="19"/>
      <c r="J211" s="19"/>
      <c r="K211" s="19"/>
      <c r="L211" s="19"/>
      <c r="M211" s="20"/>
      <c r="N211" s="20"/>
      <c r="O211" s="20"/>
      <c r="P211" s="20"/>
    </row>
    <row r="212" spans="1:16" x14ac:dyDescent="0.3">
      <c r="A212" s="68"/>
      <c r="B212" s="17"/>
      <c r="C212" s="18"/>
      <c r="D212" s="18"/>
      <c r="E212" s="18"/>
      <c r="F212" s="18"/>
      <c r="G212" s="18"/>
      <c r="H212" s="19"/>
      <c r="I212" s="19"/>
      <c r="J212" s="19"/>
      <c r="K212" s="19"/>
      <c r="L212" s="19"/>
      <c r="M212" s="20"/>
      <c r="N212" s="20"/>
      <c r="O212" s="20"/>
      <c r="P212" s="20"/>
    </row>
    <row r="213" spans="1:16" x14ac:dyDescent="0.3">
      <c r="A213" s="68"/>
      <c r="B213" s="17"/>
      <c r="C213" s="18"/>
      <c r="D213" s="18"/>
      <c r="E213" s="18"/>
      <c r="F213" s="18"/>
      <c r="G213" s="18"/>
      <c r="H213" s="19"/>
      <c r="I213" s="19"/>
      <c r="J213" s="19"/>
      <c r="K213" s="19"/>
      <c r="L213" s="19"/>
      <c r="M213" s="20"/>
      <c r="N213" s="20"/>
      <c r="O213" s="20"/>
      <c r="P213" s="20"/>
    </row>
    <row r="214" spans="1:16" x14ac:dyDescent="0.3">
      <c r="A214" s="68"/>
      <c r="B214" s="17"/>
      <c r="C214" s="18"/>
      <c r="D214" s="18"/>
      <c r="E214" s="18"/>
      <c r="F214" s="18"/>
      <c r="G214" s="18"/>
      <c r="H214" s="19"/>
      <c r="I214" s="19"/>
      <c r="J214" s="19"/>
      <c r="K214" s="19"/>
      <c r="L214" s="19"/>
      <c r="M214" s="20"/>
      <c r="N214" s="20"/>
      <c r="O214" s="20"/>
      <c r="P214" s="20"/>
    </row>
    <row r="215" spans="1:16" x14ac:dyDescent="0.3">
      <c r="A215" s="68"/>
      <c r="B215" s="17"/>
      <c r="C215" s="18"/>
      <c r="D215" s="18"/>
      <c r="E215" s="18"/>
      <c r="F215" s="18"/>
      <c r="G215" s="18"/>
      <c r="H215" s="19"/>
      <c r="I215" s="19"/>
      <c r="J215" s="19"/>
      <c r="K215" s="19"/>
      <c r="L215" s="19"/>
      <c r="M215" s="20"/>
      <c r="N215" s="20"/>
      <c r="O215" s="20"/>
      <c r="P215" s="20"/>
    </row>
    <row r="216" spans="1:16" x14ac:dyDescent="0.3">
      <c r="A216" s="68"/>
      <c r="B216" s="17"/>
      <c r="C216" s="18"/>
      <c r="D216" s="18"/>
      <c r="E216" s="18"/>
      <c r="F216" s="18"/>
      <c r="G216" s="18"/>
      <c r="H216" s="19"/>
      <c r="I216" s="19"/>
      <c r="J216" s="19"/>
      <c r="K216" s="19"/>
      <c r="L216" s="19"/>
      <c r="M216" s="20"/>
      <c r="N216" s="20"/>
      <c r="O216" s="20"/>
      <c r="P216" s="20"/>
    </row>
    <row r="217" spans="1:16" x14ac:dyDescent="0.3">
      <c r="A217" s="68"/>
      <c r="B217" s="17"/>
      <c r="C217" s="18"/>
      <c r="D217" s="18"/>
      <c r="E217" s="18"/>
      <c r="F217" s="18"/>
      <c r="G217" s="18"/>
      <c r="H217" s="19"/>
      <c r="I217" s="19"/>
      <c r="J217" s="19"/>
      <c r="K217" s="19"/>
      <c r="L217" s="19"/>
      <c r="M217" s="20"/>
      <c r="N217" s="20"/>
      <c r="O217" s="20"/>
      <c r="P217" s="20"/>
    </row>
    <row r="218" spans="1:16" x14ac:dyDescent="0.3">
      <c r="A218" s="68"/>
      <c r="B218" s="17"/>
      <c r="C218" s="18"/>
      <c r="D218" s="18"/>
      <c r="E218" s="18"/>
      <c r="F218" s="18"/>
      <c r="G218" s="18"/>
      <c r="H218" s="19"/>
      <c r="I218" s="19"/>
      <c r="J218" s="19"/>
      <c r="K218" s="19"/>
      <c r="L218" s="19"/>
      <c r="M218" s="20"/>
      <c r="N218" s="20"/>
      <c r="O218" s="20"/>
      <c r="P218" s="20"/>
    </row>
    <row r="219" spans="1:16" x14ac:dyDescent="0.3">
      <c r="A219" s="68"/>
      <c r="B219" s="17"/>
      <c r="C219" s="18"/>
      <c r="D219" s="18"/>
      <c r="E219" s="18"/>
      <c r="F219" s="18"/>
      <c r="G219" s="18"/>
      <c r="H219" s="19"/>
      <c r="I219" s="19"/>
      <c r="J219" s="19"/>
      <c r="K219" s="19"/>
      <c r="L219" s="19"/>
      <c r="M219" s="20"/>
      <c r="N219" s="20"/>
      <c r="O219" s="20"/>
      <c r="P219" s="20"/>
    </row>
    <row r="220" spans="1:16" x14ac:dyDescent="0.3">
      <c r="A220" s="68"/>
      <c r="B220" s="17"/>
      <c r="C220" s="18"/>
      <c r="D220" s="18"/>
      <c r="E220" s="18"/>
      <c r="F220" s="18"/>
      <c r="G220" s="18"/>
      <c r="H220" s="19"/>
      <c r="I220" s="19"/>
      <c r="J220" s="19"/>
      <c r="K220" s="19"/>
      <c r="L220" s="19"/>
      <c r="M220" s="20"/>
      <c r="N220" s="20"/>
      <c r="O220" s="20"/>
      <c r="P220" s="20"/>
    </row>
    <row r="221" spans="1:16" x14ac:dyDescent="0.3">
      <c r="A221" s="68"/>
      <c r="B221" s="17"/>
      <c r="C221" s="18"/>
      <c r="D221" s="18"/>
      <c r="E221" s="18"/>
      <c r="F221" s="18"/>
      <c r="G221" s="18"/>
      <c r="H221" s="19"/>
      <c r="I221" s="19"/>
      <c r="J221" s="19"/>
      <c r="K221" s="19"/>
      <c r="L221" s="19"/>
      <c r="M221" s="20"/>
      <c r="N221" s="20"/>
      <c r="O221" s="20"/>
      <c r="P221" s="20"/>
    </row>
    <row r="222" spans="1:16" x14ac:dyDescent="0.3">
      <c r="A222" s="68"/>
      <c r="B222" s="17"/>
      <c r="C222" s="18"/>
      <c r="D222" s="18"/>
      <c r="E222" s="18"/>
      <c r="F222" s="18"/>
      <c r="G222" s="18"/>
      <c r="H222" s="19"/>
      <c r="I222" s="19"/>
      <c r="J222" s="19"/>
      <c r="K222" s="19"/>
      <c r="L222" s="19"/>
      <c r="M222" s="20"/>
      <c r="N222" s="20"/>
      <c r="O222" s="20"/>
      <c r="P222" s="20"/>
    </row>
    <row r="223" spans="1:16" x14ac:dyDescent="0.3">
      <c r="A223" s="68"/>
      <c r="B223" s="17"/>
      <c r="C223" s="18"/>
      <c r="D223" s="18"/>
      <c r="E223" s="18"/>
      <c r="F223" s="18"/>
      <c r="G223" s="18"/>
      <c r="H223" s="19"/>
      <c r="I223" s="19"/>
      <c r="J223" s="19"/>
      <c r="K223" s="19"/>
      <c r="L223" s="19"/>
      <c r="M223" s="20"/>
      <c r="N223" s="20"/>
      <c r="O223" s="20"/>
      <c r="P223" s="20"/>
    </row>
    <row r="224" spans="1:16" x14ac:dyDescent="0.3">
      <c r="A224" s="68"/>
      <c r="B224" s="17"/>
      <c r="C224" s="18"/>
      <c r="D224" s="18"/>
      <c r="E224" s="18"/>
      <c r="F224" s="18"/>
      <c r="G224" s="18"/>
      <c r="H224" s="19"/>
      <c r="I224" s="19"/>
      <c r="J224" s="19"/>
      <c r="K224" s="19"/>
      <c r="L224" s="19"/>
      <c r="M224" s="20"/>
      <c r="N224" s="20"/>
      <c r="O224" s="20"/>
      <c r="P224" s="20"/>
    </row>
    <row r="225" spans="1:16" x14ac:dyDescent="0.3">
      <c r="A225" s="68"/>
      <c r="B225" s="17"/>
      <c r="C225" s="18"/>
      <c r="D225" s="18"/>
      <c r="E225" s="18"/>
      <c r="F225" s="18"/>
      <c r="G225" s="18"/>
      <c r="H225" s="19"/>
      <c r="I225" s="19"/>
      <c r="J225" s="19"/>
      <c r="K225" s="19"/>
      <c r="L225" s="19"/>
      <c r="M225" s="20"/>
      <c r="N225" s="20"/>
      <c r="O225" s="20"/>
      <c r="P225" s="20"/>
    </row>
    <row r="226" spans="1:16" x14ac:dyDescent="0.3">
      <c r="A226" s="68"/>
      <c r="B226" s="17"/>
      <c r="C226" s="18"/>
      <c r="D226" s="18"/>
      <c r="E226" s="18"/>
      <c r="F226" s="18"/>
      <c r="G226" s="18"/>
      <c r="H226" s="19"/>
      <c r="I226" s="19"/>
      <c r="J226" s="19"/>
      <c r="K226" s="19"/>
      <c r="L226" s="19"/>
      <c r="M226" s="20"/>
      <c r="N226" s="20"/>
      <c r="O226" s="20"/>
      <c r="P226" s="20"/>
    </row>
    <row r="227" spans="1:16" x14ac:dyDescent="0.3">
      <c r="A227" s="68"/>
      <c r="B227" s="17"/>
      <c r="C227" s="18"/>
      <c r="D227" s="18"/>
      <c r="E227" s="18"/>
      <c r="F227" s="18"/>
      <c r="G227" s="18"/>
      <c r="H227" s="19"/>
      <c r="I227" s="19"/>
      <c r="J227" s="19"/>
      <c r="K227" s="19"/>
      <c r="L227" s="19"/>
      <c r="M227" s="20"/>
      <c r="N227" s="20"/>
      <c r="O227" s="20"/>
      <c r="P227" s="20"/>
    </row>
    <row r="228" spans="1:16" x14ac:dyDescent="0.3">
      <c r="A228" s="68"/>
      <c r="B228" s="17"/>
      <c r="C228" s="18"/>
      <c r="D228" s="18"/>
      <c r="E228" s="18"/>
      <c r="F228" s="18"/>
      <c r="G228" s="18"/>
      <c r="H228" s="19"/>
      <c r="I228" s="19"/>
      <c r="J228" s="19"/>
      <c r="K228" s="19"/>
      <c r="L228" s="19"/>
      <c r="M228" s="20"/>
      <c r="N228" s="20"/>
      <c r="O228" s="20"/>
      <c r="P228" s="20"/>
    </row>
    <row r="229" spans="1:16" x14ac:dyDescent="0.3">
      <c r="A229" s="68"/>
      <c r="B229" s="17"/>
      <c r="C229" s="18"/>
      <c r="D229" s="18"/>
      <c r="E229" s="18"/>
      <c r="F229" s="18"/>
      <c r="G229" s="18"/>
      <c r="H229" s="19"/>
      <c r="I229" s="19"/>
      <c r="J229" s="19"/>
      <c r="K229" s="19"/>
      <c r="L229" s="19"/>
      <c r="M229" s="20"/>
      <c r="N229" s="20"/>
      <c r="O229" s="20"/>
      <c r="P229" s="20"/>
    </row>
    <row r="230" spans="1:16" x14ac:dyDescent="0.3">
      <c r="A230" s="68"/>
      <c r="B230" s="17"/>
      <c r="C230" s="18"/>
      <c r="D230" s="18"/>
      <c r="E230" s="18"/>
      <c r="F230" s="18"/>
      <c r="G230" s="18"/>
      <c r="H230" s="19"/>
      <c r="I230" s="19"/>
      <c r="J230" s="19"/>
      <c r="K230" s="19"/>
      <c r="L230" s="19"/>
      <c r="M230" s="20"/>
      <c r="N230" s="20"/>
      <c r="O230" s="20"/>
      <c r="P230" s="20"/>
    </row>
    <row r="231" spans="1:16" x14ac:dyDescent="0.3">
      <c r="A231" s="68"/>
      <c r="B231" s="17"/>
      <c r="C231" s="18"/>
      <c r="D231" s="18"/>
      <c r="E231" s="18"/>
      <c r="F231" s="18"/>
      <c r="G231" s="18"/>
      <c r="H231" s="19"/>
      <c r="I231" s="19"/>
      <c r="J231" s="19"/>
      <c r="K231" s="19"/>
      <c r="L231" s="19"/>
      <c r="M231" s="20"/>
      <c r="N231" s="20"/>
      <c r="O231" s="20"/>
      <c r="P231" s="20"/>
    </row>
    <row r="232" spans="1:16" x14ac:dyDescent="0.3">
      <c r="A232" s="68"/>
      <c r="B232" s="17"/>
      <c r="C232" s="18"/>
      <c r="D232" s="18"/>
      <c r="E232" s="18"/>
      <c r="F232" s="18"/>
      <c r="G232" s="18"/>
      <c r="H232" s="19"/>
      <c r="I232" s="19"/>
      <c r="J232" s="19"/>
      <c r="K232" s="19"/>
      <c r="L232" s="19"/>
      <c r="M232" s="20"/>
      <c r="N232" s="20"/>
      <c r="O232" s="20"/>
      <c r="P232" s="20"/>
    </row>
    <row r="233" spans="1:16" x14ac:dyDescent="0.3">
      <c r="A233" s="68"/>
      <c r="B233" s="17"/>
      <c r="C233" s="18"/>
      <c r="D233" s="18"/>
      <c r="E233" s="18"/>
      <c r="F233" s="18"/>
      <c r="G233" s="18"/>
      <c r="H233" s="19"/>
      <c r="I233" s="19"/>
      <c r="J233" s="19"/>
      <c r="K233" s="19"/>
      <c r="L233" s="19"/>
      <c r="M233" s="20"/>
      <c r="N233" s="20"/>
      <c r="O233" s="20"/>
      <c r="P233" s="20"/>
    </row>
    <row r="234" spans="1:16" x14ac:dyDescent="0.3">
      <c r="A234" s="68"/>
      <c r="B234" s="17"/>
      <c r="C234" s="18"/>
      <c r="D234" s="18"/>
      <c r="E234" s="18"/>
      <c r="F234" s="18"/>
      <c r="G234" s="18"/>
      <c r="H234" s="19"/>
      <c r="I234" s="19"/>
      <c r="J234" s="19"/>
      <c r="K234" s="19"/>
      <c r="L234" s="19"/>
      <c r="M234" s="20"/>
      <c r="N234" s="20"/>
      <c r="O234" s="20"/>
      <c r="P234" s="20"/>
    </row>
    <row r="235" spans="1:16" x14ac:dyDescent="0.3">
      <c r="A235" s="68"/>
      <c r="B235" s="17"/>
      <c r="C235" s="18"/>
      <c r="D235" s="18"/>
      <c r="E235" s="18"/>
      <c r="F235" s="18"/>
      <c r="G235" s="18"/>
      <c r="H235" s="19"/>
      <c r="I235" s="19"/>
      <c r="J235" s="19"/>
      <c r="K235" s="19"/>
      <c r="L235" s="19"/>
      <c r="M235" s="20"/>
      <c r="N235" s="20"/>
      <c r="O235" s="20"/>
      <c r="P235" s="20"/>
    </row>
    <row r="236" spans="1:16" x14ac:dyDescent="0.3">
      <c r="A236" s="68"/>
      <c r="B236" s="17"/>
      <c r="C236" s="18"/>
      <c r="D236" s="18"/>
      <c r="E236" s="18"/>
      <c r="F236" s="18"/>
      <c r="G236" s="18"/>
      <c r="H236" s="19"/>
      <c r="I236" s="19"/>
      <c r="J236" s="19"/>
      <c r="K236" s="19"/>
      <c r="L236" s="19"/>
      <c r="M236" s="20"/>
      <c r="N236" s="20"/>
      <c r="O236" s="20"/>
      <c r="P236" s="20"/>
    </row>
    <row r="237" spans="1:16" x14ac:dyDescent="0.3">
      <c r="A237" s="68"/>
      <c r="B237" s="17"/>
      <c r="C237" s="18"/>
      <c r="D237" s="18"/>
      <c r="E237" s="18"/>
      <c r="F237" s="18"/>
      <c r="G237" s="18"/>
      <c r="H237" s="19"/>
      <c r="I237" s="19"/>
      <c r="J237" s="19"/>
      <c r="K237" s="19"/>
      <c r="L237" s="19"/>
      <c r="M237" s="20"/>
      <c r="N237" s="20"/>
      <c r="O237" s="20"/>
      <c r="P237" s="20"/>
    </row>
    <row r="238" spans="1:16" x14ac:dyDescent="0.3">
      <c r="A238" s="68"/>
      <c r="B238" s="17"/>
      <c r="C238" s="18"/>
      <c r="D238" s="18"/>
      <c r="E238" s="18"/>
      <c r="F238" s="18"/>
      <c r="G238" s="18"/>
      <c r="H238" s="19"/>
      <c r="I238" s="19"/>
      <c r="J238" s="19"/>
      <c r="K238" s="19"/>
      <c r="L238" s="19"/>
      <c r="M238" s="20"/>
      <c r="N238" s="20"/>
      <c r="O238" s="20"/>
      <c r="P238" s="20"/>
    </row>
    <row r="239" spans="1:16" x14ac:dyDescent="0.3">
      <c r="A239" s="68"/>
      <c r="B239" s="17"/>
      <c r="C239" s="18"/>
      <c r="D239" s="18"/>
      <c r="E239" s="18"/>
      <c r="F239" s="18"/>
      <c r="G239" s="18"/>
      <c r="H239" s="19"/>
      <c r="I239" s="19"/>
      <c r="J239" s="19"/>
      <c r="K239" s="19"/>
      <c r="L239" s="19"/>
      <c r="M239" s="20"/>
      <c r="N239" s="20"/>
      <c r="O239" s="20"/>
      <c r="P239" s="20"/>
    </row>
    <row r="240" spans="1:16" x14ac:dyDescent="0.3">
      <c r="A240" s="68"/>
      <c r="B240" s="17"/>
      <c r="C240" s="18"/>
      <c r="D240" s="18"/>
      <c r="E240" s="18"/>
      <c r="F240" s="18"/>
      <c r="G240" s="18"/>
      <c r="H240" s="19"/>
      <c r="I240" s="19"/>
      <c r="J240" s="19"/>
      <c r="K240" s="19"/>
      <c r="L240" s="19"/>
      <c r="M240" s="20"/>
      <c r="N240" s="20"/>
      <c r="O240" s="20"/>
      <c r="P240" s="20"/>
    </row>
    <row r="241" spans="1:16" x14ac:dyDescent="0.3">
      <c r="A241" s="68"/>
      <c r="B241" s="17"/>
      <c r="C241" s="18"/>
      <c r="D241" s="18"/>
      <c r="E241" s="18"/>
      <c r="F241" s="18"/>
      <c r="G241" s="18"/>
      <c r="H241" s="19"/>
      <c r="I241" s="19"/>
      <c r="J241" s="19"/>
      <c r="K241" s="19"/>
      <c r="L241" s="19"/>
      <c r="M241" s="20"/>
      <c r="N241" s="20"/>
      <c r="O241" s="20"/>
      <c r="P241" s="20"/>
    </row>
    <row r="242" spans="1:16" x14ac:dyDescent="0.3">
      <c r="A242" s="68"/>
      <c r="B242" s="17"/>
      <c r="C242" s="18"/>
      <c r="D242" s="18"/>
      <c r="E242" s="18"/>
      <c r="F242" s="18"/>
      <c r="G242" s="18"/>
      <c r="H242" s="19"/>
      <c r="I242" s="19"/>
      <c r="J242" s="19"/>
      <c r="K242" s="19"/>
      <c r="L242" s="19"/>
      <c r="M242" s="20"/>
      <c r="N242" s="20"/>
      <c r="O242" s="20"/>
      <c r="P242" s="20"/>
    </row>
    <row r="243" spans="1:16" x14ac:dyDescent="0.3">
      <c r="A243" s="68"/>
      <c r="B243" s="17"/>
      <c r="C243" s="18"/>
      <c r="D243" s="18"/>
      <c r="E243" s="18"/>
      <c r="F243" s="18"/>
      <c r="G243" s="18"/>
      <c r="H243" s="19"/>
      <c r="I243" s="19"/>
      <c r="J243" s="19"/>
      <c r="K243" s="19"/>
      <c r="L243" s="19"/>
      <c r="M243" s="20"/>
      <c r="N243" s="20"/>
      <c r="O243" s="20"/>
      <c r="P243" s="20"/>
    </row>
    <row r="244" spans="1:16" x14ac:dyDescent="0.3">
      <c r="A244" s="68"/>
      <c r="B244" s="17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20"/>
      <c r="N244" s="20"/>
      <c r="O244" s="20"/>
      <c r="P244" s="20"/>
    </row>
    <row r="245" spans="1:16" x14ac:dyDescent="0.3">
      <c r="A245" s="68"/>
      <c r="B245" s="17"/>
      <c r="C245" s="18"/>
      <c r="D245" s="18"/>
      <c r="E245" s="18"/>
      <c r="F245" s="18"/>
      <c r="G245" s="18"/>
      <c r="H245" s="19"/>
      <c r="I245" s="19"/>
      <c r="J245" s="19"/>
      <c r="K245" s="19"/>
      <c r="L245" s="19"/>
      <c r="M245" s="20"/>
      <c r="N245" s="20"/>
      <c r="O245" s="20"/>
      <c r="P245" s="20"/>
    </row>
    <row r="246" spans="1:16" x14ac:dyDescent="0.3">
      <c r="A246" s="68"/>
      <c r="B246" s="17"/>
      <c r="C246" s="18"/>
      <c r="D246" s="18"/>
      <c r="E246" s="18"/>
      <c r="F246" s="18"/>
      <c r="G246" s="18"/>
      <c r="H246" s="19"/>
      <c r="I246" s="19"/>
      <c r="J246" s="19"/>
      <c r="K246" s="19"/>
      <c r="L246" s="19"/>
      <c r="M246" s="20"/>
      <c r="N246" s="20"/>
      <c r="O246" s="20"/>
      <c r="P246" s="20"/>
    </row>
    <row r="247" spans="1:16" x14ac:dyDescent="0.3">
      <c r="A247" s="68"/>
      <c r="B247" s="17"/>
      <c r="C247" s="18"/>
      <c r="D247" s="18"/>
      <c r="E247" s="18"/>
      <c r="F247" s="18"/>
      <c r="G247" s="18"/>
      <c r="H247" s="19"/>
      <c r="I247" s="19"/>
      <c r="J247" s="19"/>
      <c r="K247" s="19"/>
      <c r="L247" s="19"/>
      <c r="M247" s="20"/>
      <c r="N247" s="20"/>
      <c r="O247" s="20"/>
      <c r="P247" s="20"/>
    </row>
    <row r="248" spans="1:16" x14ac:dyDescent="0.3">
      <c r="A248" s="68"/>
      <c r="B248" s="17"/>
      <c r="C248" s="18"/>
      <c r="D248" s="18"/>
      <c r="E248" s="18"/>
      <c r="F248" s="18"/>
      <c r="G248" s="18"/>
      <c r="H248" s="19"/>
      <c r="I248" s="19"/>
      <c r="J248" s="19"/>
      <c r="K248" s="19"/>
      <c r="L248" s="19"/>
      <c r="M248" s="20"/>
      <c r="N248" s="20"/>
      <c r="O248" s="20"/>
      <c r="P248" s="20"/>
    </row>
    <row r="249" spans="1:16" x14ac:dyDescent="0.3">
      <c r="A249" s="68"/>
      <c r="B249" s="17"/>
      <c r="C249" s="18"/>
      <c r="D249" s="18"/>
      <c r="E249" s="18"/>
      <c r="F249" s="18"/>
      <c r="G249" s="18"/>
      <c r="H249" s="19"/>
      <c r="I249" s="19"/>
      <c r="J249" s="19"/>
      <c r="K249" s="19"/>
      <c r="L249" s="19"/>
      <c r="M249" s="20"/>
      <c r="N249" s="20"/>
      <c r="O249" s="20"/>
      <c r="P249" s="20"/>
    </row>
    <row r="250" spans="1:16" x14ac:dyDescent="0.3">
      <c r="A250" s="68"/>
      <c r="B250" s="17"/>
      <c r="C250" s="18"/>
      <c r="D250" s="18"/>
      <c r="E250" s="18"/>
      <c r="F250" s="18"/>
      <c r="G250" s="18"/>
      <c r="H250" s="19"/>
      <c r="I250" s="19"/>
      <c r="J250" s="19"/>
      <c r="K250" s="19"/>
      <c r="L250" s="19"/>
      <c r="M250" s="20"/>
      <c r="N250" s="20"/>
      <c r="O250" s="20"/>
      <c r="P250" s="20"/>
    </row>
    <row r="251" spans="1:16" x14ac:dyDescent="0.3">
      <c r="A251" s="68"/>
      <c r="B251" s="17"/>
      <c r="C251" s="18"/>
      <c r="D251" s="18"/>
      <c r="E251" s="18"/>
      <c r="F251" s="18"/>
      <c r="G251" s="18"/>
      <c r="H251" s="19"/>
      <c r="I251" s="19"/>
      <c r="J251" s="19"/>
      <c r="K251" s="19"/>
      <c r="L251" s="19"/>
      <c r="M251" s="20"/>
      <c r="N251" s="20"/>
      <c r="O251" s="20"/>
      <c r="P251" s="20"/>
    </row>
    <row r="252" spans="1:16" x14ac:dyDescent="0.3">
      <c r="A252" s="68"/>
      <c r="B252" s="17"/>
      <c r="C252" s="18"/>
      <c r="D252" s="18"/>
      <c r="E252" s="18"/>
      <c r="F252" s="18"/>
      <c r="G252" s="18"/>
      <c r="H252" s="19"/>
      <c r="I252" s="19"/>
      <c r="J252" s="19"/>
      <c r="K252" s="19"/>
      <c r="L252" s="19"/>
      <c r="M252" s="20"/>
      <c r="N252" s="20"/>
      <c r="O252" s="20"/>
      <c r="P252" s="20"/>
    </row>
    <row r="253" spans="1:16" x14ac:dyDescent="0.3">
      <c r="A253" s="68"/>
      <c r="B253" s="17"/>
      <c r="C253" s="18"/>
      <c r="D253" s="18"/>
      <c r="E253" s="18"/>
      <c r="F253" s="18"/>
      <c r="G253" s="18"/>
      <c r="H253" s="19"/>
      <c r="I253" s="19"/>
      <c r="J253" s="19"/>
      <c r="K253" s="19"/>
      <c r="L253" s="19"/>
      <c r="M253" s="20"/>
      <c r="N253" s="20"/>
      <c r="O253" s="20"/>
      <c r="P253" s="20"/>
    </row>
    <row r="254" spans="1:16" x14ac:dyDescent="0.3">
      <c r="A254" s="68"/>
      <c r="B254" s="17"/>
      <c r="C254" s="18"/>
      <c r="D254" s="18"/>
      <c r="E254" s="18"/>
      <c r="F254" s="18"/>
      <c r="G254" s="18"/>
      <c r="H254" s="19"/>
      <c r="I254" s="19"/>
      <c r="J254" s="19"/>
      <c r="K254" s="19"/>
      <c r="L254" s="19"/>
      <c r="M254" s="20"/>
      <c r="N254" s="20"/>
      <c r="O254" s="20"/>
      <c r="P254" s="20"/>
    </row>
    <row r="255" spans="1:16" x14ac:dyDescent="0.3">
      <c r="A255" s="68"/>
      <c r="B255" s="17"/>
      <c r="C255" s="18"/>
      <c r="D255" s="18"/>
      <c r="E255" s="18"/>
      <c r="F255" s="18"/>
      <c r="G255" s="18"/>
      <c r="H255" s="19"/>
      <c r="I255" s="19"/>
      <c r="J255" s="19"/>
      <c r="K255" s="19"/>
      <c r="L255" s="19"/>
      <c r="M255" s="20"/>
      <c r="N255" s="20"/>
      <c r="O255" s="20"/>
      <c r="P255" s="20"/>
    </row>
    <row r="256" spans="1:16" x14ac:dyDescent="0.3">
      <c r="A256" s="68"/>
      <c r="B256" s="17"/>
      <c r="C256" s="18"/>
      <c r="D256" s="18"/>
      <c r="E256" s="18"/>
      <c r="F256" s="18"/>
      <c r="G256" s="18"/>
      <c r="H256" s="19"/>
      <c r="I256" s="19"/>
      <c r="J256" s="19"/>
      <c r="K256" s="19"/>
      <c r="L256" s="19"/>
      <c r="M256" s="20"/>
      <c r="N256" s="20"/>
      <c r="O256" s="20"/>
      <c r="P256" s="20"/>
    </row>
    <row r="257" spans="1:16" x14ac:dyDescent="0.3">
      <c r="A257" s="68"/>
      <c r="B257" s="17"/>
      <c r="C257" s="18"/>
      <c r="D257" s="18"/>
      <c r="E257" s="18"/>
      <c r="F257" s="18"/>
      <c r="G257" s="18"/>
      <c r="H257" s="19"/>
      <c r="I257" s="19"/>
      <c r="J257" s="19"/>
      <c r="K257" s="19"/>
      <c r="L257" s="19"/>
      <c r="M257" s="20"/>
      <c r="N257" s="20"/>
      <c r="O257" s="20"/>
      <c r="P257" s="20"/>
    </row>
    <row r="258" spans="1:16" x14ac:dyDescent="0.3">
      <c r="A258" s="68"/>
      <c r="B258" s="17"/>
      <c r="C258" s="18"/>
      <c r="D258" s="18"/>
      <c r="E258" s="18"/>
      <c r="F258" s="18"/>
      <c r="G258" s="18"/>
      <c r="H258" s="19"/>
      <c r="I258" s="19"/>
      <c r="J258" s="19"/>
      <c r="K258" s="19"/>
      <c r="L258" s="19"/>
      <c r="M258" s="20"/>
      <c r="N258" s="20"/>
      <c r="O258" s="20"/>
      <c r="P258" s="20"/>
    </row>
    <row r="259" spans="1:16" x14ac:dyDescent="0.3">
      <c r="A259" s="68"/>
      <c r="B259" s="17"/>
      <c r="C259" s="18"/>
      <c r="D259" s="18"/>
      <c r="E259" s="18"/>
      <c r="F259" s="18"/>
      <c r="G259" s="18"/>
      <c r="H259" s="19"/>
      <c r="I259" s="19"/>
      <c r="J259" s="19"/>
      <c r="K259" s="19"/>
      <c r="L259" s="19"/>
      <c r="M259" s="20"/>
      <c r="N259" s="20"/>
      <c r="O259" s="20"/>
      <c r="P259" s="20"/>
    </row>
    <row r="260" spans="1:16" x14ac:dyDescent="0.3">
      <c r="A260" s="68"/>
      <c r="B260" s="17"/>
      <c r="C260" s="18"/>
      <c r="D260" s="18"/>
      <c r="E260" s="18"/>
      <c r="F260" s="18"/>
      <c r="G260" s="18"/>
      <c r="H260" s="19"/>
      <c r="I260" s="19"/>
      <c r="J260" s="19"/>
      <c r="K260" s="19"/>
      <c r="L260" s="19"/>
      <c r="M260" s="20"/>
      <c r="N260" s="20"/>
      <c r="O260" s="20"/>
      <c r="P260" s="20"/>
    </row>
    <row r="261" spans="1:16" x14ac:dyDescent="0.3">
      <c r="A261" s="68"/>
      <c r="B261" s="17"/>
      <c r="C261" s="18"/>
      <c r="D261" s="18"/>
      <c r="E261" s="18"/>
      <c r="F261" s="18"/>
      <c r="G261" s="18"/>
      <c r="H261" s="19"/>
      <c r="I261" s="19"/>
      <c r="J261" s="19"/>
      <c r="K261" s="19"/>
      <c r="L261" s="19"/>
      <c r="M261" s="20"/>
      <c r="N261" s="20"/>
      <c r="O261" s="20"/>
      <c r="P261" s="20"/>
    </row>
    <row r="262" spans="1:16" x14ac:dyDescent="0.3">
      <c r="A262" s="68"/>
      <c r="B262" s="17"/>
      <c r="C262" s="18"/>
      <c r="D262" s="18"/>
      <c r="E262" s="18"/>
      <c r="F262" s="18"/>
      <c r="G262" s="18"/>
      <c r="H262" s="19"/>
      <c r="I262" s="19"/>
      <c r="J262" s="19"/>
      <c r="K262" s="19"/>
      <c r="L262" s="19"/>
      <c r="M262" s="20"/>
      <c r="N262" s="20"/>
      <c r="O262" s="20"/>
      <c r="P262" s="20"/>
    </row>
    <row r="263" spans="1:16" x14ac:dyDescent="0.3">
      <c r="A263" s="68"/>
      <c r="B263" s="17"/>
      <c r="C263" s="18"/>
      <c r="D263" s="18"/>
      <c r="E263" s="18"/>
      <c r="F263" s="18"/>
      <c r="G263" s="18"/>
      <c r="H263" s="19"/>
      <c r="I263" s="19"/>
      <c r="J263" s="19"/>
      <c r="K263" s="19"/>
      <c r="L263" s="19"/>
      <c r="M263" s="20"/>
      <c r="N263" s="20"/>
      <c r="O263" s="20"/>
      <c r="P263" s="20"/>
    </row>
    <row r="264" spans="1:16" x14ac:dyDescent="0.3">
      <c r="A264" s="68"/>
      <c r="B264" s="17"/>
      <c r="C264" s="18"/>
      <c r="D264" s="18"/>
      <c r="E264" s="18"/>
      <c r="F264" s="18"/>
      <c r="G264" s="18"/>
      <c r="H264" s="19"/>
      <c r="I264" s="19"/>
      <c r="J264" s="19"/>
      <c r="K264" s="19"/>
      <c r="L264" s="19"/>
      <c r="M264" s="20"/>
      <c r="N264" s="20"/>
      <c r="O264" s="20"/>
      <c r="P264" s="20"/>
    </row>
    <row r="265" spans="1:16" x14ac:dyDescent="0.3">
      <c r="A265" s="68"/>
      <c r="B265" s="17"/>
      <c r="C265" s="18"/>
      <c r="D265" s="18"/>
      <c r="E265" s="18"/>
      <c r="F265" s="18"/>
      <c r="G265" s="18"/>
      <c r="H265" s="19"/>
      <c r="I265" s="19"/>
      <c r="J265" s="19"/>
      <c r="K265" s="19"/>
      <c r="L265" s="19"/>
      <c r="M265" s="20"/>
      <c r="N265" s="20"/>
      <c r="O265" s="20"/>
      <c r="P265" s="20"/>
    </row>
    <row r="266" spans="1:16" x14ac:dyDescent="0.3">
      <c r="A266" s="68"/>
      <c r="B266" s="17"/>
      <c r="C266" s="18"/>
      <c r="D266" s="18"/>
      <c r="E266" s="18"/>
      <c r="F266" s="18"/>
      <c r="G266" s="18"/>
      <c r="H266" s="19"/>
      <c r="I266" s="19"/>
      <c r="J266" s="19"/>
      <c r="K266" s="19"/>
      <c r="L266" s="19"/>
      <c r="M266" s="20"/>
      <c r="N266" s="20"/>
      <c r="O266" s="20"/>
      <c r="P266" s="20"/>
    </row>
    <row r="267" spans="1:16" x14ac:dyDescent="0.3">
      <c r="A267" s="68"/>
      <c r="B267" s="17"/>
      <c r="C267" s="18"/>
      <c r="D267" s="18"/>
      <c r="E267" s="18"/>
      <c r="F267" s="18"/>
      <c r="G267" s="18"/>
      <c r="H267" s="19"/>
      <c r="I267" s="19"/>
      <c r="J267" s="19"/>
      <c r="K267" s="19"/>
      <c r="L267" s="19"/>
      <c r="M267" s="20"/>
      <c r="N267" s="20"/>
      <c r="O267" s="20"/>
      <c r="P267" s="20"/>
    </row>
    <row r="268" spans="1:16" x14ac:dyDescent="0.3">
      <c r="A268" s="68"/>
      <c r="B268" s="17"/>
      <c r="C268" s="18"/>
      <c r="D268" s="18"/>
      <c r="E268" s="18"/>
      <c r="F268" s="18"/>
      <c r="G268" s="18"/>
      <c r="H268" s="19"/>
      <c r="I268" s="19"/>
      <c r="J268" s="19"/>
      <c r="K268" s="19"/>
      <c r="L268" s="19"/>
      <c r="M268" s="20"/>
      <c r="N268" s="20"/>
      <c r="O268" s="20"/>
      <c r="P268" s="20"/>
    </row>
    <row r="269" spans="1:16" x14ac:dyDescent="0.3">
      <c r="A269" s="68"/>
      <c r="B269" s="17"/>
      <c r="C269" s="18"/>
      <c r="D269" s="18"/>
      <c r="E269" s="18"/>
      <c r="F269" s="18"/>
      <c r="G269" s="18"/>
      <c r="H269" s="19"/>
      <c r="I269" s="19"/>
      <c r="J269" s="19"/>
      <c r="K269" s="19"/>
      <c r="L269" s="19"/>
      <c r="M269" s="20"/>
      <c r="N269" s="20"/>
      <c r="O269" s="20"/>
      <c r="P269" s="20"/>
    </row>
    <row r="270" spans="1:16" x14ac:dyDescent="0.3">
      <c r="A270" s="68"/>
      <c r="B270" s="17"/>
      <c r="C270" s="18"/>
      <c r="D270" s="18"/>
      <c r="E270" s="18"/>
      <c r="F270" s="18"/>
      <c r="G270" s="18"/>
      <c r="H270" s="19"/>
      <c r="I270" s="19"/>
      <c r="J270" s="19"/>
      <c r="K270" s="19"/>
      <c r="L270" s="19"/>
      <c r="M270" s="20"/>
      <c r="N270" s="20"/>
      <c r="O270" s="20"/>
      <c r="P270" s="20"/>
    </row>
    <row r="271" spans="1:16" x14ac:dyDescent="0.3">
      <c r="A271" s="68"/>
      <c r="B271" s="17"/>
      <c r="C271" s="18"/>
      <c r="D271" s="18"/>
      <c r="E271" s="18"/>
      <c r="F271" s="18"/>
      <c r="G271" s="18"/>
      <c r="H271" s="19"/>
      <c r="I271" s="19"/>
      <c r="J271" s="19"/>
      <c r="K271" s="19"/>
      <c r="L271" s="19"/>
      <c r="M271" s="20"/>
      <c r="N271" s="20"/>
      <c r="O271" s="20"/>
      <c r="P271" s="20"/>
    </row>
    <row r="272" spans="1:16" x14ac:dyDescent="0.3">
      <c r="A272" s="68"/>
      <c r="B272" s="17"/>
      <c r="C272" s="18"/>
      <c r="D272" s="18"/>
      <c r="E272" s="18"/>
      <c r="F272" s="18"/>
      <c r="G272" s="18"/>
      <c r="H272" s="19"/>
      <c r="I272" s="19"/>
      <c r="J272" s="19"/>
      <c r="K272" s="19"/>
      <c r="L272" s="19"/>
      <c r="M272" s="20"/>
      <c r="N272" s="20"/>
      <c r="O272" s="20"/>
      <c r="P272" s="20"/>
    </row>
    <row r="273" spans="1:16" x14ac:dyDescent="0.3">
      <c r="A273" s="68"/>
      <c r="B273" s="17"/>
      <c r="C273" s="18"/>
      <c r="D273" s="18"/>
      <c r="E273" s="18"/>
      <c r="F273" s="18"/>
      <c r="G273" s="18"/>
      <c r="H273" s="19"/>
      <c r="I273" s="19"/>
      <c r="J273" s="19"/>
      <c r="K273" s="19"/>
      <c r="L273" s="19"/>
      <c r="M273" s="20"/>
      <c r="N273" s="20"/>
      <c r="O273" s="20"/>
      <c r="P273" s="20"/>
    </row>
    <row r="274" spans="1:16" x14ac:dyDescent="0.3">
      <c r="A274" s="68"/>
      <c r="B274" s="17"/>
      <c r="C274" s="18"/>
      <c r="D274" s="18"/>
      <c r="E274" s="18"/>
      <c r="F274" s="18"/>
      <c r="G274" s="18"/>
      <c r="H274" s="19"/>
      <c r="I274" s="19"/>
      <c r="J274" s="19"/>
      <c r="K274" s="19"/>
      <c r="L274" s="19"/>
      <c r="M274" s="20"/>
      <c r="N274" s="20"/>
      <c r="O274" s="20"/>
      <c r="P274" s="20"/>
    </row>
    <row r="275" spans="1:16" x14ac:dyDescent="0.3">
      <c r="A275" s="68"/>
      <c r="B275" s="17"/>
      <c r="C275" s="18"/>
      <c r="D275" s="18"/>
      <c r="E275" s="18"/>
      <c r="F275" s="18"/>
      <c r="G275" s="18"/>
      <c r="H275" s="19"/>
      <c r="I275" s="19"/>
      <c r="J275" s="19"/>
      <c r="K275" s="19"/>
      <c r="L275" s="19"/>
      <c r="M275" s="20"/>
      <c r="N275" s="20"/>
      <c r="O275" s="20"/>
      <c r="P275" s="20"/>
    </row>
    <row r="276" spans="1:16" x14ac:dyDescent="0.3">
      <c r="A276" s="68"/>
      <c r="B276" s="17"/>
      <c r="C276" s="18"/>
      <c r="D276" s="18"/>
      <c r="E276" s="18"/>
      <c r="F276" s="18"/>
      <c r="G276" s="18"/>
      <c r="H276" s="19"/>
      <c r="I276" s="19"/>
      <c r="J276" s="19"/>
      <c r="K276" s="19"/>
      <c r="L276" s="19"/>
      <c r="M276" s="20"/>
      <c r="N276" s="20"/>
      <c r="O276" s="20"/>
      <c r="P276" s="20"/>
    </row>
    <row r="277" spans="1:16" x14ac:dyDescent="0.3">
      <c r="A277" s="68"/>
      <c r="B277" s="17"/>
      <c r="C277" s="18"/>
      <c r="D277" s="18"/>
      <c r="E277" s="18"/>
      <c r="F277" s="18"/>
      <c r="G277" s="18"/>
      <c r="H277" s="19"/>
      <c r="I277" s="19"/>
      <c r="J277" s="19"/>
      <c r="K277" s="19"/>
      <c r="L277" s="19"/>
      <c r="M277" s="20"/>
      <c r="N277" s="20"/>
      <c r="O277" s="20"/>
      <c r="P277" s="20"/>
    </row>
    <row r="278" spans="1:16" x14ac:dyDescent="0.3">
      <c r="A278" s="68"/>
      <c r="B278" s="17"/>
      <c r="C278" s="18"/>
      <c r="D278" s="18"/>
      <c r="E278" s="18"/>
      <c r="F278" s="18"/>
      <c r="G278" s="18"/>
      <c r="H278" s="19"/>
      <c r="I278" s="19"/>
      <c r="J278" s="19"/>
      <c r="K278" s="19"/>
      <c r="L278" s="19"/>
      <c r="M278" s="20"/>
      <c r="N278" s="20"/>
      <c r="O278" s="20"/>
      <c r="P278" s="20"/>
    </row>
    <row r="279" spans="1:16" x14ac:dyDescent="0.3">
      <c r="A279" s="68"/>
      <c r="B279" s="17"/>
      <c r="C279" s="18"/>
      <c r="D279" s="18"/>
      <c r="E279" s="18"/>
      <c r="F279" s="18"/>
      <c r="G279" s="18"/>
      <c r="H279" s="19"/>
      <c r="I279" s="19"/>
      <c r="J279" s="19"/>
      <c r="K279" s="19"/>
      <c r="L279" s="19"/>
      <c r="M279" s="20"/>
      <c r="N279" s="20"/>
      <c r="O279" s="20"/>
      <c r="P279" s="20"/>
    </row>
    <row r="280" spans="1:16" x14ac:dyDescent="0.3">
      <c r="A280" s="68"/>
      <c r="B280" s="17"/>
      <c r="C280" s="18"/>
      <c r="D280" s="18"/>
      <c r="E280" s="18"/>
      <c r="F280" s="18"/>
      <c r="G280" s="18"/>
      <c r="H280" s="19"/>
      <c r="I280" s="19"/>
      <c r="J280" s="19"/>
      <c r="K280" s="19"/>
      <c r="L280" s="19"/>
      <c r="M280" s="20"/>
      <c r="N280" s="20"/>
      <c r="O280" s="20"/>
      <c r="P280" s="20"/>
    </row>
    <row r="281" spans="1:16" x14ac:dyDescent="0.3">
      <c r="A281" s="68"/>
      <c r="B281" s="17"/>
      <c r="C281" s="18"/>
      <c r="D281" s="18"/>
      <c r="E281" s="18"/>
      <c r="F281" s="18"/>
      <c r="G281" s="18"/>
      <c r="H281" s="19"/>
      <c r="I281" s="19"/>
      <c r="J281" s="19"/>
      <c r="K281" s="19"/>
      <c r="L281" s="19"/>
      <c r="M281" s="20"/>
      <c r="N281" s="20"/>
      <c r="O281" s="20"/>
      <c r="P281" s="20"/>
    </row>
    <row r="282" spans="1:16" x14ac:dyDescent="0.3">
      <c r="A282" s="68"/>
      <c r="B282" s="17"/>
      <c r="C282" s="18"/>
      <c r="D282" s="18"/>
      <c r="E282" s="18"/>
      <c r="F282" s="18"/>
      <c r="G282" s="18"/>
      <c r="H282" s="19"/>
      <c r="I282" s="19"/>
      <c r="J282" s="19"/>
      <c r="K282" s="19"/>
      <c r="L282" s="19"/>
      <c r="M282" s="20"/>
      <c r="N282" s="20"/>
      <c r="O282" s="20"/>
      <c r="P282" s="20"/>
    </row>
    <row r="283" spans="1:16" x14ac:dyDescent="0.3">
      <c r="A283" s="68"/>
      <c r="B283" s="17"/>
      <c r="C283" s="18"/>
      <c r="D283" s="18"/>
      <c r="E283" s="18"/>
      <c r="F283" s="18"/>
      <c r="G283" s="18"/>
      <c r="H283" s="19"/>
      <c r="I283" s="19"/>
      <c r="J283" s="19"/>
      <c r="K283" s="19"/>
      <c r="L283" s="19"/>
      <c r="M283" s="20"/>
      <c r="N283" s="20"/>
      <c r="O283" s="20"/>
      <c r="P283" s="20"/>
    </row>
    <row r="284" spans="1:16" x14ac:dyDescent="0.3">
      <c r="A284" s="68"/>
      <c r="B284" s="17"/>
      <c r="C284" s="18"/>
      <c r="D284" s="18"/>
      <c r="E284" s="18"/>
      <c r="F284" s="18"/>
      <c r="G284" s="18"/>
      <c r="H284" s="19"/>
      <c r="I284" s="19"/>
      <c r="J284" s="19"/>
      <c r="K284" s="19"/>
      <c r="L284" s="19"/>
      <c r="M284" s="20"/>
      <c r="N284" s="20"/>
      <c r="O284" s="20"/>
      <c r="P284" s="20"/>
    </row>
    <row r="285" spans="1:16" x14ac:dyDescent="0.3">
      <c r="A285" s="68"/>
      <c r="B285" s="17"/>
      <c r="C285" s="18"/>
      <c r="D285" s="18"/>
      <c r="E285" s="18"/>
      <c r="F285" s="18"/>
      <c r="G285" s="18"/>
      <c r="H285" s="19"/>
      <c r="I285" s="19"/>
      <c r="J285" s="19"/>
      <c r="K285" s="19"/>
      <c r="L285" s="19"/>
      <c r="M285" s="20"/>
      <c r="N285" s="20"/>
      <c r="O285" s="20"/>
      <c r="P285" s="20"/>
    </row>
    <row r="286" spans="1:16" x14ac:dyDescent="0.3">
      <c r="A286" s="68"/>
      <c r="B286" s="17"/>
      <c r="C286" s="18"/>
      <c r="D286" s="18"/>
      <c r="E286" s="18"/>
      <c r="F286" s="18"/>
      <c r="G286" s="18"/>
      <c r="H286" s="19"/>
      <c r="I286" s="19"/>
      <c r="J286" s="19"/>
      <c r="K286" s="19"/>
      <c r="L286" s="19"/>
      <c r="M286" s="20"/>
      <c r="N286" s="20"/>
      <c r="O286" s="20"/>
      <c r="P286" s="20"/>
    </row>
    <row r="287" spans="1:16" x14ac:dyDescent="0.3">
      <c r="A287" s="68"/>
      <c r="B287" s="17"/>
      <c r="C287" s="18"/>
      <c r="D287" s="18"/>
      <c r="E287" s="18"/>
      <c r="F287" s="18"/>
      <c r="G287" s="18"/>
      <c r="H287" s="19"/>
      <c r="I287" s="19"/>
      <c r="J287" s="19"/>
      <c r="K287" s="19"/>
      <c r="L287" s="19"/>
      <c r="M287" s="20"/>
      <c r="N287" s="20"/>
      <c r="O287" s="20"/>
      <c r="P287" s="20"/>
    </row>
    <row r="288" spans="1:16" x14ac:dyDescent="0.3">
      <c r="A288" s="68"/>
      <c r="B288" s="17"/>
      <c r="C288" s="18"/>
      <c r="D288" s="18"/>
      <c r="E288" s="18"/>
      <c r="F288" s="18"/>
      <c r="G288" s="18"/>
      <c r="H288" s="19"/>
      <c r="I288" s="19"/>
      <c r="J288" s="19"/>
      <c r="K288" s="19"/>
      <c r="L288" s="19"/>
      <c r="M288" s="20"/>
      <c r="N288" s="20"/>
      <c r="O288" s="20"/>
      <c r="P288" s="20"/>
    </row>
    <row r="289" spans="1:16" x14ac:dyDescent="0.3">
      <c r="A289" s="68"/>
      <c r="B289" s="17"/>
      <c r="C289" s="18"/>
      <c r="D289" s="18"/>
      <c r="E289" s="18"/>
      <c r="F289" s="18"/>
      <c r="G289" s="18"/>
      <c r="H289" s="19"/>
      <c r="I289" s="19"/>
      <c r="J289" s="19"/>
      <c r="K289" s="19"/>
      <c r="L289" s="19"/>
      <c r="M289" s="20"/>
      <c r="N289" s="20"/>
      <c r="O289" s="20"/>
      <c r="P289" s="20"/>
    </row>
    <row r="290" spans="1:16" x14ac:dyDescent="0.3">
      <c r="A290" s="68"/>
      <c r="B290" s="17"/>
      <c r="C290" s="18"/>
      <c r="D290" s="18"/>
      <c r="E290" s="18"/>
      <c r="F290" s="18"/>
      <c r="G290" s="18"/>
      <c r="H290" s="19"/>
      <c r="I290" s="19"/>
      <c r="J290" s="19"/>
      <c r="K290" s="19"/>
      <c r="L290" s="19"/>
      <c r="M290" s="20"/>
      <c r="N290" s="20"/>
      <c r="O290" s="20"/>
      <c r="P290" s="20"/>
    </row>
    <row r="291" spans="1:16" x14ac:dyDescent="0.3">
      <c r="A291" s="68"/>
      <c r="B291" s="17"/>
      <c r="C291" s="18"/>
      <c r="D291" s="18"/>
      <c r="E291" s="18"/>
      <c r="F291" s="18"/>
      <c r="G291" s="18"/>
      <c r="H291" s="19"/>
      <c r="I291" s="19"/>
      <c r="J291" s="19"/>
      <c r="K291" s="19"/>
      <c r="L291" s="19"/>
      <c r="M291" s="20"/>
      <c r="N291" s="20"/>
      <c r="O291" s="20"/>
      <c r="P291" s="20"/>
    </row>
    <row r="292" spans="1:16" x14ac:dyDescent="0.3">
      <c r="A292" s="68"/>
      <c r="B292" s="17"/>
      <c r="C292" s="18"/>
      <c r="D292" s="18"/>
      <c r="E292" s="18"/>
      <c r="F292" s="18"/>
      <c r="G292" s="18"/>
      <c r="H292" s="19"/>
      <c r="I292" s="19"/>
      <c r="J292" s="19"/>
      <c r="K292" s="19"/>
      <c r="L292" s="19"/>
      <c r="M292" s="20"/>
      <c r="N292" s="20"/>
      <c r="O292" s="20"/>
      <c r="P292" s="20"/>
    </row>
    <row r="293" spans="1:16" x14ac:dyDescent="0.3">
      <c r="A293" s="68"/>
      <c r="B293" s="17"/>
      <c r="C293" s="18"/>
      <c r="D293" s="18"/>
      <c r="E293" s="18"/>
      <c r="F293" s="18"/>
      <c r="G293" s="18"/>
      <c r="H293" s="19"/>
      <c r="I293" s="19"/>
      <c r="J293" s="19"/>
      <c r="K293" s="19"/>
      <c r="L293" s="19"/>
      <c r="M293" s="20"/>
      <c r="N293" s="20"/>
      <c r="O293" s="20"/>
      <c r="P293" s="20"/>
    </row>
    <row r="294" spans="1:16" x14ac:dyDescent="0.3">
      <c r="A294" s="68"/>
      <c r="B294" s="17"/>
      <c r="C294" s="18"/>
      <c r="D294" s="18"/>
      <c r="E294" s="18"/>
      <c r="F294" s="18"/>
      <c r="G294" s="18"/>
      <c r="H294" s="19"/>
      <c r="I294" s="19"/>
      <c r="J294" s="19"/>
      <c r="K294" s="19"/>
      <c r="L294" s="19"/>
      <c r="M294" s="20"/>
      <c r="N294" s="20"/>
      <c r="O294" s="20"/>
      <c r="P294" s="20"/>
    </row>
    <row r="295" spans="1:16" x14ac:dyDescent="0.3">
      <c r="A295" s="68"/>
      <c r="B295" s="17"/>
      <c r="C295" s="18"/>
      <c r="D295" s="18"/>
      <c r="E295" s="18"/>
      <c r="F295" s="18"/>
      <c r="G295" s="18"/>
      <c r="H295" s="19"/>
      <c r="I295" s="19"/>
      <c r="J295" s="19"/>
      <c r="K295" s="19"/>
      <c r="L295" s="19"/>
      <c r="M295" s="20"/>
      <c r="N295" s="20"/>
      <c r="O295" s="20"/>
      <c r="P295" s="20"/>
    </row>
    <row r="296" spans="1:16" x14ac:dyDescent="0.3">
      <c r="A296" s="68"/>
      <c r="B296" s="17"/>
      <c r="C296" s="18"/>
      <c r="D296" s="18"/>
      <c r="E296" s="18"/>
      <c r="F296" s="18"/>
      <c r="G296" s="18"/>
      <c r="H296" s="19"/>
      <c r="I296" s="19"/>
      <c r="J296" s="19"/>
      <c r="K296" s="19"/>
      <c r="L296" s="19"/>
      <c r="M296" s="20"/>
      <c r="N296" s="20"/>
      <c r="O296" s="20"/>
      <c r="P296" s="20"/>
    </row>
    <row r="297" spans="1:16" x14ac:dyDescent="0.3">
      <c r="A297" s="68"/>
      <c r="B297" s="17"/>
      <c r="C297" s="18"/>
      <c r="D297" s="18"/>
      <c r="E297" s="18"/>
      <c r="F297" s="18"/>
      <c r="G297" s="18"/>
      <c r="H297" s="19"/>
      <c r="I297" s="19"/>
      <c r="J297" s="19"/>
      <c r="K297" s="19"/>
      <c r="L297" s="19"/>
      <c r="M297" s="20"/>
      <c r="N297" s="20"/>
      <c r="O297" s="20"/>
      <c r="P297" s="20"/>
    </row>
    <row r="298" spans="1:16" x14ac:dyDescent="0.3">
      <c r="A298" s="68"/>
      <c r="B298" s="17"/>
      <c r="C298" s="18"/>
      <c r="D298" s="18"/>
      <c r="E298" s="18"/>
      <c r="F298" s="18"/>
      <c r="G298" s="18"/>
      <c r="H298" s="19"/>
      <c r="I298" s="19"/>
      <c r="J298" s="19"/>
      <c r="K298" s="19"/>
      <c r="L298" s="19"/>
      <c r="M298" s="20"/>
      <c r="N298" s="20"/>
      <c r="O298" s="20"/>
      <c r="P298" s="20"/>
    </row>
    <row r="299" spans="1:16" x14ac:dyDescent="0.3">
      <c r="A299" s="68"/>
      <c r="B299" s="17"/>
      <c r="C299" s="18"/>
      <c r="D299" s="18"/>
      <c r="E299" s="18"/>
      <c r="F299" s="18"/>
      <c r="G299" s="18"/>
      <c r="H299" s="19"/>
      <c r="I299" s="19"/>
      <c r="J299" s="19"/>
      <c r="K299" s="19"/>
      <c r="L299" s="19"/>
      <c r="M299" s="20"/>
      <c r="N299" s="20"/>
      <c r="O299" s="20"/>
      <c r="P299" s="20"/>
    </row>
    <row r="300" spans="1:16" x14ac:dyDescent="0.3">
      <c r="A300" s="68"/>
      <c r="B300" s="17"/>
      <c r="C300" s="18"/>
      <c r="D300" s="18"/>
      <c r="E300" s="18"/>
      <c r="F300" s="18"/>
      <c r="G300" s="18"/>
      <c r="H300" s="19"/>
      <c r="I300" s="19"/>
      <c r="J300" s="19"/>
      <c r="K300" s="19"/>
      <c r="L300" s="19"/>
      <c r="M300" s="20"/>
      <c r="N300" s="20"/>
      <c r="O300" s="20"/>
      <c r="P300" s="20"/>
    </row>
    <row r="301" spans="1:16" x14ac:dyDescent="0.3">
      <c r="A301" s="68"/>
      <c r="B301" s="17"/>
      <c r="C301" s="18"/>
    </row>
    <row r="302" spans="1:16" x14ac:dyDescent="0.3">
      <c r="A302" s="68"/>
      <c r="B302" s="17"/>
      <c r="C302" s="18"/>
    </row>
    <row r="303" spans="1:16" x14ac:dyDescent="0.3">
      <c r="A303" s="68"/>
      <c r="B303" s="17"/>
      <c r="C303" s="18"/>
    </row>
    <row r="304" spans="1:16" x14ac:dyDescent="0.3">
      <c r="A304" s="68"/>
      <c r="B304" s="17"/>
      <c r="C304" s="18"/>
    </row>
    <row r="305" spans="1:3" x14ac:dyDescent="0.3">
      <c r="A305" s="68"/>
      <c r="B305" s="17"/>
      <c r="C305" s="18"/>
    </row>
    <row r="306" spans="1:3" x14ac:dyDescent="0.3">
      <c r="A306" s="68"/>
      <c r="B306" s="17"/>
      <c r="C306" s="18"/>
    </row>
    <row r="307" spans="1:3" x14ac:dyDescent="0.3">
      <c r="A307" s="68"/>
      <c r="B307" s="17"/>
      <c r="C307" s="18"/>
    </row>
    <row r="308" spans="1:3" x14ac:dyDescent="0.3">
      <c r="A308" s="68"/>
      <c r="B308" s="17"/>
      <c r="C308" s="18"/>
    </row>
    <row r="309" spans="1:3" x14ac:dyDescent="0.3">
      <c r="A309" s="68"/>
      <c r="B309" s="17"/>
      <c r="C309" s="18"/>
    </row>
    <row r="310" spans="1:3" x14ac:dyDescent="0.3">
      <c r="A310" s="68"/>
      <c r="B310" s="17"/>
      <c r="C310" s="18"/>
    </row>
    <row r="311" spans="1:3" x14ac:dyDescent="0.3">
      <c r="A311" s="68"/>
      <c r="B311" s="17"/>
      <c r="C311" s="18"/>
    </row>
    <row r="312" spans="1:3" x14ac:dyDescent="0.3">
      <c r="A312" s="68"/>
      <c r="B312" s="17"/>
      <c r="C312" s="18"/>
    </row>
    <row r="313" spans="1:3" x14ac:dyDescent="0.3">
      <c r="A313" s="68"/>
      <c r="B313" s="17"/>
      <c r="C313" s="18"/>
    </row>
    <row r="314" spans="1:3" x14ac:dyDescent="0.3">
      <c r="A314" s="68"/>
      <c r="B314" s="17"/>
      <c r="C314" s="18"/>
    </row>
    <row r="315" spans="1:3" x14ac:dyDescent="0.3">
      <c r="A315" s="68"/>
      <c r="B315" s="17"/>
      <c r="C315" s="18"/>
    </row>
    <row r="316" spans="1:3" x14ac:dyDescent="0.3">
      <c r="A316" s="68"/>
      <c r="B316" s="17"/>
      <c r="C316" s="18"/>
    </row>
    <row r="317" spans="1:3" x14ac:dyDescent="0.3">
      <c r="A317" s="68"/>
      <c r="B317" s="17"/>
      <c r="C317" s="18"/>
    </row>
    <row r="318" spans="1:3" x14ac:dyDescent="0.3">
      <c r="A318" s="68"/>
      <c r="B318" s="17"/>
      <c r="C318" s="18"/>
    </row>
    <row r="319" spans="1:3" x14ac:dyDescent="0.3">
      <c r="A319" s="68"/>
      <c r="B319" s="17"/>
      <c r="C319" s="18"/>
    </row>
    <row r="320" spans="1:3" x14ac:dyDescent="0.3">
      <c r="A320" s="68"/>
      <c r="B320" s="17"/>
      <c r="C320" s="18"/>
    </row>
    <row r="321" spans="1:3" x14ac:dyDescent="0.3">
      <c r="A321" s="68"/>
      <c r="B321" s="17"/>
      <c r="C321" s="18"/>
    </row>
    <row r="322" spans="1:3" x14ac:dyDescent="0.3">
      <c r="A322" s="68"/>
      <c r="B322" s="17"/>
      <c r="C322" s="18"/>
    </row>
    <row r="323" spans="1:3" x14ac:dyDescent="0.3">
      <c r="A323" s="68"/>
      <c r="B323" s="17"/>
      <c r="C323" s="18"/>
    </row>
    <row r="324" spans="1:3" x14ac:dyDescent="0.3">
      <c r="A324" s="68"/>
      <c r="B324" s="17"/>
      <c r="C324" s="18"/>
    </row>
    <row r="325" spans="1:3" x14ac:dyDescent="0.3">
      <c r="A325" s="68"/>
      <c r="B325" s="17"/>
      <c r="C325" s="18"/>
    </row>
    <row r="326" spans="1:3" x14ac:dyDescent="0.3">
      <c r="A326" s="68"/>
      <c r="B326" s="17"/>
      <c r="C326" s="18"/>
    </row>
    <row r="327" spans="1:3" x14ac:dyDescent="0.3">
      <c r="A327" s="68"/>
      <c r="B327" s="17"/>
      <c r="C327" s="18"/>
    </row>
    <row r="328" spans="1:3" x14ac:dyDescent="0.3">
      <c r="A328" s="68"/>
      <c r="B328" s="17"/>
      <c r="C328" s="18"/>
    </row>
    <row r="329" spans="1:3" x14ac:dyDescent="0.3">
      <c r="A329" s="68"/>
      <c r="B329" s="17"/>
      <c r="C329" s="18"/>
    </row>
    <row r="330" spans="1:3" x14ac:dyDescent="0.3">
      <c r="A330" s="68"/>
      <c r="B330" s="17"/>
      <c r="C330" s="18"/>
    </row>
    <row r="331" spans="1:3" x14ac:dyDescent="0.3">
      <c r="A331" s="68"/>
      <c r="B331" s="17"/>
      <c r="C331" s="18"/>
    </row>
    <row r="332" spans="1:3" x14ac:dyDescent="0.3">
      <c r="A332" s="68"/>
      <c r="B332" s="17"/>
      <c r="C332" s="18"/>
    </row>
    <row r="333" spans="1:3" x14ac:dyDescent="0.3">
      <c r="A333" s="68"/>
      <c r="B333" s="17"/>
      <c r="C333" s="18"/>
    </row>
    <row r="334" spans="1:3" x14ac:dyDescent="0.3">
      <c r="A334" s="68"/>
      <c r="B334" s="17"/>
      <c r="C334" s="18"/>
    </row>
    <row r="335" spans="1:3" x14ac:dyDescent="0.3">
      <c r="A335" s="68"/>
      <c r="B335" s="17"/>
      <c r="C335" s="18"/>
    </row>
    <row r="336" spans="1:3" x14ac:dyDescent="0.3">
      <c r="A336" s="68"/>
      <c r="B336" s="17"/>
      <c r="C336" s="18"/>
    </row>
    <row r="337" spans="1:3" x14ac:dyDescent="0.3">
      <c r="A337" s="68"/>
      <c r="B337" s="17"/>
      <c r="C337" s="18"/>
    </row>
    <row r="338" spans="1:3" x14ac:dyDescent="0.3">
      <c r="A338" s="68"/>
      <c r="B338" s="17"/>
      <c r="C338" s="18"/>
    </row>
    <row r="339" spans="1:3" x14ac:dyDescent="0.3">
      <c r="A339" s="68"/>
      <c r="B339" s="17"/>
      <c r="C339" s="18"/>
    </row>
    <row r="340" spans="1:3" x14ac:dyDescent="0.3">
      <c r="A340" s="68"/>
      <c r="B340" s="17"/>
      <c r="C340" s="18"/>
    </row>
    <row r="341" spans="1:3" x14ac:dyDescent="0.3">
      <c r="A341" s="68"/>
      <c r="B341" s="17"/>
      <c r="C341" s="18"/>
    </row>
    <row r="342" spans="1:3" x14ac:dyDescent="0.3">
      <c r="A342" s="68"/>
      <c r="B342" s="17"/>
      <c r="C342" s="18"/>
    </row>
    <row r="343" spans="1:3" x14ac:dyDescent="0.3">
      <c r="A343" s="68"/>
      <c r="B343" s="17"/>
      <c r="C343" s="18"/>
    </row>
    <row r="344" spans="1:3" x14ac:dyDescent="0.3">
      <c r="A344" s="68"/>
      <c r="B344" s="17"/>
      <c r="C344" s="18"/>
    </row>
    <row r="345" spans="1:3" x14ac:dyDescent="0.3">
      <c r="A345" s="68"/>
      <c r="B345" s="17"/>
      <c r="C345" s="18"/>
    </row>
    <row r="346" spans="1:3" x14ac:dyDescent="0.3">
      <c r="A346" s="68"/>
      <c r="B346" s="17"/>
      <c r="C346" s="18"/>
    </row>
    <row r="347" spans="1:3" x14ac:dyDescent="0.3">
      <c r="A347" s="68"/>
      <c r="B347" s="17"/>
      <c r="C347" s="18"/>
    </row>
    <row r="348" spans="1:3" x14ac:dyDescent="0.3">
      <c r="A348" s="68"/>
      <c r="B348" s="17"/>
      <c r="C348" s="18"/>
    </row>
    <row r="349" spans="1:3" x14ac:dyDescent="0.3">
      <c r="A349" s="68"/>
      <c r="B349" s="17"/>
      <c r="C349" s="18"/>
    </row>
    <row r="350" spans="1:3" x14ac:dyDescent="0.3">
      <c r="A350" s="68"/>
      <c r="B350" s="17"/>
      <c r="C350" s="18"/>
    </row>
    <row r="351" spans="1:3" x14ac:dyDescent="0.3">
      <c r="A351" s="68"/>
      <c r="B351" s="17"/>
      <c r="C351" s="18"/>
    </row>
    <row r="352" spans="1:3" x14ac:dyDescent="0.3">
      <c r="A352" s="68"/>
      <c r="B352" s="17"/>
      <c r="C352" s="18"/>
    </row>
    <row r="353" spans="1:3" x14ac:dyDescent="0.3">
      <c r="A353" s="68"/>
      <c r="B353" s="17"/>
      <c r="C353" s="18"/>
    </row>
    <row r="354" spans="1:3" x14ac:dyDescent="0.3">
      <c r="A354" s="68"/>
      <c r="B354" s="17"/>
      <c r="C354" s="18"/>
    </row>
    <row r="355" spans="1:3" x14ac:dyDescent="0.3">
      <c r="A355" s="68"/>
      <c r="B355" s="17"/>
      <c r="C355" s="18"/>
    </row>
    <row r="356" spans="1:3" x14ac:dyDescent="0.3">
      <c r="A356" s="68"/>
      <c r="B356" s="17"/>
      <c r="C356" s="18"/>
    </row>
    <row r="357" spans="1:3" x14ac:dyDescent="0.3">
      <c r="A357" s="68"/>
      <c r="B357" s="17"/>
      <c r="C357" s="18"/>
    </row>
    <row r="358" spans="1:3" x14ac:dyDescent="0.3">
      <c r="A358" s="68"/>
      <c r="B358" s="17"/>
      <c r="C358" s="18"/>
    </row>
    <row r="359" spans="1:3" x14ac:dyDescent="0.3">
      <c r="A359" s="68"/>
      <c r="B359" s="17"/>
      <c r="C359" s="18"/>
    </row>
    <row r="360" spans="1:3" x14ac:dyDescent="0.3">
      <c r="A360" s="68"/>
      <c r="B360" s="17"/>
      <c r="C360" s="18"/>
    </row>
    <row r="361" spans="1:3" x14ac:dyDescent="0.3">
      <c r="A361" s="68"/>
      <c r="B361" s="17"/>
      <c r="C361" s="18"/>
    </row>
    <row r="362" spans="1:3" x14ac:dyDescent="0.3">
      <c r="A362" s="68"/>
      <c r="B362" s="17"/>
      <c r="C362" s="18"/>
    </row>
    <row r="363" spans="1:3" x14ac:dyDescent="0.3">
      <c r="A363" s="68"/>
      <c r="B363" s="17"/>
      <c r="C363" s="18"/>
    </row>
    <row r="364" spans="1:3" x14ac:dyDescent="0.3">
      <c r="A364" s="68"/>
      <c r="B364" s="17"/>
      <c r="C364" s="18"/>
    </row>
    <row r="365" spans="1:3" x14ac:dyDescent="0.3">
      <c r="A365" s="68"/>
      <c r="B365" s="17"/>
      <c r="C365" s="18"/>
    </row>
    <row r="366" spans="1:3" x14ac:dyDescent="0.3">
      <c r="A366" s="68"/>
      <c r="B366" s="17"/>
      <c r="C366" s="18"/>
    </row>
    <row r="367" spans="1:3" x14ac:dyDescent="0.3">
      <c r="A367" s="68"/>
      <c r="B367" s="17"/>
      <c r="C367" s="18"/>
    </row>
    <row r="368" spans="1:3" x14ac:dyDescent="0.3">
      <c r="A368" s="68"/>
      <c r="B368" s="17"/>
      <c r="C368" s="18"/>
    </row>
    <row r="369" spans="1:3" x14ac:dyDescent="0.3">
      <c r="A369" s="68"/>
      <c r="B369" s="17"/>
      <c r="C369" s="18"/>
    </row>
    <row r="370" spans="1:3" x14ac:dyDescent="0.3">
      <c r="A370" s="68"/>
      <c r="B370" s="17"/>
      <c r="C370" s="18"/>
    </row>
    <row r="371" spans="1:3" x14ac:dyDescent="0.3">
      <c r="A371" s="68"/>
      <c r="B371" s="17"/>
      <c r="C371" s="18"/>
    </row>
    <row r="372" spans="1:3" x14ac:dyDescent="0.3">
      <c r="A372" s="68"/>
      <c r="B372" s="17"/>
      <c r="C372" s="18"/>
    </row>
    <row r="373" spans="1:3" x14ac:dyDescent="0.3">
      <c r="A373" s="68"/>
      <c r="B373" s="17"/>
      <c r="C373" s="18"/>
    </row>
    <row r="374" spans="1:3" x14ac:dyDescent="0.3">
      <c r="A374" s="68"/>
      <c r="B374" s="17"/>
      <c r="C374" s="18"/>
    </row>
    <row r="375" spans="1:3" x14ac:dyDescent="0.3">
      <c r="A375" s="68"/>
      <c r="B375" s="17"/>
      <c r="C375" s="18"/>
    </row>
    <row r="376" spans="1:3" x14ac:dyDescent="0.3">
      <c r="A376" s="68"/>
      <c r="B376" s="17"/>
      <c r="C376" s="18"/>
    </row>
    <row r="377" spans="1:3" x14ac:dyDescent="0.3">
      <c r="A377" s="68"/>
      <c r="B377" s="17"/>
      <c r="C377" s="18"/>
    </row>
    <row r="378" spans="1:3" x14ac:dyDescent="0.3">
      <c r="A378" s="68"/>
      <c r="B378" s="17"/>
      <c r="C378" s="18"/>
    </row>
    <row r="379" spans="1:3" x14ac:dyDescent="0.3">
      <c r="A379" s="68"/>
      <c r="B379" s="17"/>
      <c r="C379" s="18"/>
    </row>
    <row r="380" spans="1:3" x14ac:dyDescent="0.3">
      <c r="A380" s="68"/>
      <c r="B380" s="17"/>
      <c r="C380" s="18"/>
    </row>
    <row r="381" spans="1:3" x14ac:dyDescent="0.3">
      <c r="A381" s="68"/>
      <c r="B381" s="17"/>
      <c r="C381" s="18"/>
    </row>
    <row r="382" spans="1:3" x14ac:dyDescent="0.3">
      <c r="A382" s="68"/>
      <c r="B382" s="17"/>
      <c r="C382" s="18"/>
    </row>
    <row r="383" spans="1:3" x14ac:dyDescent="0.3">
      <c r="A383" s="68"/>
      <c r="B383" s="17"/>
      <c r="C383" s="18"/>
    </row>
    <row r="384" spans="1:3" x14ac:dyDescent="0.3">
      <c r="A384" s="68"/>
      <c r="B384" s="17"/>
      <c r="C384" s="18"/>
    </row>
    <row r="385" spans="1:3" x14ac:dyDescent="0.3">
      <c r="A385" s="68"/>
      <c r="B385" s="17"/>
      <c r="C385" s="18"/>
    </row>
    <row r="386" spans="1:3" x14ac:dyDescent="0.3">
      <c r="A386" s="68"/>
      <c r="B386" s="17"/>
      <c r="C386" s="18"/>
    </row>
    <row r="387" spans="1:3" x14ac:dyDescent="0.3">
      <c r="A387" s="68"/>
      <c r="B387" s="17"/>
      <c r="C387" s="18"/>
    </row>
    <row r="388" spans="1:3" x14ac:dyDescent="0.3">
      <c r="A388" s="68"/>
      <c r="B388" s="17"/>
      <c r="C388" s="18"/>
    </row>
    <row r="389" spans="1:3" x14ac:dyDescent="0.3">
      <c r="A389" s="68"/>
      <c r="B389" s="17"/>
      <c r="C389" s="18"/>
    </row>
    <row r="390" spans="1:3" x14ac:dyDescent="0.3">
      <c r="A390" s="68"/>
      <c r="B390" s="17"/>
      <c r="C390" s="18"/>
    </row>
    <row r="391" spans="1:3" x14ac:dyDescent="0.3">
      <c r="A391" s="68"/>
      <c r="B391" s="17"/>
      <c r="C391" s="18"/>
    </row>
    <row r="392" spans="1:3" x14ac:dyDescent="0.3">
      <c r="A392" s="68"/>
      <c r="B392" s="17"/>
      <c r="C392" s="18"/>
    </row>
    <row r="393" spans="1:3" x14ac:dyDescent="0.3">
      <c r="A393" s="68"/>
      <c r="B393" s="17"/>
      <c r="C393" s="18"/>
    </row>
    <row r="394" spans="1:3" x14ac:dyDescent="0.3">
      <c r="A394" s="68"/>
      <c r="B394" s="17"/>
      <c r="C394" s="18"/>
    </row>
    <row r="395" spans="1:3" x14ac:dyDescent="0.3">
      <c r="A395" s="68"/>
      <c r="B395" s="17"/>
      <c r="C395" s="18"/>
    </row>
    <row r="396" spans="1:3" x14ac:dyDescent="0.3">
      <c r="A396" s="68"/>
      <c r="B396" s="17"/>
      <c r="C396" s="18"/>
    </row>
    <row r="397" spans="1:3" x14ac:dyDescent="0.3">
      <c r="A397" s="68"/>
      <c r="B397" s="17"/>
      <c r="C397" s="18"/>
    </row>
    <row r="398" spans="1:3" x14ac:dyDescent="0.3">
      <c r="A398" s="68"/>
      <c r="B398" s="17"/>
      <c r="C398" s="18"/>
    </row>
    <row r="399" spans="1:3" x14ac:dyDescent="0.3">
      <c r="A399" s="68"/>
      <c r="B399" s="17"/>
      <c r="C399" s="18"/>
    </row>
    <row r="400" spans="1:3" x14ac:dyDescent="0.3">
      <c r="A400" s="68"/>
      <c r="B400" s="17"/>
      <c r="C400" s="18"/>
    </row>
    <row r="401" spans="1:3" x14ac:dyDescent="0.3">
      <c r="A401" s="68"/>
      <c r="B401" s="17"/>
      <c r="C401" s="18"/>
    </row>
    <row r="402" spans="1:3" x14ac:dyDescent="0.3">
      <c r="A402" s="68"/>
      <c r="B402" s="17"/>
      <c r="C402" s="18"/>
    </row>
    <row r="403" spans="1:3" x14ac:dyDescent="0.3">
      <c r="A403" s="68"/>
      <c r="B403" s="17"/>
      <c r="C403" s="18"/>
    </row>
    <row r="404" spans="1:3" x14ac:dyDescent="0.3">
      <c r="A404" s="68"/>
      <c r="B404" s="17"/>
      <c r="C404" s="18"/>
    </row>
    <row r="405" spans="1:3" x14ac:dyDescent="0.3">
      <c r="A405" s="68"/>
      <c r="B405" s="17"/>
      <c r="C405" s="18"/>
    </row>
    <row r="406" spans="1:3" x14ac:dyDescent="0.3">
      <c r="A406" s="68"/>
      <c r="B406" s="17"/>
      <c r="C406" s="18"/>
    </row>
    <row r="407" spans="1:3" x14ac:dyDescent="0.3">
      <c r="A407" s="68"/>
      <c r="B407" s="17"/>
      <c r="C407" s="18"/>
    </row>
    <row r="408" spans="1:3" x14ac:dyDescent="0.3">
      <c r="A408" s="68"/>
      <c r="B408" s="17"/>
      <c r="C408" s="18"/>
    </row>
    <row r="409" spans="1:3" x14ac:dyDescent="0.3">
      <c r="A409" s="68"/>
      <c r="B409" s="17"/>
      <c r="C409" s="18"/>
    </row>
    <row r="410" spans="1:3" x14ac:dyDescent="0.3">
      <c r="A410" s="68"/>
      <c r="B410" s="17"/>
      <c r="C410" s="18"/>
    </row>
    <row r="411" spans="1:3" x14ac:dyDescent="0.3">
      <c r="A411" s="68"/>
      <c r="B411" s="17"/>
      <c r="C411" s="18"/>
    </row>
    <row r="412" spans="1:3" x14ac:dyDescent="0.3">
      <c r="A412" s="68"/>
      <c r="B412" s="17"/>
      <c r="C412" s="18"/>
    </row>
    <row r="413" spans="1:3" x14ac:dyDescent="0.3">
      <c r="A413" s="68"/>
      <c r="B413" s="17"/>
      <c r="C413" s="18"/>
    </row>
    <row r="414" spans="1:3" x14ac:dyDescent="0.3">
      <c r="A414" s="68"/>
      <c r="B414" s="17"/>
      <c r="C414" s="18"/>
    </row>
    <row r="415" spans="1:3" x14ac:dyDescent="0.3">
      <c r="A415" s="68"/>
      <c r="B415" s="17"/>
      <c r="C415" s="18"/>
    </row>
    <row r="416" spans="1:3" x14ac:dyDescent="0.3">
      <c r="A416" s="68"/>
      <c r="B416" s="17"/>
      <c r="C416" s="18"/>
    </row>
    <row r="417" spans="1:3" x14ac:dyDescent="0.3">
      <c r="A417" s="68"/>
      <c r="B417" s="17"/>
      <c r="C417" s="18"/>
    </row>
    <row r="418" spans="1:3" x14ac:dyDescent="0.3">
      <c r="A418" s="68"/>
      <c r="B418" s="17"/>
      <c r="C418" s="18"/>
    </row>
    <row r="419" spans="1:3" x14ac:dyDescent="0.3">
      <c r="A419" s="68"/>
      <c r="B419" s="17"/>
      <c r="C419" s="18"/>
    </row>
    <row r="420" spans="1:3" x14ac:dyDescent="0.3">
      <c r="A420" s="68"/>
      <c r="B420" s="17"/>
      <c r="C420" s="18"/>
    </row>
    <row r="421" spans="1:3" x14ac:dyDescent="0.3">
      <c r="A421" s="68"/>
      <c r="B421" s="17"/>
      <c r="C421" s="18"/>
    </row>
    <row r="422" spans="1:3" x14ac:dyDescent="0.3">
      <c r="A422" s="68"/>
      <c r="B422" s="17"/>
      <c r="C422" s="18"/>
    </row>
    <row r="423" spans="1:3" x14ac:dyDescent="0.3">
      <c r="A423" s="68"/>
      <c r="B423" s="17"/>
      <c r="C423" s="18"/>
    </row>
    <row r="424" spans="1:3" x14ac:dyDescent="0.3">
      <c r="A424" s="68"/>
      <c r="B424" s="17"/>
      <c r="C424" s="18"/>
    </row>
    <row r="425" spans="1:3" x14ac:dyDescent="0.3">
      <c r="A425" s="68"/>
      <c r="B425" s="17"/>
      <c r="C425" s="18"/>
    </row>
    <row r="426" spans="1:3" x14ac:dyDescent="0.3">
      <c r="A426" s="68"/>
      <c r="B426" s="17"/>
      <c r="C426" s="18"/>
    </row>
    <row r="427" spans="1:3" x14ac:dyDescent="0.3">
      <c r="A427" s="68"/>
      <c r="B427" s="17"/>
      <c r="C427" s="18"/>
    </row>
    <row r="428" spans="1:3" x14ac:dyDescent="0.3">
      <c r="A428" s="68"/>
      <c r="B428" s="17"/>
      <c r="C428" s="18"/>
    </row>
    <row r="429" spans="1:3" x14ac:dyDescent="0.3">
      <c r="A429" s="68"/>
      <c r="B429" s="17"/>
      <c r="C429" s="18"/>
    </row>
    <row r="430" spans="1:3" x14ac:dyDescent="0.3">
      <c r="A430" s="68"/>
      <c r="B430" s="17"/>
      <c r="C430" s="18"/>
    </row>
    <row r="431" spans="1:3" x14ac:dyDescent="0.3">
      <c r="A431" s="68"/>
      <c r="B431" s="17"/>
      <c r="C431" s="18"/>
    </row>
    <row r="432" spans="1:3" x14ac:dyDescent="0.3">
      <c r="A432" s="68"/>
      <c r="B432" s="17"/>
      <c r="C432" s="18"/>
    </row>
    <row r="433" spans="1:3" x14ac:dyDescent="0.3">
      <c r="A433" s="68"/>
      <c r="B433" s="17"/>
      <c r="C433" s="18"/>
    </row>
    <row r="434" spans="1:3" x14ac:dyDescent="0.3">
      <c r="A434" s="68"/>
      <c r="B434" s="17"/>
      <c r="C434" s="18"/>
    </row>
    <row r="435" spans="1:3" x14ac:dyDescent="0.3">
      <c r="A435" s="68"/>
      <c r="B435" s="17"/>
      <c r="C435" s="18"/>
    </row>
    <row r="436" spans="1:3" x14ac:dyDescent="0.3">
      <c r="A436" s="68"/>
      <c r="B436" s="17"/>
      <c r="C436" s="18"/>
    </row>
    <row r="437" spans="1:3" x14ac:dyDescent="0.3">
      <c r="A437" s="68"/>
      <c r="B437" s="17"/>
      <c r="C437" s="18"/>
    </row>
    <row r="438" spans="1:3" x14ac:dyDescent="0.3">
      <c r="A438" s="68"/>
      <c r="B438" s="17"/>
      <c r="C438" s="18"/>
    </row>
    <row r="439" spans="1:3" x14ac:dyDescent="0.3">
      <c r="A439" s="68"/>
      <c r="B439" s="17"/>
      <c r="C439" s="18"/>
    </row>
    <row r="440" spans="1:3" x14ac:dyDescent="0.3">
      <c r="A440" s="68"/>
      <c r="B440" s="17"/>
      <c r="C440" s="18"/>
    </row>
    <row r="441" spans="1:3" x14ac:dyDescent="0.3">
      <c r="A441" s="68"/>
      <c r="B441" s="17"/>
      <c r="C441" s="18"/>
    </row>
    <row r="442" spans="1:3" x14ac:dyDescent="0.3">
      <c r="A442" s="68"/>
      <c r="B442" s="17"/>
      <c r="C442" s="18"/>
    </row>
    <row r="443" spans="1:3" x14ac:dyDescent="0.3">
      <c r="A443" s="68"/>
      <c r="B443" s="17"/>
      <c r="C443" s="18"/>
    </row>
    <row r="444" spans="1:3" x14ac:dyDescent="0.3">
      <c r="A444" s="68"/>
      <c r="B444" s="17"/>
      <c r="C444" s="18"/>
    </row>
    <row r="445" spans="1:3" x14ac:dyDescent="0.3">
      <c r="A445" s="68"/>
      <c r="B445" s="17"/>
      <c r="C445" s="18"/>
    </row>
    <row r="446" spans="1:3" x14ac:dyDescent="0.3">
      <c r="A446" s="68"/>
      <c r="B446" s="17"/>
      <c r="C446" s="18"/>
    </row>
    <row r="447" spans="1:3" x14ac:dyDescent="0.3">
      <c r="A447" s="68"/>
      <c r="B447" s="17"/>
      <c r="C447" s="18"/>
    </row>
    <row r="448" spans="1:3" x14ac:dyDescent="0.3">
      <c r="A448" s="68"/>
      <c r="B448" s="17"/>
      <c r="C448" s="18"/>
    </row>
    <row r="449" spans="1:3" x14ac:dyDescent="0.3">
      <c r="A449" s="68"/>
      <c r="B449" s="17"/>
      <c r="C449" s="18"/>
    </row>
    <row r="450" spans="1:3" x14ac:dyDescent="0.3">
      <c r="A450" s="68"/>
      <c r="B450" s="17"/>
      <c r="C450" s="18"/>
    </row>
    <row r="451" spans="1:3" x14ac:dyDescent="0.3">
      <c r="A451" s="68"/>
      <c r="B451" s="17"/>
      <c r="C451" s="18"/>
    </row>
    <row r="452" spans="1:3" x14ac:dyDescent="0.3">
      <c r="A452" s="68"/>
      <c r="B452" s="17"/>
      <c r="C452" s="18"/>
    </row>
    <row r="453" spans="1:3" x14ac:dyDescent="0.3">
      <c r="A453" s="68"/>
      <c r="B453" s="17"/>
      <c r="C453" s="18"/>
    </row>
    <row r="454" spans="1:3" x14ac:dyDescent="0.3">
      <c r="A454" s="68"/>
      <c r="B454" s="17"/>
      <c r="C454" s="18"/>
    </row>
    <row r="455" spans="1:3" x14ac:dyDescent="0.3">
      <c r="A455" s="68"/>
      <c r="B455" s="17"/>
      <c r="C455" s="18"/>
    </row>
    <row r="456" spans="1:3" x14ac:dyDescent="0.3">
      <c r="A456" s="68"/>
      <c r="B456" s="17"/>
      <c r="C456" s="18"/>
    </row>
    <row r="457" spans="1:3" x14ac:dyDescent="0.3">
      <c r="A457" s="68"/>
      <c r="B457" s="17"/>
      <c r="C457" s="18"/>
    </row>
    <row r="458" spans="1:3" x14ac:dyDescent="0.3">
      <c r="A458" s="68"/>
      <c r="B458" s="17"/>
      <c r="C458" s="18"/>
    </row>
    <row r="459" spans="1:3" x14ac:dyDescent="0.3">
      <c r="A459" s="68"/>
      <c r="B459" s="17"/>
      <c r="C459" s="18"/>
    </row>
    <row r="460" spans="1:3" x14ac:dyDescent="0.3">
      <c r="A460" s="68"/>
      <c r="B460" s="17"/>
      <c r="C460" s="18"/>
    </row>
    <row r="461" spans="1:3" x14ac:dyDescent="0.3">
      <c r="A461" s="68"/>
      <c r="B461" s="17"/>
      <c r="C461" s="18"/>
    </row>
    <row r="462" spans="1:3" x14ac:dyDescent="0.3">
      <c r="A462" s="68"/>
      <c r="B462" s="17"/>
      <c r="C462" s="18"/>
    </row>
    <row r="463" spans="1:3" x14ac:dyDescent="0.3">
      <c r="A463" s="68"/>
      <c r="B463" s="17"/>
      <c r="C463" s="18"/>
    </row>
    <row r="464" spans="1:3" x14ac:dyDescent="0.3">
      <c r="A464" s="68"/>
      <c r="B464" s="17"/>
      <c r="C464" s="18"/>
    </row>
    <row r="465" spans="1:3" x14ac:dyDescent="0.3">
      <c r="A465" s="68"/>
      <c r="B465" s="17"/>
      <c r="C465" s="18"/>
    </row>
    <row r="466" spans="1:3" x14ac:dyDescent="0.3">
      <c r="A466" s="68"/>
      <c r="B466" s="17"/>
      <c r="C466" s="18"/>
    </row>
    <row r="467" spans="1:3" x14ac:dyDescent="0.3">
      <c r="A467" s="68"/>
      <c r="B467" s="17"/>
      <c r="C467" s="18"/>
    </row>
    <row r="468" spans="1:3" x14ac:dyDescent="0.3">
      <c r="A468" s="68"/>
      <c r="B468" s="17"/>
      <c r="C468" s="18"/>
    </row>
    <row r="469" spans="1:3" x14ac:dyDescent="0.3">
      <c r="A469" s="68"/>
      <c r="B469" s="17"/>
      <c r="C469" s="18"/>
    </row>
    <row r="470" spans="1:3" x14ac:dyDescent="0.3">
      <c r="A470" s="68"/>
      <c r="B470" s="17"/>
      <c r="C470" s="18"/>
    </row>
    <row r="471" spans="1:3" x14ac:dyDescent="0.3">
      <c r="A471" s="68"/>
      <c r="B471" s="17"/>
      <c r="C471" s="18"/>
    </row>
    <row r="472" spans="1:3" x14ac:dyDescent="0.3">
      <c r="A472" s="68"/>
      <c r="B472" s="17"/>
      <c r="C472" s="18"/>
    </row>
    <row r="473" spans="1:3" x14ac:dyDescent="0.3">
      <c r="A473" s="68"/>
      <c r="B473" s="17"/>
      <c r="C473" s="18"/>
    </row>
    <row r="474" spans="1:3" x14ac:dyDescent="0.3">
      <c r="A474" s="68"/>
      <c r="B474" s="17"/>
      <c r="C474" s="18"/>
    </row>
    <row r="475" spans="1:3" x14ac:dyDescent="0.3">
      <c r="A475" s="68"/>
      <c r="B475" s="17"/>
      <c r="C475" s="18"/>
    </row>
    <row r="476" spans="1:3" x14ac:dyDescent="0.3">
      <c r="A476" s="68"/>
      <c r="B476" s="17"/>
      <c r="C476" s="18"/>
    </row>
    <row r="477" spans="1:3" x14ac:dyDescent="0.3">
      <c r="A477" s="68"/>
      <c r="B477" s="17"/>
      <c r="C477" s="18"/>
    </row>
    <row r="478" spans="1:3" x14ac:dyDescent="0.3">
      <c r="A478" s="68"/>
      <c r="B478" s="17"/>
      <c r="C478" s="18"/>
    </row>
    <row r="479" spans="1:3" x14ac:dyDescent="0.3">
      <c r="A479" s="68"/>
      <c r="B479" s="17"/>
      <c r="C479" s="18"/>
    </row>
    <row r="480" spans="1:3" x14ac:dyDescent="0.3">
      <c r="A480" s="68"/>
      <c r="B480" s="17"/>
      <c r="C480" s="18"/>
    </row>
    <row r="481" spans="1:3" x14ac:dyDescent="0.3">
      <c r="A481" s="68"/>
      <c r="B481" s="17"/>
      <c r="C481" s="18"/>
    </row>
    <row r="482" spans="1:3" x14ac:dyDescent="0.3">
      <c r="A482" s="68"/>
      <c r="B482" s="17"/>
      <c r="C482" s="18"/>
    </row>
    <row r="483" spans="1:3" x14ac:dyDescent="0.3">
      <c r="A483" s="68"/>
      <c r="B483" s="17"/>
      <c r="C483" s="18"/>
    </row>
    <row r="484" spans="1:3" x14ac:dyDescent="0.3">
      <c r="A484" s="68"/>
      <c r="B484" s="17"/>
      <c r="C484" s="18"/>
    </row>
    <row r="485" spans="1:3" x14ac:dyDescent="0.3">
      <c r="A485" s="68"/>
      <c r="B485" s="17"/>
      <c r="C485" s="18"/>
    </row>
    <row r="486" spans="1:3" x14ac:dyDescent="0.3">
      <c r="A486" s="68"/>
      <c r="B486" s="17"/>
      <c r="C486" s="18"/>
    </row>
    <row r="487" spans="1:3" x14ac:dyDescent="0.3">
      <c r="A487" s="68"/>
      <c r="B487" s="17"/>
      <c r="C487" s="18"/>
    </row>
    <row r="488" spans="1:3" x14ac:dyDescent="0.3">
      <c r="A488" s="68"/>
      <c r="B488" s="17"/>
      <c r="C488" s="18"/>
    </row>
    <row r="489" spans="1:3" x14ac:dyDescent="0.3">
      <c r="A489" s="68"/>
      <c r="B489" s="17"/>
      <c r="C489" s="18"/>
    </row>
    <row r="490" spans="1:3" x14ac:dyDescent="0.3">
      <c r="A490" s="68"/>
      <c r="B490" s="17"/>
      <c r="C490" s="18"/>
    </row>
    <row r="491" spans="1:3" x14ac:dyDescent="0.3">
      <c r="A491" s="68"/>
      <c r="B491" s="17"/>
      <c r="C491" s="18"/>
    </row>
    <row r="492" spans="1:3" x14ac:dyDescent="0.3">
      <c r="A492" s="68"/>
      <c r="B492" s="17"/>
      <c r="C492" s="18"/>
    </row>
    <row r="493" spans="1:3" x14ac:dyDescent="0.3">
      <c r="A493" s="68"/>
      <c r="B493" s="17"/>
      <c r="C493" s="18"/>
    </row>
    <row r="494" spans="1:3" x14ac:dyDescent="0.3">
      <c r="A494" s="68"/>
      <c r="B494" s="17"/>
      <c r="C494" s="18"/>
    </row>
    <row r="495" spans="1:3" x14ac:dyDescent="0.3">
      <c r="A495" s="68"/>
      <c r="B495" s="17"/>
      <c r="C495" s="18"/>
    </row>
    <row r="496" spans="1:3" x14ac:dyDescent="0.3">
      <c r="A496" s="68"/>
      <c r="B496" s="17"/>
      <c r="C496" s="18"/>
    </row>
    <row r="497" spans="1:3" x14ac:dyDescent="0.3">
      <c r="A497" s="68"/>
      <c r="B497" s="17"/>
      <c r="C497" s="18"/>
    </row>
    <row r="498" spans="1:3" x14ac:dyDescent="0.3">
      <c r="A498" s="68"/>
      <c r="B498" s="17"/>
      <c r="C498" s="18"/>
    </row>
    <row r="499" spans="1:3" x14ac:dyDescent="0.3">
      <c r="A499" s="68"/>
      <c r="B499" s="17"/>
      <c r="C499" s="18"/>
    </row>
    <row r="500" spans="1:3" x14ac:dyDescent="0.3">
      <c r="A500" s="68"/>
      <c r="B500" s="17"/>
      <c r="C500" s="18"/>
    </row>
    <row r="501" spans="1:3" x14ac:dyDescent="0.3">
      <c r="A501" s="68"/>
      <c r="B501" s="17"/>
      <c r="C501" s="18"/>
    </row>
    <row r="502" spans="1:3" x14ac:dyDescent="0.3">
      <c r="A502" s="68"/>
      <c r="B502" s="17"/>
      <c r="C502" s="18"/>
    </row>
    <row r="503" spans="1:3" x14ac:dyDescent="0.3">
      <c r="A503" s="68"/>
      <c r="B503" s="17"/>
      <c r="C503" s="18"/>
    </row>
    <row r="504" spans="1:3" x14ac:dyDescent="0.3">
      <c r="A504" s="68"/>
      <c r="B504" s="17"/>
      <c r="C504" s="18"/>
    </row>
    <row r="505" spans="1:3" x14ac:dyDescent="0.3">
      <c r="A505" s="68"/>
      <c r="B505" s="17"/>
      <c r="C505" s="18"/>
    </row>
    <row r="506" spans="1:3" x14ac:dyDescent="0.3">
      <c r="A506" s="68"/>
      <c r="B506" s="17"/>
      <c r="C506" s="18"/>
    </row>
    <row r="507" spans="1:3" x14ac:dyDescent="0.3">
      <c r="A507" s="68"/>
      <c r="B507" s="17"/>
      <c r="C507" s="18"/>
    </row>
    <row r="508" spans="1:3" x14ac:dyDescent="0.3">
      <c r="A508" s="68"/>
      <c r="B508" s="17"/>
      <c r="C508" s="18"/>
    </row>
    <row r="509" spans="1:3" x14ac:dyDescent="0.3">
      <c r="A509" s="68"/>
      <c r="B509" s="17"/>
      <c r="C509" s="18"/>
    </row>
    <row r="510" spans="1:3" x14ac:dyDescent="0.3">
      <c r="A510" s="68"/>
      <c r="B510" s="17"/>
      <c r="C510" s="18"/>
    </row>
    <row r="511" spans="1:3" x14ac:dyDescent="0.3">
      <c r="A511" s="68"/>
      <c r="B511" s="17"/>
      <c r="C511" s="18"/>
    </row>
    <row r="512" spans="1:3" x14ac:dyDescent="0.3">
      <c r="A512" s="68"/>
      <c r="B512" s="17"/>
      <c r="C512" s="18"/>
    </row>
    <row r="513" spans="1:3" x14ac:dyDescent="0.3">
      <c r="A513" s="68"/>
      <c r="B513" s="17"/>
      <c r="C513" s="18"/>
    </row>
    <row r="514" spans="1:3" x14ac:dyDescent="0.3">
      <c r="A514" s="68"/>
      <c r="B514" s="17"/>
      <c r="C514" s="18"/>
    </row>
    <row r="515" spans="1:3" x14ac:dyDescent="0.3">
      <c r="A515" s="68"/>
      <c r="B515" s="17"/>
      <c r="C515" s="18"/>
    </row>
    <row r="516" spans="1:3" x14ac:dyDescent="0.3">
      <c r="A516" s="68"/>
      <c r="B516" s="17"/>
      <c r="C516" s="18"/>
    </row>
    <row r="517" spans="1:3" x14ac:dyDescent="0.3">
      <c r="A517" s="68"/>
      <c r="B517" s="17"/>
      <c r="C517" s="18"/>
    </row>
    <row r="518" spans="1:3" x14ac:dyDescent="0.3">
      <c r="A518" s="68"/>
      <c r="B518" s="17"/>
      <c r="C518" s="18"/>
    </row>
    <row r="519" spans="1:3" x14ac:dyDescent="0.3">
      <c r="A519" s="68"/>
      <c r="B519" s="17"/>
      <c r="C519" s="18"/>
    </row>
    <row r="520" spans="1:3" x14ac:dyDescent="0.3">
      <c r="A520" s="68"/>
      <c r="B520" s="17"/>
      <c r="C520" s="18"/>
    </row>
    <row r="521" spans="1:3" x14ac:dyDescent="0.3">
      <c r="A521" s="68"/>
      <c r="B521" s="17"/>
      <c r="C521" s="18"/>
    </row>
    <row r="522" spans="1:3" x14ac:dyDescent="0.3">
      <c r="A522" s="68"/>
      <c r="B522" s="17"/>
      <c r="C522" s="18"/>
    </row>
    <row r="523" spans="1:3" x14ac:dyDescent="0.3">
      <c r="A523" s="68"/>
      <c r="B523" s="17"/>
      <c r="C523" s="18"/>
    </row>
    <row r="524" spans="1:3" x14ac:dyDescent="0.3">
      <c r="A524" s="68"/>
      <c r="B524" s="17"/>
      <c r="C524" s="18"/>
    </row>
    <row r="525" spans="1:3" x14ac:dyDescent="0.3">
      <c r="A525" s="68"/>
      <c r="B525" s="17"/>
      <c r="C525" s="18"/>
    </row>
    <row r="526" spans="1:3" x14ac:dyDescent="0.3">
      <c r="A526" s="68"/>
      <c r="B526" s="17"/>
      <c r="C526" s="18"/>
    </row>
    <row r="527" spans="1:3" x14ac:dyDescent="0.3">
      <c r="A527" s="68"/>
      <c r="B527" s="17"/>
      <c r="C527" s="18"/>
    </row>
    <row r="528" spans="1:3" x14ac:dyDescent="0.3">
      <c r="A528" s="68"/>
      <c r="B528" s="17"/>
      <c r="C528" s="18"/>
    </row>
    <row r="529" spans="1:3" x14ac:dyDescent="0.3">
      <c r="A529" s="68"/>
      <c r="B529" s="17"/>
      <c r="C529" s="18"/>
    </row>
    <row r="530" spans="1:3" x14ac:dyDescent="0.3">
      <c r="A530" s="68"/>
      <c r="B530" s="17"/>
      <c r="C530" s="18"/>
    </row>
    <row r="531" spans="1:3" x14ac:dyDescent="0.3">
      <c r="A531" s="68"/>
      <c r="B531" s="17"/>
      <c r="C531" s="18"/>
    </row>
    <row r="532" spans="1:3" x14ac:dyDescent="0.3">
      <c r="A532" s="68"/>
      <c r="B532" s="17"/>
      <c r="C532" s="18"/>
    </row>
    <row r="533" spans="1:3" x14ac:dyDescent="0.3">
      <c r="A533" s="68"/>
      <c r="B533" s="17"/>
      <c r="C533" s="18"/>
    </row>
    <row r="534" spans="1:3" x14ac:dyDescent="0.3">
      <c r="A534" s="68"/>
      <c r="B534" s="17"/>
      <c r="C534" s="18"/>
    </row>
    <row r="535" spans="1:3" x14ac:dyDescent="0.3">
      <c r="A535" s="68"/>
      <c r="B535" s="17"/>
      <c r="C535" s="18"/>
    </row>
    <row r="536" spans="1:3" x14ac:dyDescent="0.3">
      <c r="A536" s="68"/>
      <c r="B536" s="17"/>
      <c r="C536" s="18"/>
    </row>
    <row r="537" spans="1:3" x14ac:dyDescent="0.3">
      <c r="A537" s="68"/>
      <c r="B537" s="17"/>
      <c r="C537" s="18"/>
    </row>
    <row r="538" spans="1:3" x14ac:dyDescent="0.3">
      <c r="A538" s="68"/>
      <c r="B538" s="17"/>
      <c r="C538" s="18"/>
    </row>
    <row r="539" spans="1:3" x14ac:dyDescent="0.3">
      <c r="A539" s="68"/>
      <c r="B539" s="17"/>
      <c r="C539" s="18"/>
    </row>
    <row r="540" spans="1:3" x14ac:dyDescent="0.3">
      <c r="A540" s="68"/>
      <c r="B540" s="17"/>
      <c r="C540" s="18"/>
    </row>
    <row r="541" spans="1:3" x14ac:dyDescent="0.3">
      <c r="A541" s="68"/>
      <c r="B541" s="17"/>
      <c r="C541" s="18"/>
    </row>
    <row r="542" spans="1:3" x14ac:dyDescent="0.3">
      <c r="A542" s="68"/>
      <c r="B542" s="17"/>
      <c r="C542" s="18"/>
    </row>
    <row r="543" spans="1:3" x14ac:dyDescent="0.3">
      <c r="A543" s="68"/>
      <c r="B543" s="17"/>
      <c r="C543" s="18"/>
    </row>
    <row r="544" spans="1:3" x14ac:dyDescent="0.3">
      <c r="A544" s="68"/>
      <c r="B544" s="17"/>
      <c r="C544" s="18"/>
    </row>
    <row r="545" spans="1:3" x14ac:dyDescent="0.3">
      <c r="A545" s="68"/>
      <c r="B545" s="17"/>
      <c r="C545" s="18"/>
    </row>
    <row r="546" spans="1:3" x14ac:dyDescent="0.3">
      <c r="A546" s="68"/>
      <c r="B546" s="17"/>
      <c r="C546" s="18"/>
    </row>
    <row r="547" spans="1:3" x14ac:dyDescent="0.3">
      <c r="A547" s="68"/>
      <c r="B547" s="17"/>
      <c r="C547" s="18"/>
    </row>
    <row r="548" spans="1:3" x14ac:dyDescent="0.3">
      <c r="A548" s="68"/>
      <c r="B548" s="17"/>
      <c r="C548" s="18"/>
    </row>
    <row r="549" spans="1:3" x14ac:dyDescent="0.3">
      <c r="A549" s="68"/>
      <c r="B549" s="17"/>
    </row>
    <row r="550" spans="1:3" x14ac:dyDescent="0.3">
      <c r="A550" s="68"/>
      <c r="B550" s="17"/>
    </row>
    <row r="551" spans="1:3" x14ac:dyDescent="0.3">
      <c r="A551" s="68"/>
      <c r="B551" s="17"/>
    </row>
    <row r="552" spans="1:3" x14ac:dyDescent="0.3">
      <c r="A552" s="68"/>
      <c r="B552" s="17"/>
    </row>
    <row r="553" spans="1:3" x14ac:dyDescent="0.3">
      <c r="A553" s="68"/>
      <c r="B553" s="17"/>
    </row>
    <row r="554" spans="1:3" x14ac:dyDescent="0.3">
      <c r="A554" s="68"/>
      <c r="B554" s="17"/>
    </row>
    <row r="555" spans="1:3" x14ac:dyDescent="0.3">
      <c r="A555" s="68"/>
      <c r="B555" s="17"/>
    </row>
    <row r="556" spans="1:3" x14ac:dyDescent="0.3">
      <c r="A556" s="68"/>
      <c r="B556" s="17"/>
    </row>
    <row r="557" spans="1:3" x14ac:dyDescent="0.3">
      <c r="A557" s="68"/>
      <c r="B557" s="17"/>
    </row>
    <row r="558" spans="1:3" x14ac:dyDescent="0.3">
      <c r="A558" s="68"/>
      <c r="B558" s="17"/>
    </row>
    <row r="559" spans="1:3" x14ac:dyDescent="0.3">
      <c r="A559" s="68"/>
      <c r="B559" s="17"/>
    </row>
    <row r="560" spans="1:3" x14ac:dyDescent="0.3">
      <c r="A560" s="68"/>
      <c r="B560" s="17"/>
    </row>
    <row r="561" spans="1:2" x14ac:dyDescent="0.3">
      <c r="A561" s="68"/>
      <c r="B561" s="17"/>
    </row>
    <row r="562" spans="1:2" x14ac:dyDescent="0.3">
      <c r="A562" s="68"/>
      <c r="B562" s="17"/>
    </row>
    <row r="563" spans="1:2" x14ac:dyDescent="0.3">
      <c r="A563" s="68"/>
      <c r="B563" s="17"/>
    </row>
    <row r="564" spans="1:2" x14ac:dyDescent="0.3">
      <c r="A564" s="68"/>
      <c r="B564" s="17"/>
    </row>
    <row r="565" spans="1:2" x14ac:dyDescent="0.3">
      <c r="A565" s="68"/>
      <c r="B565" s="17"/>
    </row>
    <row r="566" spans="1:2" x14ac:dyDescent="0.3">
      <c r="A566" s="68"/>
      <c r="B566" s="17"/>
    </row>
    <row r="567" spans="1:2" x14ac:dyDescent="0.3">
      <c r="A567" s="68"/>
      <c r="B567" s="17"/>
    </row>
    <row r="568" spans="1:2" x14ac:dyDescent="0.3">
      <c r="A568" s="68"/>
      <c r="B568" s="17"/>
    </row>
    <row r="569" spans="1:2" x14ac:dyDescent="0.3">
      <c r="A569" s="68"/>
      <c r="B569" s="17"/>
    </row>
    <row r="570" spans="1:2" x14ac:dyDescent="0.3">
      <c r="A570" s="68"/>
      <c r="B570" s="17"/>
    </row>
    <row r="571" spans="1:2" x14ac:dyDescent="0.3">
      <c r="A571" s="68"/>
      <c r="B571" s="17"/>
    </row>
    <row r="572" spans="1:2" x14ac:dyDescent="0.3">
      <c r="A572" s="68"/>
      <c r="B572" s="17"/>
    </row>
    <row r="573" spans="1:2" x14ac:dyDescent="0.3">
      <c r="A573" s="68"/>
      <c r="B573" s="17"/>
    </row>
    <row r="574" spans="1:2" x14ac:dyDescent="0.3">
      <c r="A574" s="68"/>
      <c r="B574" s="17"/>
    </row>
    <row r="575" spans="1:2" x14ac:dyDescent="0.3">
      <c r="A575" s="68"/>
      <c r="B575" s="17"/>
    </row>
    <row r="576" spans="1:2" x14ac:dyDescent="0.3">
      <c r="A576" s="68"/>
      <c r="B576" s="17"/>
    </row>
    <row r="577" spans="1:2" x14ac:dyDescent="0.3">
      <c r="A577" s="68"/>
      <c r="B577" s="17"/>
    </row>
    <row r="578" spans="1:2" x14ac:dyDescent="0.3">
      <c r="A578" s="68"/>
      <c r="B578" s="17"/>
    </row>
    <row r="579" spans="1:2" x14ac:dyDescent="0.3">
      <c r="A579" s="68"/>
      <c r="B579" s="17"/>
    </row>
    <row r="580" spans="1:2" x14ac:dyDescent="0.3">
      <c r="A580" s="68"/>
      <c r="B580" s="17"/>
    </row>
    <row r="581" spans="1:2" x14ac:dyDescent="0.3">
      <c r="A581" s="68"/>
      <c r="B581" s="17"/>
    </row>
    <row r="582" spans="1:2" x14ac:dyDescent="0.3">
      <c r="A582" s="68"/>
      <c r="B582" s="17"/>
    </row>
    <row r="583" spans="1:2" x14ac:dyDescent="0.3">
      <c r="A583" s="68"/>
      <c r="B583" s="17"/>
    </row>
    <row r="584" spans="1:2" x14ac:dyDescent="0.3">
      <c r="A584" s="68"/>
      <c r="B584" s="17"/>
    </row>
    <row r="585" spans="1:2" x14ac:dyDescent="0.3">
      <c r="A585" s="68"/>
      <c r="B585" s="17"/>
    </row>
  </sheetData>
  <mergeCells count="12">
    <mergeCell ref="R13:Z13"/>
    <mergeCell ref="AB13:AF13"/>
    <mergeCell ref="C10:H10"/>
    <mergeCell ref="B7:P7"/>
    <mergeCell ref="B1:P1"/>
    <mergeCell ref="B2:P2"/>
    <mergeCell ref="B3:P3"/>
    <mergeCell ref="B4:P4"/>
    <mergeCell ref="B5:P5"/>
    <mergeCell ref="U11:AE11"/>
    <mergeCell ref="B6:P6"/>
    <mergeCell ref="B8:P8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C092-7426-457C-88DF-1DAB4F973D83}">
  <dimension ref="C4:H10"/>
  <sheetViews>
    <sheetView topLeftCell="A7" workbookViewId="0">
      <selection activeCell="C11" sqref="C11"/>
    </sheetView>
  </sheetViews>
  <sheetFormatPr defaultRowHeight="14.4" x14ac:dyDescent="0.3"/>
  <cols>
    <col min="3" max="3" width="10.44140625" customWidth="1"/>
    <col min="4" max="5" width="11.33203125" style="18" bestFit="1" customWidth="1"/>
    <col min="6" max="8" width="12.77734375" style="18" bestFit="1" customWidth="1"/>
    <col min="13" max="13" width="7.5546875" bestFit="1" customWidth="1"/>
    <col min="14" max="15" width="11.33203125" bestFit="1" customWidth="1"/>
    <col min="16" max="18" width="12.77734375" bestFit="1" customWidth="1"/>
  </cols>
  <sheetData>
    <row r="4" spans="3:8" x14ac:dyDescent="0.3">
      <c r="E4" s="76" t="s">
        <v>63</v>
      </c>
      <c r="F4" s="76"/>
      <c r="G4" s="76"/>
    </row>
    <row r="6" spans="3:8" x14ac:dyDescent="0.3">
      <c r="C6" t="s">
        <v>61</v>
      </c>
      <c r="D6" s="65" t="s">
        <v>64</v>
      </c>
      <c r="E6" s="65" t="s">
        <v>65</v>
      </c>
      <c r="F6" s="65" t="s">
        <v>66</v>
      </c>
      <c r="G6" s="65" t="s">
        <v>67</v>
      </c>
      <c r="H6" s="65" t="s">
        <v>68</v>
      </c>
    </row>
    <row r="7" spans="3:8" x14ac:dyDescent="0.3">
      <c r="C7" t="s">
        <v>923</v>
      </c>
      <c r="D7" s="18">
        <v>172978.61</v>
      </c>
      <c r="E7" s="18">
        <v>176302.90999999995</v>
      </c>
      <c r="F7" s="18">
        <v>1334921.55</v>
      </c>
      <c r="G7" s="18">
        <v>848766.48000000021</v>
      </c>
      <c r="H7" s="18">
        <v>1125916.76</v>
      </c>
    </row>
    <row r="8" spans="3:8" x14ac:dyDescent="0.3">
      <c r="C8" t="s">
        <v>924</v>
      </c>
      <c r="D8" s="18">
        <v>64597.369999999995</v>
      </c>
      <c r="E8" s="18">
        <v>62371.699999999983</v>
      </c>
      <c r="F8" s="18">
        <v>518015.0999999998</v>
      </c>
      <c r="G8" s="18">
        <v>288359.31999999995</v>
      </c>
      <c r="H8" s="18">
        <v>665062.35000000009</v>
      </c>
    </row>
    <row r="9" spans="3:8" x14ac:dyDescent="0.3">
      <c r="C9" t="s">
        <v>925</v>
      </c>
      <c r="D9" s="18">
        <v>61296.549999999981</v>
      </c>
      <c r="E9" s="18">
        <v>47232.340000000018</v>
      </c>
      <c r="F9" s="18">
        <v>387189.92999999993</v>
      </c>
      <c r="G9" s="18">
        <v>297850.20999999985</v>
      </c>
      <c r="H9" s="18">
        <v>660580.67999999982</v>
      </c>
    </row>
    <row r="10" spans="3:8" x14ac:dyDescent="0.3">
      <c r="C10" t="s">
        <v>926</v>
      </c>
      <c r="D10" s="18">
        <v>91136.499999999942</v>
      </c>
      <c r="E10" s="18">
        <v>78856.760000000024</v>
      </c>
      <c r="F10" s="18">
        <v>1251856.8199999998</v>
      </c>
      <c r="G10" s="18">
        <v>698280.8600000001</v>
      </c>
      <c r="H10" s="18">
        <v>1753170.3699999994</v>
      </c>
    </row>
  </sheetData>
  <mergeCells count="1">
    <mergeCell ref="E4:G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3285-B08D-407C-B49A-545C0B5E7E85}">
  <dimension ref="B2:G8"/>
  <sheetViews>
    <sheetView tabSelected="1" workbookViewId="0">
      <selection activeCell="G19" sqref="G19"/>
    </sheetView>
  </sheetViews>
  <sheetFormatPr defaultRowHeight="14.4" x14ac:dyDescent="0.3"/>
  <cols>
    <col min="2" max="2" width="7.5546875" bestFit="1" customWidth="1"/>
    <col min="3" max="4" width="11.33203125" bestFit="1" customWidth="1"/>
    <col min="5" max="7" width="12.77734375" bestFit="1" customWidth="1"/>
  </cols>
  <sheetData>
    <row r="2" spans="2:7" x14ac:dyDescent="0.3">
      <c r="C2" s="18"/>
      <c r="D2" s="76" t="s">
        <v>62</v>
      </c>
      <c r="E2" s="76"/>
      <c r="F2" s="76"/>
      <c r="G2" s="18"/>
    </row>
    <row r="3" spans="2:7" x14ac:dyDescent="0.3">
      <c r="C3" s="18"/>
      <c r="D3" s="18"/>
      <c r="E3" s="18"/>
      <c r="F3" s="18"/>
      <c r="G3" s="18"/>
    </row>
    <row r="4" spans="2:7" x14ac:dyDescent="0.3">
      <c r="B4" s="56" t="s">
        <v>61</v>
      </c>
      <c r="C4" s="63">
        <v>2020</v>
      </c>
      <c r="D4" s="63">
        <v>2021</v>
      </c>
      <c r="E4" s="63">
        <v>2022</v>
      </c>
      <c r="F4" s="63">
        <v>2023</v>
      </c>
      <c r="G4" s="64">
        <v>2024</v>
      </c>
    </row>
    <row r="5" spans="2:7" x14ac:dyDescent="0.3">
      <c r="B5" s="57" t="s">
        <v>57</v>
      </c>
      <c r="C5" s="59">
        <v>633101.71259999962</v>
      </c>
      <c r="D5" s="59">
        <v>643505.62149999978</v>
      </c>
      <c r="E5" s="59">
        <v>4872463.657499996</v>
      </c>
      <c r="F5" s="59">
        <v>3106485.3167999997</v>
      </c>
      <c r="G5" s="60">
        <v>4109596.1739999996</v>
      </c>
    </row>
    <row r="6" spans="2:7" x14ac:dyDescent="0.3">
      <c r="B6" s="58" t="s">
        <v>58</v>
      </c>
      <c r="C6" s="61">
        <v>236426.37419999996</v>
      </c>
      <c r="D6" s="61">
        <v>227656.70500000007</v>
      </c>
      <c r="E6" s="61">
        <v>1890755.1149999998</v>
      </c>
      <c r="F6" s="61">
        <v>1055395.1112000002</v>
      </c>
      <c r="G6" s="62">
        <v>2427477.5774999997</v>
      </c>
    </row>
    <row r="7" spans="2:7" x14ac:dyDescent="0.3">
      <c r="B7" s="57" t="s">
        <v>59</v>
      </c>
      <c r="C7" s="59">
        <v>224345.37299999993</v>
      </c>
      <c r="D7" s="59">
        <v>172398.04099999991</v>
      </c>
      <c r="E7" s="59">
        <v>1413243.2444999993</v>
      </c>
      <c r="F7" s="59">
        <v>1090131.7686000001</v>
      </c>
      <c r="G7" s="60">
        <v>2411119.4820000012</v>
      </c>
    </row>
    <row r="8" spans="2:7" x14ac:dyDescent="0.3">
      <c r="B8" s="58" t="s">
        <v>60</v>
      </c>
      <c r="C8" s="61">
        <v>333559.59000000008</v>
      </c>
      <c r="D8" s="61">
        <v>287827.17400000023</v>
      </c>
      <c r="E8" s="61">
        <v>4569277.3930000011</v>
      </c>
      <c r="F8" s="61">
        <v>2555707.9476000001</v>
      </c>
      <c r="G8" s="62">
        <v>6399071.8504999997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EMEB</vt:lpstr>
      <vt:lpstr>MIDE</vt:lpstr>
      <vt:lpstr>SWEB</vt:lpstr>
      <vt:lpstr>SWAE</vt:lpstr>
      <vt:lpstr>Region IFC</vt:lpstr>
      <vt:lpstr>Region AFC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Dr_Sam</dc:creator>
  <cp:keywords/>
  <dc:description/>
  <cp:lastModifiedBy>Jude Onuh</cp:lastModifiedBy>
  <cp:revision/>
  <dcterms:created xsi:type="dcterms:W3CDTF">2022-08-19T20:24:59Z</dcterms:created>
  <dcterms:modified xsi:type="dcterms:W3CDTF">2024-11-29T17:35:03Z</dcterms:modified>
  <cp:category/>
  <cp:contentStatus/>
</cp:coreProperties>
</file>