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ha\OneDrive\Desktop\"/>
    </mc:Choice>
  </mc:AlternateContent>
  <xr:revisionPtr revIDLastSave="0" documentId="13_ncr:1_{829F94A0-8411-442F-ABEE-5186D554F37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everage_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" i="1" l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45" i="1"/>
  <c r="P39" i="1"/>
  <c r="T32" i="1"/>
  <c r="P32" i="1"/>
  <c r="R3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4" i="1"/>
  <c r="M2" i="1"/>
  <c r="K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G2" i="1"/>
  <c r="B140" i="1"/>
  <c r="B139" i="1"/>
  <c r="B138" i="1"/>
  <c r="B136" i="1"/>
  <c r="B135" i="1"/>
  <c r="D3" i="1"/>
  <c r="D4" i="1"/>
  <c r="D5" i="1"/>
  <c r="D6" i="1"/>
  <c r="D7" i="1"/>
  <c r="D8" i="1"/>
  <c r="D9" i="1"/>
  <c r="D10" i="1"/>
  <c r="D11" i="1"/>
  <c r="D12" i="1"/>
  <c r="D13" i="1"/>
  <c r="D2" i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E124" i="1" s="1"/>
  <c r="C125" i="1"/>
  <c r="D125" i="1" s="1"/>
  <c r="C126" i="1"/>
  <c r="D126" i="1" s="1"/>
  <c r="C127" i="1"/>
  <c r="D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14" i="1"/>
  <c r="D14" i="1" s="1"/>
  <c r="P37" i="1" l="1"/>
  <c r="P38" i="1"/>
  <c r="O26" i="1"/>
  <c r="P26" i="1" s="1"/>
  <c r="O18" i="1"/>
  <c r="P18" i="1" s="1"/>
  <c r="O15" i="1"/>
  <c r="P15" i="1" s="1"/>
  <c r="O23" i="1"/>
  <c r="P23" i="1" s="1"/>
  <c r="O19" i="1"/>
  <c r="P19" i="1" s="1"/>
  <c r="O22" i="1"/>
  <c r="P22" i="1" s="1"/>
  <c r="O25" i="1"/>
  <c r="P25" i="1" s="1"/>
  <c r="O21" i="1"/>
  <c r="P21" i="1" s="1"/>
  <c r="O17" i="1"/>
  <c r="P17" i="1" s="1"/>
  <c r="O24" i="1"/>
  <c r="P24" i="1" s="1"/>
  <c r="O20" i="1"/>
  <c r="P20" i="1" s="1"/>
  <c r="O16" i="1"/>
  <c r="P16" i="1" s="1"/>
  <c r="L2" i="1"/>
  <c r="K3" i="1" s="1"/>
  <c r="E8" i="1"/>
  <c r="E4" i="1"/>
  <c r="E11" i="1"/>
  <c r="E7" i="1"/>
  <c r="E3" i="1"/>
  <c r="E118" i="1"/>
  <c r="E106" i="1"/>
  <c r="E94" i="1"/>
  <c r="E82" i="1"/>
  <c r="E70" i="1"/>
  <c r="E58" i="1"/>
  <c r="E46" i="1"/>
  <c r="E34" i="1"/>
  <c r="E9" i="1"/>
  <c r="E5" i="1"/>
  <c r="E6" i="1"/>
  <c r="E117" i="1"/>
  <c r="E105" i="1"/>
  <c r="E93" i="1"/>
  <c r="E81" i="1"/>
  <c r="E69" i="1"/>
  <c r="E57" i="1"/>
  <c r="E45" i="1"/>
  <c r="E33" i="1"/>
  <c r="E10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12" i="1"/>
  <c r="E2" i="1"/>
  <c r="E119" i="1"/>
  <c r="E107" i="1"/>
  <c r="E95" i="1"/>
  <c r="E83" i="1"/>
  <c r="E71" i="1"/>
  <c r="E59" i="1"/>
  <c r="E47" i="1"/>
  <c r="E35" i="1"/>
  <c r="E22" i="1"/>
  <c r="E21" i="1"/>
  <c r="E24" i="1"/>
  <c r="E20" i="1"/>
  <c r="E16" i="1"/>
  <c r="E23" i="1"/>
  <c r="P40" i="1" l="1"/>
  <c r="P30" i="1"/>
  <c r="P33" i="1" s="1"/>
  <c r="P29" i="1"/>
  <c r="L3" i="1"/>
  <c r="M3" i="1"/>
  <c r="F125" i="1"/>
  <c r="F23" i="1"/>
  <c r="F39" i="1"/>
  <c r="F55" i="1"/>
  <c r="F71" i="1"/>
  <c r="F87" i="1"/>
  <c r="F103" i="1"/>
  <c r="F119" i="1"/>
  <c r="F16" i="1"/>
  <c r="F32" i="1"/>
  <c r="F48" i="1"/>
  <c r="F64" i="1"/>
  <c r="F80" i="1"/>
  <c r="F96" i="1"/>
  <c r="F112" i="1"/>
  <c r="F128" i="1"/>
  <c r="F25" i="1"/>
  <c r="F41" i="1"/>
  <c r="F57" i="1"/>
  <c r="F73" i="1"/>
  <c r="F89" i="1"/>
  <c r="F105" i="1"/>
  <c r="F121" i="1"/>
  <c r="F27" i="1"/>
  <c r="F43" i="1"/>
  <c r="F59" i="1"/>
  <c r="F75" i="1"/>
  <c r="F91" i="1"/>
  <c r="F107" i="1"/>
  <c r="F123" i="1"/>
  <c r="F20" i="1"/>
  <c r="F36" i="1"/>
  <c r="F52" i="1"/>
  <c r="F68" i="1"/>
  <c r="F84" i="1"/>
  <c r="F100" i="1"/>
  <c r="F116" i="1"/>
  <c r="F132" i="1"/>
  <c r="F29" i="1"/>
  <c r="F45" i="1"/>
  <c r="F61" i="1"/>
  <c r="F77" i="1"/>
  <c r="F93" i="1"/>
  <c r="F109" i="1"/>
  <c r="F2" i="1"/>
  <c r="F3" i="1"/>
  <c r="F7" i="1"/>
  <c r="F11" i="1"/>
  <c r="F6" i="1"/>
  <c r="F18" i="1"/>
  <c r="F26" i="1"/>
  <c r="F30" i="1"/>
  <c r="F38" i="1"/>
  <c r="F46" i="1"/>
  <c r="F54" i="1"/>
  <c r="F62" i="1"/>
  <c r="F74" i="1"/>
  <c r="F82" i="1"/>
  <c r="F98" i="1"/>
  <c r="F106" i="1"/>
  <c r="F118" i="1"/>
  <c r="F130" i="1"/>
  <c r="F4" i="1"/>
  <c r="F8" i="1"/>
  <c r="F12" i="1"/>
  <c r="F10" i="1"/>
  <c r="F70" i="1"/>
  <c r="F90" i="1"/>
  <c r="F110" i="1"/>
  <c r="F126" i="1"/>
  <c r="F5" i="1"/>
  <c r="F9" i="1"/>
  <c r="F13" i="1"/>
  <c r="F14" i="1"/>
  <c r="F22" i="1"/>
  <c r="F34" i="1"/>
  <c r="F42" i="1"/>
  <c r="F50" i="1"/>
  <c r="F58" i="1"/>
  <c r="F66" i="1"/>
  <c r="F78" i="1"/>
  <c r="F86" i="1"/>
  <c r="F94" i="1"/>
  <c r="F102" i="1"/>
  <c r="F114" i="1"/>
  <c r="F122" i="1"/>
  <c r="F15" i="1"/>
  <c r="F31" i="1"/>
  <c r="F47" i="1"/>
  <c r="F63" i="1"/>
  <c r="F79" i="1"/>
  <c r="F95" i="1"/>
  <c r="F111" i="1"/>
  <c r="F127" i="1"/>
  <c r="F24" i="1"/>
  <c r="F40" i="1"/>
  <c r="F56" i="1"/>
  <c r="F72" i="1"/>
  <c r="F88" i="1"/>
  <c r="F104" i="1"/>
  <c r="F120" i="1"/>
  <c r="F17" i="1"/>
  <c r="F33" i="1"/>
  <c r="F49" i="1"/>
  <c r="F65" i="1"/>
  <c r="F81" i="1"/>
  <c r="F97" i="1"/>
  <c r="F113" i="1"/>
  <c r="F129" i="1"/>
  <c r="F19" i="1"/>
  <c r="F35" i="1"/>
  <c r="F51" i="1"/>
  <c r="F67" i="1"/>
  <c r="F83" i="1"/>
  <c r="F99" i="1"/>
  <c r="F115" i="1"/>
  <c r="F131" i="1"/>
  <c r="F28" i="1"/>
  <c r="F44" i="1"/>
  <c r="F60" i="1"/>
  <c r="F76" i="1"/>
  <c r="F92" i="1"/>
  <c r="F108" i="1"/>
  <c r="F124" i="1"/>
  <c r="F21" i="1"/>
  <c r="F37" i="1"/>
  <c r="F53" i="1"/>
  <c r="F69" i="1"/>
  <c r="F85" i="1"/>
  <c r="F101" i="1"/>
  <c r="F117" i="1"/>
  <c r="C133" i="1"/>
  <c r="K4" i="1" l="1"/>
  <c r="L4" i="1" s="1"/>
  <c r="K5" i="1" s="1"/>
  <c r="L5" i="1" s="1"/>
  <c r="M4" i="1"/>
  <c r="C139" i="1"/>
  <c r="C140" i="1"/>
  <c r="C136" i="1"/>
  <c r="C138" i="1"/>
  <c r="F133" i="1"/>
  <c r="F136" i="1" s="1"/>
  <c r="C135" i="1"/>
  <c r="D133" i="1"/>
  <c r="D140" i="1" s="1"/>
  <c r="M5" i="1" l="1"/>
  <c r="K6" i="1"/>
  <c r="M6" i="1"/>
  <c r="E19" i="1"/>
  <c r="E43" i="1"/>
  <c r="E127" i="1"/>
  <c r="E103" i="1"/>
  <c r="E79" i="1"/>
  <c r="E55" i="1"/>
  <c r="E31" i="1"/>
  <c r="E115" i="1"/>
  <c r="E67" i="1"/>
  <c r="E91" i="1"/>
  <c r="F140" i="1"/>
  <c r="D138" i="1"/>
  <c r="E65" i="1" s="1"/>
  <c r="D139" i="1"/>
  <c r="F139" i="1"/>
  <c r="F135" i="1"/>
  <c r="F138" i="1"/>
  <c r="D135" i="1"/>
  <c r="E86" i="1" s="1"/>
  <c r="D136" i="1"/>
  <c r="E109" i="1"/>
  <c r="E85" i="1"/>
  <c r="E121" i="1"/>
  <c r="E73" i="1"/>
  <c r="E49" i="1"/>
  <c r="E25" i="1"/>
  <c r="E37" i="1"/>
  <c r="E97" i="1"/>
  <c r="E13" i="1"/>
  <c r="E61" i="1"/>
  <c r="E133" i="1"/>
  <c r="L6" i="1" l="1"/>
  <c r="M7" i="1" s="1"/>
  <c r="E29" i="1"/>
  <c r="E17" i="1"/>
  <c r="E89" i="1"/>
  <c r="E53" i="1"/>
  <c r="E125" i="1"/>
  <c r="E113" i="1"/>
  <c r="E77" i="1"/>
  <c r="E41" i="1"/>
  <c r="E101" i="1"/>
  <c r="E74" i="1"/>
  <c r="E98" i="1"/>
  <c r="E14" i="1"/>
  <c r="E62" i="1"/>
  <c r="E122" i="1"/>
  <c r="E110" i="1"/>
  <c r="E26" i="1"/>
  <c r="E50" i="1"/>
  <c r="E38" i="1"/>
  <c r="E126" i="1"/>
  <c r="E114" i="1"/>
  <c r="E90" i="1"/>
  <c r="E66" i="1"/>
  <c r="E42" i="1"/>
  <c r="E18" i="1"/>
  <c r="E102" i="1"/>
  <c r="E78" i="1"/>
  <c r="E54" i="1"/>
  <c r="E30" i="1"/>
  <c r="E111" i="1"/>
  <c r="E63" i="1"/>
  <c r="E123" i="1"/>
  <c r="E75" i="1"/>
  <c r="E27" i="1"/>
  <c r="E15" i="1"/>
  <c r="E87" i="1"/>
  <c r="E39" i="1"/>
  <c r="E99" i="1"/>
  <c r="E51" i="1"/>
  <c r="K7" i="1" l="1"/>
  <c r="E140" i="1"/>
  <c r="E139" i="1"/>
  <c r="E138" i="1"/>
  <c r="E136" i="1"/>
  <c r="E135" i="1"/>
  <c r="L7" i="1" l="1"/>
  <c r="M8" i="1" s="1"/>
  <c r="K8" i="1" l="1"/>
  <c r="L8" i="1" l="1"/>
  <c r="M9" i="1" s="1"/>
  <c r="K9" i="1" l="1"/>
  <c r="L9" i="1" l="1"/>
  <c r="M10" i="1" s="1"/>
  <c r="K10" i="1" l="1"/>
  <c r="L10" i="1" l="1"/>
  <c r="M11" i="1" s="1"/>
  <c r="K11" i="1" l="1"/>
  <c r="L11" i="1" l="1"/>
  <c r="M12" i="1" s="1"/>
  <c r="K12" i="1" l="1"/>
  <c r="L12" i="1" l="1"/>
  <c r="M13" i="1" s="1"/>
  <c r="K13" i="1" l="1"/>
  <c r="L13" i="1" l="1"/>
  <c r="M14" i="1" s="1"/>
  <c r="K14" i="1" l="1"/>
  <c r="L14" i="1" l="1"/>
  <c r="Q15" i="1" s="1"/>
  <c r="K15" i="1" l="1"/>
  <c r="R15" i="1" s="1"/>
  <c r="M15" i="1"/>
  <c r="S15" i="1"/>
  <c r="L15" i="1"/>
  <c r="Q16" i="1" s="1"/>
  <c r="T15" i="1" l="1"/>
  <c r="K16" i="1"/>
  <c r="R16" i="1" s="1"/>
  <c r="M16" i="1"/>
  <c r="S16" i="1"/>
  <c r="T16" i="1" l="1"/>
  <c r="L16" i="1"/>
  <c r="S17" i="1" s="1"/>
  <c r="K17" i="1" l="1"/>
  <c r="M17" i="1"/>
  <c r="T17" i="1" s="1"/>
  <c r="Q17" i="1"/>
  <c r="R17" i="1" l="1"/>
  <c r="L17" i="1"/>
  <c r="M18" i="1" s="1"/>
  <c r="K18" i="1" l="1"/>
  <c r="S18" i="1"/>
  <c r="T18" i="1" s="1"/>
  <c r="Q18" i="1"/>
  <c r="R18" i="1" l="1"/>
  <c r="L18" i="1"/>
  <c r="Q19" i="1" s="1"/>
  <c r="M19" i="1" l="1"/>
  <c r="S19" i="1"/>
  <c r="K19" i="1"/>
  <c r="R19" i="1" s="1"/>
  <c r="T19" i="1" l="1"/>
  <c r="L19" i="1"/>
  <c r="K20" i="1" s="1"/>
  <c r="S20" i="1" l="1"/>
  <c r="M20" i="1"/>
  <c r="T20" i="1" s="1"/>
  <c r="Q20" i="1"/>
  <c r="R20" i="1" s="1"/>
  <c r="L20" i="1"/>
  <c r="K21" i="1" s="1"/>
  <c r="M21" i="1" l="1"/>
  <c r="S21" i="1"/>
  <c r="Q21" i="1"/>
  <c r="R21" i="1" s="1"/>
  <c r="L21" i="1"/>
  <c r="K22" i="1" s="1"/>
  <c r="T21" i="1" l="1"/>
  <c r="M22" i="1"/>
  <c r="L22" i="1"/>
  <c r="K23" i="1" s="1"/>
  <c r="Q22" i="1"/>
  <c r="R22" i="1" s="1"/>
  <c r="S22" i="1"/>
  <c r="T22" i="1" l="1"/>
  <c r="S23" i="1"/>
  <c r="L23" i="1"/>
  <c r="K24" i="1" s="1"/>
  <c r="Q23" i="1"/>
  <c r="R23" i="1" s="1"/>
  <c r="M23" i="1"/>
  <c r="T23" i="1" l="1"/>
  <c r="L24" i="1"/>
  <c r="K25" i="1" s="1"/>
  <c r="Q24" i="1"/>
  <c r="R24" i="1" s="1"/>
  <c r="M24" i="1"/>
  <c r="T24" i="1" s="1"/>
  <c r="S24" i="1"/>
  <c r="Q25" i="1" l="1"/>
  <c r="R25" i="1" s="1"/>
  <c r="L25" i="1"/>
  <c r="K26" i="1" s="1"/>
  <c r="S25" i="1"/>
  <c r="M25" i="1"/>
  <c r="Q26" i="1" l="1"/>
  <c r="R26" i="1" s="1"/>
  <c r="T25" i="1"/>
  <c r="L26" i="1"/>
  <c r="K27" i="1" s="1"/>
  <c r="M26" i="1"/>
  <c r="S26" i="1"/>
  <c r="R29" i="1" l="1"/>
  <c r="R30" i="1"/>
  <c r="R33" i="1" s="1"/>
  <c r="M27" i="1"/>
  <c r="T26" i="1"/>
  <c r="L27" i="1"/>
  <c r="K28" i="1" s="1"/>
  <c r="T29" i="1" l="1"/>
  <c r="T30" i="1"/>
  <c r="T33" i="1" s="1"/>
  <c r="M28" i="1"/>
  <c r="M29" i="1" s="1"/>
  <c r="L28" i="1"/>
  <c r="K29" i="1" s="1"/>
  <c r="L29" i="1" l="1"/>
  <c r="M30" i="1" s="1"/>
  <c r="K30" i="1" l="1"/>
  <c r="L30" i="1" s="1"/>
  <c r="M31" i="1" s="1"/>
  <c r="K31" i="1" l="1"/>
  <c r="L31" i="1" l="1"/>
  <c r="M32" i="1" s="1"/>
  <c r="K32" i="1" l="1"/>
  <c r="L32" i="1" l="1"/>
  <c r="M33" i="1" s="1"/>
  <c r="K33" i="1" l="1"/>
  <c r="L33" i="1" l="1"/>
  <c r="M34" i="1" s="1"/>
  <c r="K34" i="1" l="1"/>
  <c r="L34" i="1" l="1"/>
  <c r="M35" i="1" s="1"/>
  <c r="K35" i="1" l="1"/>
  <c r="L35" i="1" l="1"/>
  <c r="M36" i="1" s="1"/>
  <c r="K36" i="1" l="1"/>
  <c r="L36" i="1" l="1"/>
  <c r="M37" i="1" s="1"/>
  <c r="K37" i="1" l="1"/>
  <c r="L37" i="1" l="1"/>
  <c r="M38" i="1" s="1"/>
  <c r="K38" i="1" l="1"/>
  <c r="L38" i="1" l="1"/>
  <c r="M39" i="1" s="1"/>
  <c r="K39" i="1" l="1"/>
  <c r="L39" i="1" l="1"/>
  <c r="M40" i="1" s="1"/>
  <c r="K40" i="1" l="1"/>
  <c r="L40" i="1" l="1"/>
  <c r="M41" i="1" s="1"/>
  <c r="K41" i="1" l="1"/>
  <c r="L41" i="1" l="1"/>
  <c r="M42" i="1" s="1"/>
  <c r="K42" i="1" l="1"/>
  <c r="L42" i="1" l="1"/>
  <c r="M43" i="1" s="1"/>
  <c r="K43" i="1" l="1"/>
  <c r="L43" i="1" l="1"/>
  <c r="M44" i="1" s="1"/>
  <c r="K44" i="1" l="1"/>
  <c r="L44" i="1" l="1"/>
  <c r="M45" i="1" s="1"/>
  <c r="K45" i="1" l="1"/>
  <c r="L45" i="1" l="1"/>
  <c r="M46" i="1" s="1"/>
  <c r="K46" i="1" l="1"/>
  <c r="L46" i="1" l="1"/>
  <c r="M47" i="1" s="1"/>
  <c r="K47" i="1" l="1"/>
  <c r="L47" i="1" l="1"/>
  <c r="M48" i="1" s="1"/>
  <c r="K48" i="1" l="1"/>
  <c r="L48" i="1" l="1"/>
  <c r="M49" i="1" s="1"/>
  <c r="K49" i="1" l="1"/>
  <c r="L49" i="1" l="1"/>
  <c r="M50" i="1" s="1"/>
  <c r="K50" i="1" l="1"/>
  <c r="L50" i="1" l="1"/>
  <c r="M51" i="1" s="1"/>
  <c r="K51" i="1" l="1"/>
  <c r="L51" i="1" l="1"/>
  <c r="M52" i="1" s="1"/>
  <c r="K52" i="1" l="1"/>
  <c r="L52" i="1" l="1"/>
  <c r="M53" i="1" s="1"/>
  <c r="K53" i="1" l="1"/>
  <c r="L53" i="1" l="1"/>
  <c r="M54" i="1" s="1"/>
  <c r="K54" i="1" l="1"/>
  <c r="L54" i="1" l="1"/>
  <c r="M55" i="1" s="1"/>
  <c r="K55" i="1" l="1"/>
  <c r="L55" i="1" l="1"/>
  <c r="M56" i="1" s="1"/>
  <c r="K56" i="1" l="1"/>
  <c r="L56" i="1" l="1"/>
  <c r="M57" i="1" s="1"/>
  <c r="K57" i="1" l="1"/>
  <c r="L57" i="1" l="1"/>
  <c r="M58" i="1" s="1"/>
  <c r="K58" i="1" l="1"/>
  <c r="L58" i="1" s="1"/>
  <c r="M59" i="1" s="1"/>
  <c r="K59" i="1" l="1"/>
  <c r="L59" i="1" l="1"/>
  <c r="M60" i="1" s="1"/>
  <c r="K60" i="1" l="1"/>
  <c r="L60" i="1" l="1"/>
  <c r="M61" i="1" s="1"/>
  <c r="K61" i="1" l="1"/>
  <c r="L61" i="1" l="1"/>
  <c r="M62" i="1" s="1"/>
  <c r="K62" i="1" l="1"/>
  <c r="L62" i="1" l="1"/>
  <c r="M63" i="1" s="1"/>
  <c r="K63" i="1" l="1"/>
  <c r="L63" i="1" l="1"/>
  <c r="M64" i="1" s="1"/>
  <c r="K64" i="1" l="1"/>
  <c r="L64" i="1" s="1"/>
  <c r="M65" i="1" s="1"/>
  <c r="K65" i="1" l="1"/>
  <c r="L65" i="1" l="1"/>
  <c r="M66" i="1" s="1"/>
  <c r="K66" i="1" l="1"/>
  <c r="L66" i="1" l="1"/>
  <c r="M67" i="1" s="1"/>
  <c r="K67" i="1" l="1"/>
  <c r="L67" i="1" l="1"/>
  <c r="M68" i="1" s="1"/>
  <c r="K68" i="1" l="1"/>
  <c r="L68" i="1" l="1"/>
  <c r="M69" i="1" s="1"/>
  <c r="K69" i="1" l="1"/>
  <c r="L69" i="1" l="1"/>
  <c r="M70" i="1" s="1"/>
  <c r="K70" i="1" l="1"/>
  <c r="L70" i="1" l="1"/>
  <c r="M71" i="1" s="1"/>
  <c r="K71" i="1" l="1"/>
  <c r="L71" i="1" l="1"/>
  <c r="M72" i="1" s="1"/>
  <c r="K72" i="1" l="1"/>
  <c r="L72" i="1" l="1"/>
  <c r="M73" i="1" s="1"/>
  <c r="K73" i="1" l="1"/>
  <c r="L73" i="1" l="1"/>
  <c r="M74" i="1" s="1"/>
  <c r="K74" i="1" l="1"/>
  <c r="L74" i="1" l="1"/>
  <c r="M75" i="1" s="1"/>
  <c r="K75" i="1" l="1"/>
  <c r="L75" i="1" l="1"/>
  <c r="M76" i="1" s="1"/>
  <c r="K76" i="1" l="1"/>
  <c r="L76" i="1" l="1"/>
  <c r="M77" i="1" s="1"/>
  <c r="K77" i="1" l="1"/>
  <c r="L77" i="1" l="1"/>
  <c r="M78" i="1" s="1"/>
  <c r="K78" i="1" l="1"/>
  <c r="L78" i="1" l="1"/>
  <c r="M79" i="1" s="1"/>
  <c r="K79" i="1" l="1"/>
  <c r="L79" i="1" l="1"/>
  <c r="M80" i="1" s="1"/>
  <c r="K80" i="1" l="1"/>
  <c r="L80" i="1" l="1"/>
  <c r="M81" i="1" s="1"/>
  <c r="K81" i="1" l="1"/>
  <c r="L81" i="1" l="1"/>
  <c r="M82" i="1" s="1"/>
  <c r="K82" i="1" l="1"/>
  <c r="L82" i="1" l="1"/>
  <c r="M83" i="1" s="1"/>
  <c r="K83" i="1" l="1"/>
  <c r="L83" i="1" l="1"/>
  <c r="M84" i="1" s="1"/>
  <c r="K84" i="1" l="1"/>
  <c r="L84" i="1" l="1"/>
  <c r="M85" i="1" s="1"/>
  <c r="K85" i="1" l="1"/>
  <c r="L85" i="1" l="1"/>
  <c r="M86" i="1" s="1"/>
  <c r="K86" i="1" l="1"/>
  <c r="L86" i="1" l="1"/>
  <c r="M87" i="1" s="1"/>
  <c r="K87" i="1" l="1"/>
  <c r="L87" i="1" l="1"/>
  <c r="M88" i="1" s="1"/>
  <c r="K88" i="1" l="1"/>
  <c r="L88" i="1" l="1"/>
  <c r="M89" i="1" s="1"/>
  <c r="K89" i="1" l="1"/>
  <c r="L89" i="1" l="1"/>
  <c r="M90" i="1" s="1"/>
  <c r="K90" i="1" l="1"/>
  <c r="L90" i="1" l="1"/>
  <c r="M91" i="1" s="1"/>
  <c r="K91" i="1" l="1"/>
  <c r="L91" i="1" l="1"/>
  <c r="M92" i="1" s="1"/>
  <c r="K92" i="1" l="1"/>
  <c r="L92" i="1" l="1"/>
  <c r="M93" i="1" s="1"/>
  <c r="K93" i="1" l="1"/>
  <c r="L93" i="1" l="1"/>
  <c r="M94" i="1" s="1"/>
  <c r="K94" i="1" l="1"/>
  <c r="L94" i="1" l="1"/>
  <c r="M95" i="1" s="1"/>
  <c r="K95" i="1" l="1"/>
  <c r="L95" i="1" l="1"/>
  <c r="M96" i="1" s="1"/>
  <c r="K96" i="1" l="1"/>
  <c r="L96" i="1" s="1"/>
  <c r="M97" i="1" s="1"/>
  <c r="K97" i="1" l="1"/>
  <c r="L97" i="1" l="1"/>
  <c r="M98" i="1" s="1"/>
  <c r="K98" i="1" l="1"/>
  <c r="L98" i="1" l="1"/>
  <c r="M99" i="1" s="1"/>
  <c r="K99" i="1" l="1"/>
  <c r="L99" i="1" l="1"/>
  <c r="M100" i="1" s="1"/>
  <c r="K100" i="1" l="1"/>
  <c r="L100" i="1" l="1"/>
  <c r="M101" i="1" s="1"/>
  <c r="K101" i="1" l="1"/>
  <c r="L101" i="1" l="1"/>
  <c r="M102" i="1" s="1"/>
  <c r="K102" i="1" l="1"/>
  <c r="L102" i="1" l="1"/>
  <c r="M103" i="1" s="1"/>
  <c r="K103" i="1" l="1"/>
  <c r="L103" i="1" l="1"/>
  <c r="M104" i="1" s="1"/>
  <c r="K104" i="1" l="1"/>
  <c r="L104" i="1" l="1"/>
  <c r="M105" i="1" s="1"/>
  <c r="K105" i="1" l="1"/>
  <c r="L105" i="1" l="1"/>
  <c r="M106" i="1" s="1"/>
  <c r="K106" i="1" l="1"/>
  <c r="L106" i="1" l="1"/>
  <c r="M107" i="1" s="1"/>
  <c r="K107" i="1" l="1"/>
  <c r="L107" i="1" l="1"/>
  <c r="M108" i="1" s="1"/>
  <c r="K108" i="1" l="1"/>
  <c r="L108" i="1" l="1"/>
  <c r="M109" i="1" s="1"/>
  <c r="K109" i="1" l="1"/>
  <c r="L109" i="1" l="1"/>
  <c r="M110" i="1" s="1"/>
  <c r="K110" i="1" l="1"/>
  <c r="L110" i="1" l="1"/>
  <c r="M111" i="1" s="1"/>
  <c r="K111" i="1" l="1"/>
  <c r="L111" i="1" l="1"/>
  <c r="M112" i="1" s="1"/>
  <c r="K112" i="1" l="1"/>
  <c r="L112" i="1" s="1"/>
  <c r="M113" i="1" s="1"/>
  <c r="K113" i="1" l="1"/>
  <c r="L113" i="1" l="1"/>
  <c r="M114" i="1" s="1"/>
  <c r="K114" i="1" l="1"/>
  <c r="L114" i="1" l="1"/>
  <c r="M115" i="1" s="1"/>
  <c r="K115" i="1" l="1"/>
  <c r="L115" i="1" l="1"/>
  <c r="M116" i="1" s="1"/>
  <c r="K116" i="1" l="1"/>
  <c r="L116" i="1" l="1"/>
  <c r="M117" i="1" s="1"/>
  <c r="K117" i="1" l="1"/>
  <c r="L117" i="1" l="1"/>
  <c r="M118" i="1" s="1"/>
  <c r="K118" i="1" l="1"/>
  <c r="L118" i="1" l="1"/>
  <c r="M119" i="1" s="1"/>
  <c r="K119" i="1" l="1"/>
  <c r="L119" i="1" l="1"/>
  <c r="M120" i="1" s="1"/>
  <c r="K120" i="1" l="1"/>
  <c r="L120" i="1" l="1"/>
  <c r="M121" i="1" l="1"/>
  <c r="K121" i="1"/>
  <c r="L121" i="1" s="1"/>
</calcChain>
</file>

<file path=xl/sharedStrings.xml><?xml version="1.0" encoding="utf-8"?>
<sst xmlns="http://schemas.openxmlformats.org/spreadsheetml/2006/main" count="48" uniqueCount="38">
  <si>
    <t>Date</t>
  </si>
  <si>
    <t>Time</t>
  </si>
  <si>
    <t>Moving Average</t>
  </si>
  <si>
    <t>Yearly Average</t>
  </si>
  <si>
    <t>Residuals</t>
  </si>
  <si>
    <t>Adjusted data</t>
  </si>
  <si>
    <t>Mean</t>
  </si>
  <si>
    <t>Median</t>
  </si>
  <si>
    <t>Measures of Centrality</t>
  </si>
  <si>
    <t>Measures of Variation</t>
  </si>
  <si>
    <t>Range</t>
  </si>
  <si>
    <t>Standard Deviation</t>
  </si>
  <si>
    <t>Coefficient of Variation</t>
  </si>
  <si>
    <t>Test set</t>
  </si>
  <si>
    <t>Train set</t>
  </si>
  <si>
    <t>count</t>
  </si>
  <si>
    <t>Simple Exponential</t>
  </si>
  <si>
    <t>Holt's Trend</t>
  </si>
  <si>
    <t>Holt's Winter</t>
  </si>
  <si>
    <t xml:space="preserve">Naïve </t>
  </si>
  <si>
    <t>Trend</t>
  </si>
  <si>
    <t>Forecast-exponential</t>
  </si>
  <si>
    <t>Forecast-Holt's</t>
  </si>
  <si>
    <t>Forecast-Winter</t>
  </si>
  <si>
    <t>ME</t>
  </si>
  <si>
    <t>MAE</t>
  </si>
  <si>
    <t>MSE</t>
  </si>
  <si>
    <t>RMSE</t>
  </si>
  <si>
    <t>MAPE</t>
  </si>
  <si>
    <t>Expected value</t>
  </si>
  <si>
    <t>Standard deviation</t>
  </si>
  <si>
    <t>Reorder point</t>
  </si>
  <si>
    <t>PART B: SIMULATION</t>
  </si>
  <si>
    <t>Share</t>
  </si>
  <si>
    <t>Probability</t>
  </si>
  <si>
    <t>EXPECTED LEAD-TIME</t>
  </si>
  <si>
    <t>EXPECTED PROFIT</t>
  </si>
  <si>
    <t>PARTC: 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</si>
</sst>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4" fontId="0" fillId="0" borderId="2" xfId="0" applyNumberFormat="1" applyBorder="1"/>
    <xf numFmtId="14" fontId="0" fillId="0" borderId="3" xfId="0" applyNumberFormat="1" applyBorder="1"/>
    <xf numFmtId="0" fontId="1" fillId="0" borderId="0" xfId="0" applyFont="1"/>
    <xf numFmtId="0" fontId="1" fillId="2" borderId="4" xfId="0" applyFont="1" applyFill="1" applyBorder="1"/>
    <xf numFmtId="0" fontId="0" fillId="0" borderId="5" xfId="0" applyBorder="1"/>
    <xf numFmtId="1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series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'Beverage_Sales Data'!$B$1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'Beverage_Sales Data'!$B$2:$B$133</c:f>
              <c:numCache>
                <c:formatCode>General</c:formatCode>
                <c:ptCount val="132"/>
                <c:pt idx="0">
                  <c:v>7093</c:v>
                </c:pt>
                <c:pt idx="1">
                  <c:v>7483</c:v>
                </c:pt>
                <c:pt idx="2">
                  <c:v>8365</c:v>
                </c:pt>
                <c:pt idx="3">
                  <c:v>8895</c:v>
                </c:pt>
                <c:pt idx="4">
                  <c:v>9794</c:v>
                </c:pt>
                <c:pt idx="5">
                  <c:v>9977</c:v>
                </c:pt>
                <c:pt idx="6">
                  <c:v>9553</c:v>
                </c:pt>
                <c:pt idx="7">
                  <c:v>9375</c:v>
                </c:pt>
                <c:pt idx="8">
                  <c:v>9225</c:v>
                </c:pt>
                <c:pt idx="9">
                  <c:v>9948</c:v>
                </c:pt>
                <c:pt idx="10">
                  <c:v>8758</c:v>
                </c:pt>
                <c:pt idx="11">
                  <c:v>10839</c:v>
                </c:pt>
                <c:pt idx="12">
                  <c:v>7266</c:v>
                </c:pt>
                <c:pt idx="13">
                  <c:v>7578</c:v>
                </c:pt>
                <c:pt idx="14">
                  <c:v>8688</c:v>
                </c:pt>
                <c:pt idx="15">
                  <c:v>9162</c:v>
                </c:pt>
                <c:pt idx="16">
                  <c:v>9369</c:v>
                </c:pt>
                <c:pt idx="17">
                  <c:v>10167</c:v>
                </c:pt>
                <c:pt idx="18">
                  <c:v>9507</c:v>
                </c:pt>
                <c:pt idx="19">
                  <c:v>8923</c:v>
                </c:pt>
                <c:pt idx="20">
                  <c:v>9272</c:v>
                </c:pt>
                <c:pt idx="21">
                  <c:v>9075</c:v>
                </c:pt>
                <c:pt idx="22">
                  <c:v>8949</c:v>
                </c:pt>
                <c:pt idx="23">
                  <c:v>10843</c:v>
                </c:pt>
                <c:pt idx="24">
                  <c:v>6558</c:v>
                </c:pt>
                <c:pt idx="25">
                  <c:v>7481</c:v>
                </c:pt>
                <c:pt idx="26">
                  <c:v>9475</c:v>
                </c:pt>
                <c:pt idx="27">
                  <c:v>9424</c:v>
                </c:pt>
                <c:pt idx="28">
                  <c:v>9351</c:v>
                </c:pt>
                <c:pt idx="29">
                  <c:v>10552</c:v>
                </c:pt>
                <c:pt idx="30">
                  <c:v>9077</c:v>
                </c:pt>
                <c:pt idx="31">
                  <c:v>9273</c:v>
                </c:pt>
                <c:pt idx="32">
                  <c:v>9420</c:v>
                </c:pt>
                <c:pt idx="33">
                  <c:v>9413</c:v>
                </c:pt>
                <c:pt idx="34">
                  <c:v>9866</c:v>
                </c:pt>
                <c:pt idx="35">
                  <c:v>11455</c:v>
                </c:pt>
                <c:pt idx="36">
                  <c:v>6901</c:v>
                </c:pt>
                <c:pt idx="37">
                  <c:v>8014</c:v>
                </c:pt>
                <c:pt idx="38">
                  <c:v>9832</c:v>
                </c:pt>
                <c:pt idx="39">
                  <c:v>9281</c:v>
                </c:pt>
                <c:pt idx="40">
                  <c:v>9967</c:v>
                </c:pt>
                <c:pt idx="41">
                  <c:v>11344</c:v>
                </c:pt>
                <c:pt idx="42">
                  <c:v>9106</c:v>
                </c:pt>
                <c:pt idx="43">
                  <c:v>10469</c:v>
                </c:pt>
                <c:pt idx="44">
                  <c:v>10085</c:v>
                </c:pt>
                <c:pt idx="45">
                  <c:v>9612</c:v>
                </c:pt>
                <c:pt idx="46">
                  <c:v>10328</c:v>
                </c:pt>
                <c:pt idx="47">
                  <c:v>11483</c:v>
                </c:pt>
                <c:pt idx="48">
                  <c:v>7486</c:v>
                </c:pt>
                <c:pt idx="49">
                  <c:v>8641</c:v>
                </c:pt>
                <c:pt idx="50">
                  <c:v>9709</c:v>
                </c:pt>
                <c:pt idx="51">
                  <c:v>9423</c:v>
                </c:pt>
                <c:pt idx="52">
                  <c:v>11342</c:v>
                </c:pt>
                <c:pt idx="53">
                  <c:v>11274</c:v>
                </c:pt>
                <c:pt idx="54">
                  <c:v>9845</c:v>
                </c:pt>
                <c:pt idx="55">
                  <c:v>11163</c:v>
                </c:pt>
                <c:pt idx="56">
                  <c:v>9532</c:v>
                </c:pt>
                <c:pt idx="57">
                  <c:v>10754</c:v>
                </c:pt>
                <c:pt idx="58">
                  <c:v>10953</c:v>
                </c:pt>
                <c:pt idx="59">
                  <c:v>11922</c:v>
                </c:pt>
                <c:pt idx="60">
                  <c:v>8395</c:v>
                </c:pt>
                <c:pt idx="61">
                  <c:v>8888</c:v>
                </c:pt>
                <c:pt idx="62">
                  <c:v>10110</c:v>
                </c:pt>
                <c:pt idx="63">
                  <c:v>10493</c:v>
                </c:pt>
                <c:pt idx="64">
                  <c:v>12218</c:v>
                </c:pt>
                <c:pt idx="65">
                  <c:v>11385</c:v>
                </c:pt>
                <c:pt idx="66">
                  <c:v>11186</c:v>
                </c:pt>
                <c:pt idx="67">
                  <c:v>11462</c:v>
                </c:pt>
                <c:pt idx="68">
                  <c:v>10494</c:v>
                </c:pt>
                <c:pt idx="69">
                  <c:v>11540</c:v>
                </c:pt>
                <c:pt idx="70">
                  <c:v>11138</c:v>
                </c:pt>
                <c:pt idx="71">
                  <c:v>12709</c:v>
                </c:pt>
                <c:pt idx="72">
                  <c:v>8557</c:v>
                </c:pt>
                <c:pt idx="73">
                  <c:v>9059</c:v>
                </c:pt>
                <c:pt idx="74">
                  <c:v>10055</c:v>
                </c:pt>
                <c:pt idx="75">
                  <c:v>10977</c:v>
                </c:pt>
                <c:pt idx="76">
                  <c:v>11792</c:v>
                </c:pt>
                <c:pt idx="77">
                  <c:v>11904</c:v>
                </c:pt>
                <c:pt idx="78">
                  <c:v>10965</c:v>
                </c:pt>
                <c:pt idx="79">
                  <c:v>10981</c:v>
                </c:pt>
                <c:pt idx="80">
                  <c:v>10828</c:v>
                </c:pt>
                <c:pt idx="81">
                  <c:v>11817</c:v>
                </c:pt>
                <c:pt idx="82">
                  <c:v>10470</c:v>
                </c:pt>
                <c:pt idx="83">
                  <c:v>13310</c:v>
                </c:pt>
                <c:pt idx="84">
                  <c:v>8400</c:v>
                </c:pt>
                <c:pt idx="85">
                  <c:v>9062</c:v>
                </c:pt>
                <c:pt idx="86">
                  <c:v>10722</c:v>
                </c:pt>
                <c:pt idx="87">
                  <c:v>11107</c:v>
                </c:pt>
                <c:pt idx="88">
                  <c:v>11508</c:v>
                </c:pt>
                <c:pt idx="89">
                  <c:v>12904</c:v>
                </c:pt>
                <c:pt idx="90">
                  <c:v>11869</c:v>
                </c:pt>
                <c:pt idx="91">
                  <c:v>11224</c:v>
                </c:pt>
                <c:pt idx="92">
                  <c:v>12022</c:v>
                </c:pt>
                <c:pt idx="93">
                  <c:v>11983</c:v>
                </c:pt>
                <c:pt idx="94">
                  <c:v>11506</c:v>
                </c:pt>
                <c:pt idx="95">
                  <c:v>14183</c:v>
                </c:pt>
                <c:pt idx="96">
                  <c:v>8648</c:v>
                </c:pt>
                <c:pt idx="97">
                  <c:v>10321</c:v>
                </c:pt>
                <c:pt idx="98">
                  <c:v>12107</c:v>
                </c:pt>
                <c:pt idx="99">
                  <c:v>11420</c:v>
                </c:pt>
                <c:pt idx="100">
                  <c:v>12238</c:v>
                </c:pt>
                <c:pt idx="101">
                  <c:v>13681</c:v>
                </c:pt>
                <c:pt idx="102">
                  <c:v>10950</c:v>
                </c:pt>
                <c:pt idx="103">
                  <c:v>12700</c:v>
                </c:pt>
                <c:pt idx="104">
                  <c:v>12272</c:v>
                </c:pt>
                <c:pt idx="105">
                  <c:v>11905</c:v>
                </c:pt>
                <c:pt idx="106">
                  <c:v>13016</c:v>
                </c:pt>
                <c:pt idx="107">
                  <c:v>14421</c:v>
                </c:pt>
                <c:pt idx="108">
                  <c:v>9043</c:v>
                </c:pt>
                <c:pt idx="109">
                  <c:v>10452</c:v>
                </c:pt>
                <c:pt idx="110">
                  <c:v>12481</c:v>
                </c:pt>
                <c:pt idx="111">
                  <c:v>11491</c:v>
                </c:pt>
                <c:pt idx="112">
                  <c:v>13545</c:v>
                </c:pt>
                <c:pt idx="113">
                  <c:v>14730</c:v>
                </c:pt>
                <c:pt idx="114">
                  <c:v>11416</c:v>
                </c:pt>
                <c:pt idx="115">
                  <c:v>13402</c:v>
                </c:pt>
                <c:pt idx="116">
                  <c:v>11907</c:v>
                </c:pt>
                <c:pt idx="117">
                  <c:v>12711</c:v>
                </c:pt>
                <c:pt idx="118">
                  <c:v>13261</c:v>
                </c:pt>
                <c:pt idx="119">
                  <c:v>14265</c:v>
                </c:pt>
                <c:pt idx="120">
                  <c:v>9564</c:v>
                </c:pt>
                <c:pt idx="121">
                  <c:v>10415</c:v>
                </c:pt>
                <c:pt idx="122">
                  <c:v>12683</c:v>
                </c:pt>
                <c:pt idx="123">
                  <c:v>11919</c:v>
                </c:pt>
                <c:pt idx="124">
                  <c:v>14138</c:v>
                </c:pt>
                <c:pt idx="125">
                  <c:v>14583</c:v>
                </c:pt>
                <c:pt idx="126">
                  <c:v>12640</c:v>
                </c:pt>
                <c:pt idx="127">
                  <c:v>14257</c:v>
                </c:pt>
                <c:pt idx="128">
                  <c:v>12396</c:v>
                </c:pt>
                <c:pt idx="129">
                  <c:v>13914</c:v>
                </c:pt>
                <c:pt idx="130">
                  <c:v>14174</c:v>
                </c:pt>
                <c:pt idx="131">
                  <c:v>15504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EA8-A501-F7F27E5E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77376"/>
        <c:axId val="1105972352"/>
      </c:lineChart>
      <c:dateAx>
        <c:axId val="11125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2352"/>
        <c:crosses val="autoZero"/>
        <c:auto val="1"/>
        <c:lblOffset val="100"/>
        <c:baseTimeUnit val="months"/>
      </c:dateAx>
      <c:valAx>
        <c:axId val="1105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component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'Beverage_Sales Data'!$C$1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'Beverage_Sales Data'!$C$2:$C$133</c:f>
              <c:numCache>
                <c:formatCode>General</c:formatCode>
                <c:ptCount val="132"/>
                <c:pt idx="12">
                  <c:v>9131.0833333333339</c:v>
                </c:pt>
                <c:pt idx="13">
                  <c:v>9158</c:v>
                </c:pt>
                <c:pt idx="14">
                  <c:v>9180.25</c:v>
                </c:pt>
                <c:pt idx="15">
                  <c:v>9144.8333333333339</c:v>
                </c:pt>
                <c:pt idx="16">
                  <c:v>9160.6666666666661</c:v>
                </c:pt>
                <c:pt idx="17">
                  <c:v>9156.8333333333339</c:v>
                </c:pt>
                <c:pt idx="18">
                  <c:v>9119.1666666666661</c:v>
                </c:pt>
                <c:pt idx="19">
                  <c:v>9123.0833333333339</c:v>
                </c:pt>
                <c:pt idx="20">
                  <c:v>9050.3333333333339</c:v>
                </c:pt>
                <c:pt idx="21">
                  <c:v>9066.25</c:v>
                </c:pt>
                <c:pt idx="22">
                  <c:v>9066.5833333333339</c:v>
                </c:pt>
                <c:pt idx="23">
                  <c:v>9007.5833333333339</c:v>
                </c:pt>
                <c:pt idx="24">
                  <c:v>8999.5</c:v>
                </c:pt>
                <c:pt idx="25">
                  <c:v>9065.0833333333339</c:v>
                </c:pt>
                <c:pt idx="26">
                  <c:v>9086.9166666666661</c:v>
                </c:pt>
                <c:pt idx="27">
                  <c:v>9085.4166666666661</c:v>
                </c:pt>
                <c:pt idx="28">
                  <c:v>9117.5</c:v>
                </c:pt>
                <c:pt idx="29">
                  <c:v>9081.6666666666661</c:v>
                </c:pt>
                <c:pt idx="30">
                  <c:v>9110.8333333333339</c:v>
                </c:pt>
                <c:pt idx="31">
                  <c:v>9123.1666666666661</c:v>
                </c:pt>
                <c:pt idx="32">
                  <c:v>9151.3333333333339</c:v>
                </c:pt>
                <c:pt idx="33">
                  <c:v>9227.75</c:v>
                </c:pt>
                <c:pt idx="34">
                  <c:v>9278.75</c:v>
                </c:pt>
                <c:pt idx="35">
                  <c:v>9307.3333333333339</c:v>
                </c:pt>
                <c:pt idx="36">
                  <c:v>9351.75</c:v>
                </c:pt>
                <c:pt idx="37">
                  <c:v>9381.5</c:v>
                </c:pt>
                <c:pt idx="38">
                  <c:v>9369.5833333333339</c:v>
                </c:pt>
                <c:pt idx="39">
                  <c:v>9420.9166666666661</c:v>
                </c:pt>
                <c:pt idx="40">
                  <c:v>9486.9166666666661</c:v>
                </c:pt>
                <c:pt idx="41">
                  <c:v>9489.3333333333339</c:v>
                </c:pt>
                <c:pt idx="42">
                  <c:v>9589</c:v>
                </c:pt>
                <c:pt idx="43">
                  <c:v>9644.4166666666661</c:v>
                </c:pt>
                <c:pt idx="44">
                  <c:v>9661</c:v>
                </c:pt>
                <c:pt idx="45">
                  <c:v>9699.5</c:v>
                </c:pt>
                <c:pt idx="46">
                  <c:v>9701.8333333333339</c:v>
                </c:pt>
                <c:pt idx="47">
                  <c:v>9750.5833333333339</c:v>
                </c:pt>
                <c:pt idx="48">
                  <c:v>9802.8333333333339</c:v>
                </c:pt>
                <c:pt idx="49">
                  <c:v>9792.5833333333339</c:v>
                </c:pt>
                <c:pt idx="50">
                  <c:v>9804.4166666666661</c:v>
                </c:pt>
                <c:pt idx="51">
                  <c:v>9919</c:v>
                </c:pt>
                <c:pt idx="52">
                  <c:v>9913.1666666666661</c:v>
                </c:pt>
                <c:pt idx="53">
                  <c:v>9974.75</c:v>
                </c:pt>
                <c:pt idx="54">
                  <c:v>10032.583333333334</c:v>
                </c:pt>
                <c:pt idx="55">
                  <c:v>9986.5</c:v>
                </c:pt>
                <c:pt idx="56">
                  <c:v>10081.666666666666</c:v>
                </c:pt>
                <c:pt idx="57">
                  <c:v>10133.75</c:v>
                </c:pt>
                <c:pt idx="58">
                  <c:v>10170.333333333334</c:v>
                </c:pt>
                <c:pt idx="59">
                  <c:v>10246.083333333334</c:v>
                </c:pt>
                <c:pt idx="60">
                  <c:v>10266.666666666666</c:v>
                </c:pt>
                <c:pt idx="61">
                  <c:v>10300.083333333334</c:v>
                </c:pt>
                <c:pt idx="62">
                  <c:v>10389.25</c:v>
                </c:pt>
                <c:pt idx="63">
                  <c:v>10462.25</c:v>
                </c:pt>
                <c:pt idx="64">
                  <c:v>10471.5</c:v>
                </c:pt>
                <c:pt idx="65">
                  <c:v>10583.25</c:v>
                </c:pt>
                <c:pt idx="66">
                  <c:v>10608.166666666666</c:v>
                </c:pt>
                <c:pt idx="67">
                  <c:v>10688.333333333334</c:v>
                </c:pt>
                <c:pt idx="68">
                  <c:v>10753.833333333334</c:v>
                </c:pt>
                <c:pt idx="69">
                  <c:v>10769.25</c:v>
                </c:pt>
                <c:pt idx="70">
                  <c:v>10834.833333333334</c:v>
                </c:pt>
                <c:pt idx="71">
                  <c:v>10848.333333333334</c:v>
                </c:pt>
                <c:pt idx="72">
                  <c:v>10862.583333333334</c:v>
                </c:pt>
                <c:pt idx="73">
                  <c:v>10858</c:v>
                </c:pt>
                <c:pt idx="74">
                  <c:v>10898.333333333334</c:v>
                </c:pt>
                <c:pt idx="75">
                  <c:v>10862.833333333334</c:v>
                </c:pt>
                <c:pt idx="76">
                  <c:v>10906.083333333334</c:v>
                </c:pt>
                <c:pt idx="77">
                  <c:v>10887.666666666666</c:v>
                </c:pt>
                <c:pt idx="78">
                  <c:v>10847.583333333334</c:v>
                </c:pt>
                <c:pt idx="79">
                  <c:v>10875.416666666666</c:v>
                </c:pt>
                <c:pt idx="80">
                  <c:v>10898.5</c:v>
                </c:pt>
                <c:pt idx="81">
                  <c:v>10842.833333333334</c:v>
                </c:pt>
                <c:pt idx="82">
                  <c:v>10892.916666666666</c:v>
                </c:pt>
                <c:pt idx="83">
                  <c:v>10879.833333333334</c:v>
                </c:pt>
                <c:pt idx="84">
                  <c:v>10880.083333333334</c:v>
                </c:pt>
                <c:pt idx="85">
                  <c:v>10935.666666666666</c:v>
                </c:pt>
                <c:pt idx="86">
                  <c:v>10946.5</c:v>
                </c:pt>
                <c:pt idx="87">
                  <c:v>10922.833333333334</c:v>
                </c:pt>
                <c:pt idx="88">
                  <c:v>11006.166666666666</c:v>
                </c:pt>
                <c:pt idx="89">
                  <c:v>11081.5</c:v>
                </c:pt>
                <c:pt idx="90">
                  <c:v>11101.75</c:v>
                </c:pt>
                <c:pt idx="91">
                  <c:v>11201.25</c:v>
                </c:pt>
                <c:pt idx="92">
                  <c:v>11215.083333333334</c:v>
                </c:pt>
                <c:pt idx="93">
                  <c:v>11301.416666666666</c:v>
                </c:pt>
                <c:pt idx="94">
                  <c:v>11374.166666666666</c:v>
                </c:pt>
                <c:pt idx="95">
                  <c:v>11394.833333333334</c:v>
                </c:pt>
                <c:pt idx="96">
                  <c:v>11499.75</c:v>
                </c:pt>
                <c:pt idx="97">
                  <c:v>11615.166666666666</c:v>
                </c:pt>
                <c:pt idx="98">
                  <c:v>11641.25</c:v>
                </c:pt>
                <c:pt idx="99">
                  <c:v>11702.083333333334</c:v>
                </c:pt>
                <c:pt idx="100">
                  <c:v>11766.833333333334</c:v>
                </c:pt>
                <c:pt idx="101">
                  <c:v>11690.25</c:v>
                </c:pt>
                <c:pt idx="102">
                  <c:v>11813.25</c:v>
                </c:pt>
                <c:pt idx="103">
                  <c:v>11834.083333333334</c:v>
                </c:pt>
                <c:pt idx="104">
                  <c:v>11827.583333333334</c:v>
                </c:pt>
                <c:pt idx="105">
                  <c:v>11953.416666666666</c:v>
                </c:pt>
                <c:pt idx="106">
                  <c:v>11973.25</c:v>
                </c:pt>
                <c:pt idx="107">
                  <c:v>12006.166666666666</c:v>
                </c:pt>
                <c:pt idx="108">
                  <c:v>12017.083333333334</c:v>
                </c:pt>
                <c:pt idx="109">
                  <c:v>12048.25</c:v>
                </c:pt>
                <c:pt idx="110">
                  <c:v>12054.166666666666</c:v>
                </c:pt>
                <c:pt idx="111">
                  <c:v>12163.083333333334</c:v>
                </c:pt>
                <c:pt idx="112">
                  <c:v>12250.5</c:v>
                </c:pt>
                <c:pt idx="113">
                  <c:v>12289.333333333334</c:v>
                </c:pt>
                <c:pt idx="114">
                  <c:v>12347.833333333334</c:v>
                </c:pt>
                <c:pt idx="115">
                  <c:v>12317.416666666666</c:v>
                </c:pt>
                <c:pt idx="116">
                  <c:v>12384.583333333334</c:v>
                </c:pt>
                <c:pt idx="117">
                  <c:v>12405</c:v>
                </c:pt>
                <c:pt idx="118">
                  <c:v>12392</c:v>
                </c:pt>
                <c:pt idx="119">
                  <c:v>12435.416666666666</c:v>
                </c:pt>
                <c:pt idx="120">
                  <c:v>12432.333333333334</c:v>
                </c:pt>
                <c:pt idx="121">
                  <c:v>12449.166666666666</c:v>
                </c:pt>
                <c:pt idx="122">
                  <c:v>12484.833333333334</c:v>
                </c:pt>
                <c:pt idx="123">
                  <c:v>12534.25</c:v>
                </c:pt>
                <c:pt idx="124">
                  <c:v>12522</c:v>
                </c:pt>
                <c:pt idx="125">
                  <c:v>12624</c:v>
                </c:pt>
                <c:pt idx="126">
                  <c:v>12695.25</c:v>
                </c:pt>
                <c:pt idx="127">
                  <c:v>12736</c:v>
                </c:pt>
                <c:pt idx="128">
                  <c:v>12836.25</c:v>
                </c:pt>
                <c:pt idx="129">
                  <c:v>12912.333333333334</c:v>
                </c:pt>
                <c:pt idx="130">
                  <c:v>13015.583333333334</c:v>
                </c:pt>
                <c:pt idx="131">
                  <c:v>13329.363636363636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5-47C2-9F04-EEA92651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08304"/>
        <c:axId val="1112476448"/>
      </c:lineChart>
      <c:dateAx>
        <c:axId val="101930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6448"/>
        <c:crosses val="autoZero"/>
        <c:auto val="1"/>
        <c:lblOffset val="100"/>
        <c:baseTimeUnit val="months"/>
      </c:dateAx>
      <c:valAx>
        <c:axId val="11124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Moving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'Beverage_Sales Data'!$E$1</c:f>
              <c:strCache>
                <c:ptCount val="1"/>
                <c:pt idx="0">
                  <c:v>Yearly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'Beverage_Sales Data'!$E$2:$E$133</c:f>
              <c:numCache>
                <c:formatCode>General</c:formatCode>
                <c:ptCount val="132"/>
                <c:pt idx="0">
                  <c:v>-1575.6969696969702</c:v>
                </c:pt>
                <c:pt idx="1">
                  <c:v>-746.31818181818187</c:v>
                </c:pt>
                <c:pt idx="2">
                  <c:v>761.0454545454545</c:v>
                </c:pt>
                <c:pt idx="3">
                  <c:v>670.40909090909076</c:v>
                </c:pt>
                <c:pt idx="4">
                  <c:v>1696.4242424242425</c:v>
                </c:pt>
                <c:pt idx="5">
                  <c:v>2331.1287878787875</c:v>
                </c:pt>
                <c:pt idx="6">
                  <c:v>804.41666666666652</c:v>
                </c:pt>
                <c:pt idx="7">
                  <c:v>1427.2121212121212</c:v>
                </c:pt>
                <c:pt idx="8">
                  <c:v>872.07575757575728</c:v>
                </c:pt>
                <c:pt idx="9">
                  <c:v>1305.5</c:v>
                </c:pt>
                <c:pt idx="10">
                  <c:v>1247.1590909090908</c:v>
                </c:pt>
                <c:pt idx="11">
                  <c:v>2884.4063360881537</c:v>
                </c:pt>
                <c:pt idx="12">
                  <c:v>-2132.0472545704988</c:v>
                </c:pt>
                <c:pt idx="13">
                  <c:v>-1391.3219696969697</c:v>
                </c:pt>
                <c:pt idx="14">
                  <c:v>0.65</c:v>
                </c:pt>
                <c:pt idx="15">
                  <c:v>1117.5075757575758</c:v>
                </c:pt>
                <c:pt idx="16">
                  <c:v>1066.592726967617</c:v>
                </c:pt>
                <c:pt idx="17">
                  <c:v>1424.3965091548921</c:v>
                </c:pt>
                <c:pt idx="18">
                  <c:v>-70.441666666666791</c:v>
                </c:pt>
                <c:pt idx="19">
                  <c:v>632.43333333333339</c:v>
                </c:pt>
                <c:pt idx="20">
                  <c:v>36.783333333333033</c:v>
                </c:pt>
                <c:pt idx="21">
                  <c:v>441.25</c:v>
                </c:pt>
                <c:pt idx="22">
                  <c:v>496.07499999999982</c:v>
                </c:pt>
                <c:pt idx="23">
                  <c:v>2088.9469696969691</c:v>
                </c:pt>
                <c:pt idx="24">
                  <c:v>-2158.7436466942154</c:v>
                </c:pt>
                <c:pt idx="25">
                  <c:v>-1372.4541666666667</c:v>
                </c:pt>
                <c:pt idx="26">
                  <c:v>55.416666666666664</c:v>
                </c:pt>
                <c:pt idx="27">
                  <c:v>1227.5416666666665</c:v>
                </c:pt>
                <c:pt idx="28">
                  <c:v>1152.4186663310452</c:v>
                </c:pt>
                <c:pt idx="29">
                  <c:v>1465.8194934037147</c:v>
                </c:pt>
                <c:pt idx="30">
                  <c:v>-121.36111111111131</c:v>
                </c:pt>
                <c:pt idx="31">
                  <c:v>724.93518518518533</c:v>
                </c:pt>
                <c:pt idx="32">
                  <c:v>16.24074074074047</c:v>
                </c:pt>
                <c:pt idx="33">
                  <c:v>489.30555555555554</c:v>
                </c:pt>
                <c:pt idx="34">
                  <c:v>564.25925925925912</c:v>
                </c:pt>
                <c:pt idx="35">
                  <c:v>2117.1170033670032</c:v>
                </c:pt>
                <c:pt idx="36">
                  <c:v>-2127.3262741046838</c:v>
                </c:pt>
                <c:pt idx="37">
                  <c:v>-1348.9398148148148</c:v>
                </c:pt>
                <c:pt idx="38">
                  <c:v>13.833333333333258</c:v>
                </c:pt>
                <c:pt idx="39">
                  <c:v>1326.3148148148148</c:v>
                </c:pt>
                <c:pt idx="40">
                  <c:v>1254.5207403678278</c:v>
                </c:pt>
                <c:pt idx="41">
                  <c:v>1465.317955633757</c:v>
                </c:pt>
                <c:pt idx="42">
                  <c:v>-132.30208333333348</c:v>
                </c:pt>
                <c:pt idx="43">
                  <c:v>796.82291666666674</c:v>
                </c:pt>
                <c:pt idx="44">
                  <c:v>-15.312500000000227</c:v>
                </c:pt>
                <c:pt idx="45">
                  <c:v>527.3125</c:v>
                </c:pt>
                <c:pt idx="46">
                  <c:v>561.38541666666652</c:v>
                </c:pt>
                <c:pt idx="47">
                  <c:v>2113.298295454545</c:v>
                </c:pt>
                <c:pt idx="48">
                  <c:v>-2086.898308367769</c:v>
                </c:pt>
                <c:pt idx="49">
                  <c:v>-1346.6197916666665</c:v>
                </c:pt>
                <c:pt idx="50">
                  <c:v>-50.25</c:v>
                </c:pt>
                <c:pt idx="51">
                  <c:v>1509.5937499999998</c:v>
                </c:pt>
                <c:pt idx="52">
                  <c:v>1351.3254162471399</c:v>
                </c:pt>
                <c:pt idx="53">
                  <c:v>1416.6493667546433</c:v>
                </c:pt>
                <c:pt idx="54">
                  <c:v>-82.20238095238112</c:v>
                </c:pt>
                <c:pt idx="55">
                  <c:v>792.85714285714289</c:v>
                </c:pt>
                <c:pt idx="56">
                  <c:v>-78.071428571428825</c:v>
                </c:pt>
                <c:pt idx="57">
                  <c:v>615.14285714285711</c:v>
                </c:pt>
                <c:pt idx="58">
                  <c:v>552.13095238095229</c:v>
                </c:pt>
                <c:pt idx="59">
                  <c:v>2167.7099567099567</c:v>
                </c:pt>
                <c:pt idx="60">
                  <c:v>-2054.0504476584024</c:v>
                </c:pt>
                <c:pt idx="61">
                  <c:v>-1374.4821428571427</c:v>
                </c:pt>
                <c:pt idx="62">
                  <c:v>-42.722222222222321</c:v>
                </c:pt>
                <c:pt idx="63">
                  <c:v>1796.1071428571427</c:v>
                </c:pt>
                <c:pt idx="64">
                  <c:v>1340.2528566633976</c:v>
                </c:pt>
                <c:pt idx="65">
                  <c:v>1433.4207048624496</c:v>
                </c:pt>
                <c:pt idx="66">
                  <c:v>-64.638888888888985</c:v>
                </c:pt>
                <c:pt idx="67">
                  <c:v>728.91666666666663</c:v>
                </c:pt>
                <c:pt idx="68">
                  <c:v>0.52777777777737356</c:v>
                </c:pt>
                <c:pt idx="69">
                  <c:v>614.29166666666663</c:v>
                </c:pt>
                <c:pt idx="70">
                  <c:v>513.70833333333337</c:v>
                </c:pt>
                <c:pt idx="71">
                  <c:v>2249.6755050505049</c:v>
                </c:pt>
                <c:pt idx="72">
                  <c:v>-2084.4477444903582</c:v>
                </c:pt>
                <c:pt idx="73">
                  <c:v>-1368.2152777777774</c:v>
                </c:pt>
                <c:pt idx="74">
                  <c:v>4.5833333333332122</c:v>
                </c:pt>
                <c:pt idx="75">
                  <c:v>2090.333333333333</c:v>
                </c:pt>
                <c:pt idx="76">
                  <c:v>1272.5449994406306</c:v>
                </c:pt>
                <c:pt idx="77">
                  <c:v>1538.6991556728578</c:v>
                </c:pt>
                <c:pt idx="78">
                  <c:v>-193.13333333333358</c:v>
                </c:pt>
                <c:pt idx="79">
                  <c:v>719.96666666666681</c:v>
                </c:pt>
                <c:pt idx="80">
                  <c:v>52.599999999999639</c:v>
                </c:pt>
                <c:pt idx="81">
                  <c:v>583</c:v>
                </c:pt>
                <c:pt idx="82">
                  <c:v>555.81666666666683</c:v>
                </c:pt>
                <c:pt idx="83">
                  <c:v>2327.477272727273</c:v>
                </c:pt>
                <c:pt idx="84">
                  <c:v>-2040.2206267217632</c:v>
                </c:pt>
                <c:pt idx="85">
                  <c:v>-1282.0583333333329</c:v>
                </c:pt>
                <c:pt idx="86">
                  <c:v>216.5625</c:v>
                </c:pt>
                <c:pt idx="87">
                  <c:v>2485.5666666666666</c:v>
                </c:pt>
                <c:pt idx="88">
                  <c:v>1349.8706659954237</c:v>
                </c:pt>
                <c:pt idx="89">
                  <c:v>1643.1723201407626</c:v>
                </c:pt>
                <c:pt idx="90">
                  <c:v>-270.77083333333348</c:v>
                </c:pt>
                <c:pt idx="91">
                  <c:v>873.5625</c:v>
                </c:pt>
                <c:pt idx="92">
                  <c:v>83.374999999999545</c:v>
                </c:pt>
                <c:pt idx="93">
                  <c:v>485.20833333333348</c:v>
                </c:pt>
                <c:pt idx="94">
                  <c:v>800.5</c:v>
                </c:pt>
                <c:pt idx="95">
                  <c:v>2301.8049242424245</c:v>
                </c:pt>
                <c:pt idx="96">
                  <c:v>-1930.2549500688706</c:v>
                </c:pt>
                <c:pt idx="97">
                  <c:v>-1134.1562499999995</c:v>
                </c:pt>
                <c:pt idx="98">
                  <c:v>363.58333333333331</c:v>
                </c:pt>
                <c:pt idx="99">
                  <c:v>3060.9166666666665</c:v>
                </c:pt>
                <c:pt idx="100">
                  <c:v>1561.879999160946</c:v>
                </c:pt>
                <c:pt idx="101">
                  <c:v>1598.3404001759529</c:v>
                </c:pt>
                <c:pt idx="102">
                  <c:v>-616.77777777777794</c:v>
                </c:pt>
                <c:pt idx="103">
                  <c:v>1157.1666666666667</c:v>
                </c:pt>
                <c:pt idx="104">
                  <c:v>-157.80555555555597</c:v>
                </c:pt>
                <c:pt idx="105">
                  <c:v>419.75</c:v>
                </c:pt>
                <c:pt idx="106">
                  <c:v>1023.3888888888887</c:v>
                </c:pt>
                <c:pt idx="107">
                  <c:v>2139.6843434343441</c:v>
                </c:pt>
                <c:pt idx="108">
                  <c:v>-1623.0899334251608</c:v>
                </c:pt>
                <c:pt idx="109">
                  <c:v>-1080.8194444444441</c:v>
                </c:pt>
                <c:pt idx="110">
                  <c:v>312.5</c:v>
                </c:pt>
                <c:pt idx="111">
                  <c:v>4175.25</c:v>
                </c:pt>
                <c:pt idx="112">
                  <c:v>1925.4511099923727</c:v>
                </c:pt>
                <c:pt idx="113">
                  <c:v>1467.5372002346039</c:v>
                </c:pt>
                <c:pt idx="114">
                  <c:v>-493.54166666666697</c:v>
                </c:pt>
                <c:pt idx="115">
                  <c:v>1302.791666666667</c:v>
                </c:pt>
                <c:pt idx="116">
                  <c:v>-458.91666666666697</c:v>
                </c:pt>
                <c:pt idx="117">
                  <c:v>653.83333333333303</c:v>
                </c:pt>
                <c:pt idx="118">
                  <c:v>1013.708333333333</c:v>
                </c:pt>
                <c:pt idx="119">
                  <c:v>2002.109848484849</c:v>
                </c:pt>
                <c:pt idx="120">
                  <c:v>-947.5932334710742</c:v>
                </c:pt>
                <c:pt idx="121">
                  <c:v>-823.10416666666606</c:v>
                </c:pt>
                <c:pt idx="122">
                  <c:v>198.16666666666606</c:v>
                </c:pt>
                <c:pt idx="123">
                  <c:v>6598.916666666667</c:v>
                </c:pt>
                <c:pt idx="124">
                  <c:v>2240.926664988559</c:v>
                </c:pt>
                <c:pt idx="125">
                  <c:v>980.97246701857284</c:v>
                </c:pt>
                <c:pt idx="126">
                  <c:v>-55.25</c:v>
                </c:pt>
                <c:pt idx="127">
                  <c:v>1521</c:v>
                </c:pt>
                <c:pt idx="128">
                  <c:v>-440.25</c:v>
                </c:pt>
                <c:pt idx="129">
                  <c:v>1001.6666666666661</c:v>
                </c:pt>
                <c:pt idx="130">
                  <c:v>1158.4166666666661</c:v>
                </c:pt>
                <c:pt idx="131">
                  <c:v>2174.636363636364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F-4E6F-9DA6-A68ABE61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13888"/>
        <c:axId val="1209685824"/>
      </c:lineChart>
      <c:dateAx>
        <c:axId val="10109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85824"/>
        <c:crosses val="autoZero"/>
        <c:auto val="1"/>
        <c:lblOffset val="100"/>
        <c:baseTimeUnit val="months"/>
      </c:dateAx>
      <c:valAx>
        <c:axId val="1209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Yeraly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'Beverage_Sales Data'!$F$1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'Beverage_Sales Data'!$A$2:$A$133</c:f>
              <c:numCache>
                <c:formatCode>m/d/yyyy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'Beverage_Sales Data'!$F$2:$F$133</c:f>
              <c:numCache>
                <c:formatCode>General</c:formatCode>
                <c:ptCount val="132"/>
                <c:pt idx="0">
                  <c:v>8668.69696969697</c:v>
                </c:pt>
                <c:pt idx="1">
                  <c:v>9058.69696969697</c:v>
                </c:pt>
                <c:pt idx="2">
                  <c:v>9940.69696969697</c:v>
                </c:pt>
                <c:pt idx="3">
                  <c:v>10470.69696969697</c:v>
                </c:pt>
                <c:pt idx="4">
                  <c:v>11369.69696969697</c:v>
                </c:pt>
                <c:pt idx="5">
                  <c:v>11552.69696969697</c:v>
                </c:pt>
                <c:pt idx="6">
                  <c:v>11128.69696969697</c:v>
                </c:pt>
                <c:pt idx="7">
                  <c:v>10950.69696969697</c:v>
                </c:pt>
                <c:pt idx="8">
                  <c:v>10800.69696969697</c:v>
                </c:pt>
                <c:pt idx="9">
                  <c:v>11523.69696969697</c:v>
                </c:pt>
                <c:pt idx="10">
                  <c:v>10333.69696969697</c:v>
                </c:pt>
                <c:pt idx="11">
                  <c:v>12414.69696969697</c:v>
                </c:pt>
                <c:pt idx="12">
                  <c:v>-289.38636363636397</c:v>
                </c:pt>
                <c:pt idx="13">
                  <c:v>-4.3030303030300274</c:v>
                </c:pt>
                <c:pt idx="14">
                  <c:v>1083.44696969697</c:v>
                </c:pt>
                <c:pt idx="15">
                  <c:v>1592.863636363636</c:v>
                </c:pt>
                <c:pt idx="16">
                  <c:v>1784.0303030303039</c:v>
                </c:pt>
                <c:pt idx="17">
                  <c:v>2585.863636363636</c:v>
                </c:pt>
                <c:pt idx="18">
                  <c:v>1963.5303030303039</c:v>
                </c:pt>
                <c:pt idx="19">
                  <c:v>1375.613636363636</c:v>
                </c:pt>
                <c:pt idx="20">
                  <c:v>1797.363636363636</c:v>
                </c:pt>
                <c:pt idx="21">
                  <c:v>1584.44696969697</c:v>
                </c:pt>
                <c:pt idx="22">
                  <c:v>1458.113636363636</c:v>
                </c:pt>
                <c:pt idx="23">
                  <c:v>3411.113636363636</c:v>
                </c:pt>
                <c:pt idx="24">
                  <c:v>-865.80303030303003</c:v>
                </c:pt>
                <c:pt idx="25">
                  <c:v>-8.3863636363639671</c:v>
                </c:pt>
                <c:pt idx="26">
                  <c:v>1963.7803030303039</c:v>
                </c:pt>
                <c:pt idx="27">
                  <c:v>1914.2803030303039</c:v>
                </c:pt>
                <c:pt idx="28">
                  <c:v>1809.19696969697</c:v>
                </c:pt>
                <c:pt idx="29">
                  <c:v>3046.0303030303039</c:v>
                </c:pt>
                <c:pt idx="30">
                  <c:v>1541.863636363636</c:v>
                </c:pt>
                <c:pt idx="31">
                  <c:v>1725.5303030303039</c:v>
                </c:pt>
                <c:pt idx="32">
                  <c:v>1844.363636363636</c:v>
                </c:pt>
                <c:pt idx="33">
                  <c:v>1760.94696969697</c:v>
                </c:pt>
                <c:pt idx="34">
                  <c:v>2162.94696969697</c:v>
                </c:pt>
                <c:pt idx="35">
                  <c:v>3723.363636363636</c:v>
                </c:pt>
                <c:pt idx="36">
                  <c:v>-875.05303030303003</c:v>
                </c:pt>
                <c:pt idx="37">
                  <c:v>208.19696969696997</c:v>
                </c:pt>
                <c:pt idx="38">
                  <c:v>2038.113636363636</c:v>
                </c:pt>
                <c:pt idx="39">
                  <c:v>1435.7803030303039</c:v>
                </c:pt>
                <c:pt idx="40">
                  <c:v>2055.7803030303039</c:v>
                </c:pt>
                <c:pt idx="41">
                  <c:v>3430.363636363636</c:v>
                </c:pt>
                <c:pt idx="42">
                  <c:v>1092.69696969697</c:v>
                </c:pt>
                <c:pt idx="43">
                  <c:v>2400.2803030303039</c:v>
                </c:pt>
                <c:pt idx="44">
                  <c:v>1999.69696969697</c:v>
                </c:pt>
                <c:pt idx="45">
                  <c:v>1488.19696969697</c:v>
                </c:pt>
                <c:pt idx="46">
                  <c:v>2201.863636363636</c:v>
                </c:pt>
                <c:pt idx="47">
                  <c:v>3308.113636363636</c:v>
                </c:pt>
                <c:pt idx="48">
                  <c:v>-741.13636363636397</c:v>
                </c:pt>
                <c:pt idx="49">
                  <c:v>424.11363636363603</c:v>
                </c:pt>
                <c:pt idx="50">
                  <c:v>1480.2803030303039</c:v>
                </c:pt>
                <c:pt idx="51">
                  <c:v>1079.69696969697</c:v>
                </c:pt>
                <c:pt idx="52">
                  <c:v>3004.5303030303039</c:v>
                </c:pt>
                <c:pt idx="53">
                  <c:v>2874.94696969697</c:v>
                </c:pt>
                <c:pt idx="54">
                  <c:v>1388.113636363636</c:v>
                </c:pt>
                <c:pt idx="55">
                  <c:v>2752.19696969697</c:v>
                </c:pt>
                <c:pt idx="56">
                  <c:v>1026.0303030303039</c:v>
                </c:pt>
                <c:pt idx="57">
                  <c:v>2195.94696969697</c:v>
                </c:pt>
                <c:pt idx="58">
                  <c:v>2358.363636363636</c:v>
                </c:pt>
                <c:pt idx="59">
                  <c:v>3251.613636363636</c:v>
                </c:pt>
                <c:pt idx="60">
                  <c:v>-295.96969696969609</c:v>
                </c:pt>
                <c:pt idx="61">
                  <c:v>163.61363636363603</c:v>
                </c:pt>
                <c:pt idx="62">
                  <c:v>1296.44696969697</c:v>
                </c:pt>
                <c:pt idx="63">
                  <c:v>1606.44696969697</c:v>
                </c:pt>
                <c:pt idx="64">
                  <c:v>3322.19696969697</c:v>
                </c:pt>
                <c:pt idx="65">
                  <c:v>2377.44696969697</c:v>
                </c:pt>
                <c:pt idx="66">
                  <c:v>2153.5303030303039</c:v>
                </c:pt>
                <c:pt idx="67">
                  <c:v>2349.363636363636</c:v>
                </c:pt>
                <c:pt idx="68">
                  <c:v>1315.863636363636</c:v>
                </c:pt>
                <c:pt idx="69">
                  <c:v>2346.44696969697</c:v>
                </c:pt>
                <c:pt idx="70">
                  <c:v>1878.863636363636</c:v>
                </c:pt>
                <c:pt idx="71">
                  <c:v>3436.363636363636</c:v>
                </c:pt>
                <c:pt idx="72">
                  <c:v>-729.88636363636397</c:v>
                </c:pt>
                <c:pt idx="73">
                  <c:v>-223.30303030303003</c:v>
                </c:pt>
                <c:pt idx="74">
                  <c:v>732.36363636363603</c:v>
                </c:pt>
                <c:pt idx="75">
                  <c:v>1689.863636363636</c:v>
                </c:pt>
                <c:pt idx="76">
                  <c:v>2461.613636363636</c:v>
                </c:pt>
                <c:pt idx="77">
                  <c:v>2592.0303030303039</c:v>
                </c:pt>
                <c:pt idx="78">
                  <c:v>1693.113636363636</c:v>
                </c:pt>
                <c:pt idx="79">
                  <c:v>1681.2803030303039</c:v>
                </c:pt>
                <c:pt idx="80">
                  <c:v>1505.19696969697</c:v>
                </c:pt>
                <c:pt idx="81">
                  <c:v>2549.863636363636</c:v>
                </c:pt>
                <c:pt idx="82">
                  <c:v>1152.7803030303039</c:v>
                </c:pt>
                <c:pt idx="83">
                  <c:v>4005.863636363636</c:v>
                </c:pt>
                <c:pt idx="84">
                  <c:v>-904.38636363636397</c:v>
                </c:pt>
                <c:pt idx="85">
                  <c:v>-297.96969696969609</c:v>
                </c:pt>
                <c:pt idx="86">
                  <c:v>1351.19696969697</c:v>
                </c:pt>
                <c:pt idx="87">
                  <c:v>1759.863636363636</c:v>
                </c:pt>
                <c:pt idx="88">
                  <c:v>2077.5303030303039</c:v>
                </c:pt>
                <c:pt idx="89">
                  <c:v>3398.19696969697</c:v>
                </c:pt>
                <c:pt idx="90">
                  <c:v>2342.94696969697</c:v>
                </c:pt>
                <c:pt idx="91">
                  <c:v>1598.44696969697</c:v>
                </c:pt>
                <c:pt idx="92">
                  <c:v>2382.613636363636</c:v>
                </c:pt>
                <c:pt idx="93">
                  <c:v>2257.2803030303039</c:v>
                </c:pt>
                <c:pt idx="94">
                  <c:v>1707.5303030303039</c:v>
                </c:pt>
                <c:pt idx="95">
                  <c:v>4363.863636363636</c:v>
                </c:pt>
                <c:pt idx="96">
                  <c:v>-1276.05303030303</c:v>
                </c:pt>
                <c:pt idx="97">
                  <c:v>281.53030303030391</c:v>
                </c:pt>
                <c:pt idx="98">
                  <c:v>2041.44696969697</c:v>
                </c:pt>
                <c:pt idx="99">
                  <c:v>1293.613636363636</c:v>
                </c:pt>
                <c:pt idx="100">
                  <c:v>2046.863636363636</c:v>
                </c:pt>
                <c:pt idx="101">
                  <c:v>3566.44696969697</c:v>
                </c:pt>
                <c:pt idx="102">
                  <c:v>712.44696969696997</c:v>
                </c:pt>
                <c:pt idx="103">
                  <c:v>2441.613636363636</c:v>
                </c:pt>
                <c:pt idx="104">
                  <c:v>2020.113636363636</c:v>
                </c:pt>
                <c:pt idx="105">
                  <c:v>1527.2803030303039</c:v>
                </c:pt>
                <c:pt idx="106">
                  <c:v>2618.44696969697</c:v>
                </c:pt>
                <c:pt idx="107">
                  <c:v>3990.5303030303039</c:v>
                </c:pt>
                <c:pt idx="108">
                  <c:v>-1398.386363636364</c:v>
                </c:pt>
                <c:pt idx="109">
                  <c:v>-20.553030303030027</c:v>
                </c:pt>
                <c:pt idx="110">
                  <c:v>2002.5303030303039</c:v>
                </c:pt>
                <c:pt idx="111">
                  <c:v>903.61363636363603</c:v>
                </c:pt>
                <c:pt idx="112">
                  <c:v>2870.19696969697</c:v>
                </c:pt>
                <c:pt idx="113">
                  <c:v>4016.363636363636</c:v>
                </c:pt>
                <c:pt idx="114">
                  <c:v>643.86363636363603</c:v>
                </c:pt>
                <c:pt idx="115">
                  <c:v>2660.2803030303039</c:v>
                </c:pt>
                <c:pt idx="116">
                  <c:v>1098.113636363636</c:v>
                </c:pt>
                <c:pt idx="117">
                  <c:v>1881.69696969697</c:v>
                </c:pt>
                <c:pt idx="118">
                  <c:v>2444.69696969697</c:v>
                </c:pt>
                <c:pt idx="119">
                  <c:v>3405.2803030303039</c:v>
                </c:pt>
                <c:pt idx="120">
                  <c:v>-1292.636363636364</c:v>
                </c:pt>
                <c:pt idx="121">
                  <c:v>-458.46969696969609</c:v>
                </c:pt>
                <c:pt idx="122">
                  <c:v>1773.863636363636</c:v>
                </c:pt>
                <c:pt idx="123">
                  <c:v>960.44696969696997</c:v>
                </c:pt>
                <c:pt idx="124">
                  <c:v>3191.69696969697</c:v>
                </c:pt>
                <c:pt idx="125">
                  <c:v>3534.69696969697</c:v>
                </c:pt>
                <c:pt idx="126">
                  <c:v>1520.44696969697</c:v>
                </c:pt>
                <c:pt idx="127">
                  <c:v>3096.69696969697</c:v>
                </c:pt>
                <c:pt idx="128">
                  <c:v>1135.44696969697</c:v>
                </c:pt>
                <c:pt idx="129">
                  <c:v>2577.363636363636</c:v>
                </c:pt>
                <c:pt idx="130">
                  <c:v>2734.113636363636</c:v>
                </c:pt>
                <c:pt idx="131">
                  <c:v>3750.3333333333339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1-42F0-BED4-8BB8938D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46416"/>
        <c:axId val="1112472976"/>
      </c:lineChart>
      <c:dateAx>
        <c:axId val="9212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2976"/>
        <c:crosses val="autoZero"/>
        <c:auto val="1"/>
        <c:lblOffset val="100"/>
        <c:baseTimeUnit val="months"/>
      </c:dateAx>
      <c:valAx>
        <c:axId val="1112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1933575</xdr:colOff>
      <xdr:row>0</xdr:row>
      <xdr:rowOff>200025</xdr:rowOff>
    </xdr:from>
    <xdr:to>
      <xdr:col>26</xdr:col>
      <xdr:colOff>838200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18C75-92C0-9DBB-D668-289C08FF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0</xdr:row>
      <xdr:rowOff>171450</xdr:rowOff>
    </xdr:from>
    <xdr:to>
      <xdr:col>23</xdr:col>
      <xdr:colOff>1457325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0F1B0-8E2A-338A-2421-88DB60CB9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2000250</xdr:colOff>
      <xdr:row>20</xdr:row>
      <xdr:rowOff>47625</xdr:rowOff>
    </xdr:from>
    <xdr:to>
      <xdr:col>26</xdr:col>
      <xdr:colOff>914399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30ACE-7068-BCD2-C285-55570D8C1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342901</xdr:colOff>
      <xdr:row>20</xdr:row>
      <xdr:rowOff>57149</xdr:rowOff>
    </xdr:from>
    <xdr:to>
      <xdr:col>23</xdr:col>
      <xdr:colOff>1485900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EB3A1-6564-D407-5715-943F33CCA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"/>
  <sheetViews>
    <sheetView tabSelected="1" topLeftCell="U1" workbookViewId="0">
      <selection activeCell="B245" sqref="B245"/>
    </sheetView>
  </sheetViews>
  <sheetFormatPr defaultColWidth="30.5703125" defaultRowHeight="15" x14ac:dyDescent="0.25"/>
  <cols>
    <col min="1" max="1" width="30.7109375" bestFit="1" customWidth="1"/>
    <col min="2" max="2" width="12" bestFit="1" customWidth="1"/>
    <col min="3" max="3" width="22" bestFit="1" customWidth="1"/>
    <col min="4" max="4" width="18.7109375" bestFit="1" customWidth="1"/>
    <col min="5" max="5" width="20.28515625" bestFit="1" customWidth="1"/>
    <col min="6" max="6" width="12.85546875" bestFit="1" customWidth="1"/>
    <col min="7" max="7" width="8.28515625" bestFit="1" customWidth="1"/>
    <col min="8" max="8" width="10.85546875" bestFit="1" customWidth="1"/>
    <col min="9" max="9" width="11.85546875" bestFit="1" customWidth="1"/>
    <col min="10" max="10" width="25.42578125" bestFit="1" customWidth="1"/>
    <col min="11" max="11" width="16.28515625" bestFit="1" customWidth="1"/>
    <col min="12" max="12" width="12" bestFit="1" customWidth="1"/>
    <col min="13" max="13" width="17.85546875" bestFit="1" customWidth="1"/>
    <col min="14" max="14" width="12" bestFit="1" customWidth="1"/>
    <col min="15" max="15" width="27.85546875" bestFit="1" customWidth="1"/>
    <col min="16" max="16" width="27.85546875" customWidth="1"/>
    <col min="17" max="17" width="19.85546875" bestFit="1" customWidth="1"/>
    <col min="18" max="18" width="19.85546875" customWidth="1"/>
    <col min="19" max="19" width="21.42578125" bestFit="1" customWidth="1"/>
  </cols>
  <sheetData>
    <row r="1" spans="1:20" ht="21.75" thickBot="1" x14ac:dyDescent="0.4">
      <c r="A1" s="1" t="s">
        <v>0</v>
      </c>
      <c r="B1" s="5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4" t="s">
        <v>15</v>
      </c>
      <c r="H1" s="4" t="s">
        <v>13</v>
      </c>
      <c r="I1" s="4" t="s">
        <v>14</v>
      </c>
      <c r="J1" s="4" t="s">
        <v>16</v>
      </c>
      <c r="K1" s="4" t="s">
        <v>17</v>
      </c>
      <c r="L1" s="4" t="s">
        <v>20</v>
      </c>
      <c r="M1" s="4" t="s">
        <v>18</v>
      </c>
      <c r="N1" s="4" t="s">
        <v>19</v>
      </c>
      <c r="O1" s="4" t="s">
        <v>21</v>
      </c>
      <c r="P1" s="4"/>
      <c r="Q1" s="4" t="s">
        <v>22</v>
      </c>
      <c r="R1" s="4"/>
      <c r="S1" s="4" t="s">
        <v>23</v>
      </c>
      <c r="T1" s="4"/>
    </row>
    <row r="2" spans="1:20" x14ac:dyDescent="0.25">
      <c r="A2" s="2">
        <v>39448</v>
      </c>
      <c r="B2">
        <v>7093</v>
      </c>
      <c r="D2">
        <f>B2-C2</f>
        <v>7093</v>
      </c>
      <c r="E2">
        <f ca="1">AVERAGE(D2,D14,D26,D38,D50,D62,D74,D86,D98,D110,D122)</f>
        <v>-1575.6969696969702</v>
      </c>
      <c r="F2">
        <f ca="1">B2-(C2+E$2)</f>
        <v>8668.69696969697</v>
      </c>
      <c r="G2">
        <f>COUNT(B2:B133)</f>
        <v>132</v>
      </c>
      <c r="H2">
        <v>9564</v>
      </c>
      <c r="I2">
        <v>7093</v>
      </c>
      <c r="J2">
        <f>B2</f>
        <v>7093</v>
      </c>
      <c r="K2">
        <f>B2</f>
        <v>7093</v>
      </c>
      <c r="L2">
        <f>0.4*(K2)+(1-0.4)*0</f>
        <v>2837.2000000000003</v>
      </c>
      <c r="M2">
        <f>B2</f>
        <v>7093</v>
      </c>
    </row>
    <row r="3" spans="1:20" x14ac:dyDescent="0.25">
      <c r="A3" s="2">
        <v>39479</v>
      </c>
      <c r="B3">
        <v>7483</v>
      </c>
      <c r="D3">
        <f t="shared" ref="D3:D66" si="0">B3-C3</f>
        <v>7483</v>
      </c>
      <c r="E3">
        <f t="shared" ref="E3:E13" ca="1" si="1">AVERAGE(D3,D15,D27,D39,D51,D63,D75,D87,D99,D111,D123)</f>
        <v>-746.31818181818187</v>
      </c>
      <c r="F3">
        <f t="shared" ref="F3:F66" ca="1" si="2">B3-(C3+E$2)</f>
        <v>9058.69696969697</v>
      </c>
      <c r="H3">
        <v>10415</v>
      </c>
      <c r="I3">
        <v>7483</v>
      </c>
      <c r="J3">
        <f t="shared" ref="J3:J34" si="3">0.35*B3+(1-0.35)*J2</f>
        <v>7229.5</v>
      </c>
      <c r="K3">
        <f>0.4*B3+(1-0.4)*(K2+L2)</f>
        <v>8951.32</v>
      </c>
      <c r="L3">
        <f t="shared" ref="L3:L66" si="4">0.4*(K3)+(1-0.4)*0</f>
        <v>3580.5280000000002</v>
      </c>
      <c r="M3">
        <f t="shared" ref="M3:M34" si="5">0.45*(B3)+(1-0.45)*(M2+L2)</f>
        <v>8828.9600000000009</v>
      </c>
    </row>
    <row r="4" spans="1:20" x14ac:dyDescent="0.25">
      <c r="A4" s="2">
        <v>39508</v>
      </c>
      <c r="B4">
        <v>8365</v>
      </c>
      <c r="D4">
        <f t="shared" si="0"/>
        <v>8365</v>
      </c>
      <c r="E4">
        <f t="shared" ca="1" si="1"/>
        <v>761.0454545454545</v>
      </c>
      <c r="F4">
        <f t="shared" ca="1" si="2"/>
        <v>9940.69696969697</v>
      </c>
      <c r="H4">
        <v>12683</v>
      </c>
      <c r="I4">
        <v>8365</v>
      </c>
      <c r="J4">
        <f t="shared" si="3"/>
        <v>7626.9250000000002</v>
      </c>
      <c r="K4">
        <f t="shared" ref="K4:K67" si="6">0.4*B4+(1-0.4)*(K3+L3)</f>
        <v>10865.1088</v>
      </c>
      <c r="L4">
        <f t="shared" si="4"/>
        <v>4346.0435200000002</v>
      </c>
      <c r="M4">
        <f t="shared" si="5"/>
        <v>10589.468400000002</v>
      </c>
    </row>
    <row r="5" spans="1:20" x14ac:dyDescent="0.25">
      <c r="A5" s="2">
        <v>39539</v>
      </c>
      <c r="B5">
        <v>8895</v>
      </c>
      <c r="D5">
        <f t="shared" si="0"/>
        <v>8895</v>
      </c>
      <c r="E5">
        <f t="shared" ca="1" si="1"/>
        <v>670.40909090909076</v>
      </c>
      <c r="F5">
        <f t="shared" ca="1" si="2"/>
        <v>10470.69696969697</v>
      </c>
      <c r="H5">
        <v>11919</v>
      </c>
      <c r="I5">
        <v>8895</v>
      </c>
      <c r="J5">
        <f t="shared" si="3"/>
        <v>8070.7512500000003</v>
      </c>
      <c r="K5">
        <f t="shared" si="6"/>
        <v>12684.691392000001</v>
      </c>
      <c r="L5">
        <f t="shared" si="4"/>
        <v>5073.8765568000008</v>
      </c>
      <c r="M5">
        <f t="shared" si="5"/>
        <v>12217.281556000002</v>
      </c>
    </row>
    <row r="6" spans="1:20" x14ac:dyDescent="0.25">
      <c r="A6" s="2">
        <v>39569</v>
      </c>
      <c r="B6">
        <v>9794</v>
      </c>
      <c r="D6">
        <f t="shared" si="0"/>
        <v>9794</v>
      </c>
      <c r="E6">
        <f t="shared" ca="1" si="1"/>
        <v>1696.4242424242425</v>
      </c>
      <c r="F6">
        <f t="shared" ca="1" si="2"/>
        <v>11369.69696969697</v>
      </c>
      <c r="H6">
        <v>14138</v>
      </c>
      <c r="I6">
        <v>9794</v>
      </c>
      <c r="J6">
        <f t="shared" si="3"/>
        <v>8673.8883124999993</v>
      </c>
      <c r="K6">
        <f t="shared" si="6"/>
        <v>14572.740769280001</v>
      </c>
      <c r="L6">
        <f t="shared" si="4"/>
        <v>5829.0963077120005</v>
      </c>
      <c r="M6">
        <f t="shared" si="5"/>
        <v>13917.436962040003</v>
      </c>
    </row>
    <row r="7" spans="1:20" x14ac:dyDescent="0.25">
      <c r="A7" s="2">
        <v>39600</v>
      </c>
      <c r="B7">
        <v>9977</v>
      </c>
      <c r="D7">
        <f t="shared" si="0"/>
        <v>9977</v>
      </c>
      <c r="E7">
        <f t="shared" ca="1" si="1"/>
        <v>2331.1287878787875</v>
      </c>
      <c r="F7">
        <f t="shared" ca="1" si="2"/>
        <v>11552.69696969697</v>
      </c>
      <c r="H7">
        <v>14583</v>
      </c>
      <c r="I7">
        <v>9977</v>
      </c>
      <c r="J7">
        <f t="shared" si="3"/>
        <v>9129.9774031249999</v>
      </c>
      <c r="K7">
        <f t="shared" si="6"/>
        <v>16231.902246195201</v>
      </c>
      <c r="L7">
        <f t="shared" si="4"/>
        <v>6492.7608984780809</v>
      </c>
      <c r="M7">
        <f t="shared" si="5"/>
        <v>15350.243298363603</v>
      </c>
    </row>
    <row r="8" spans="1:20" x14ac:dyDescent="0.25">
      <c r="A8" s="2">
        <v>39630</v>
      </c>
      <c r="B8">
        <v>9553</v>
      </c>
      <c r="D8">
        <f t="shared" si="0"/>
        <v>9553</v>
      </c>
      <c r="E8">
        <f t="shared" ca="1" si="1"/>
        <v>804.41666666666652</v>
      </c>
      <c r="F8">
        <f t="shared" ca="1" si="2"/>
        <v>11128.69696969697</v>
      </c>
      <c r="H8">
        <v>12640</v>
      </c>
      <c r="I8">
        <v>9553</v>
      </c>
      <c r="J8">
        <f t="shared" si="3"/>
        <v>9278.0353120312502</v>
      </c>
      <c r="K8">
        <f t="shared" si="6"/>
        <v>17455.997886803969</v>
      </c>
      <c r="L8">
        <f t="shared" si="4"/>
        <v>6982.3991547215883</v>
      </c>
      <c r="M8">
        <f t="shared" si="5"/>
        <v>16312.502308262929</v>
      </c>
    </row>
    <row r="9" spans="1:20" x14ac:dyDescent="0.25">
      <c r="A9" s="2">
        <v>39661</v>
      </c>
      <c r="B9">
        <v>9375</v>
      </c>
      <c r="D9">
        <f t="shared" si="0"/>
        <v>9375</v>
      </c>
      <c r="E9">
        <f t="shared" ca="1" si="1"/>
        <v>1427.2121212121212</v>
      </c>
      <c r="F9">
        <f t="shared" ca="1" si="2"/>
        <v>10950.69696969697</v>
      </c>
      <c r="H9">
        <v>14257</v>
      </c>
      <c r="I9">
        <v>9375</v>
      </c>
      <c r="J9">
        <f t="shared" si="3"/>
        <v>9311.9729528203134</v>
      </c>
      <c r="K9">
        <f t="shared" si="6"/>
        <v>18413.038224915334</v>
      </c>
      <c r="L9">
        <f t="shared" si="4"/>
        <v>7365.2152899661342</v>
      </c>
      <c r="M9">
        <f t="shared" si="5"/>
        <v>17030.945804641487</v>
      </c>
    </row>
    <row r="10" spans="1:20" x14ac:dyDescent="0.25">
      <c r="A10" s="2">
        <v>39692</v>
      </c>
      <c r="B10">
        <v>9225</v>
      </c>
      <c r="D10">
        <f t="shared" si="0"/>
        <v>9225</v>
      </c>
      <c r="E10">
        <f t="shared" ca="1" si="1"/>
        <v>872.07575757575728</v>
      </c>
      <c r="F10">
        <f t="shared" ca="1" si="2"/>
        <v>10800.69696969697</v>
      </c>
      <c r="H10">
        <v>12396</v>
      </c>
      <c r="I10">
        <v>9225</v>
      </c>
      <c r="J10">
        <f t="shared" si="3"/>
        <v>9281.5324193332035</v>
      </c>
      <c r="K10">
        <f t="shared" si="6"/>
        <v>19156.952108928879</v>
      </c>
      <c r="L10">
        <f t="shared" si="4"/>
        <v>7662.7808435715524</v>
      </c>
      <c r="M10">
        <f t="shared" si="5"/>
        <v>17569.138602034192</v>
      </c>
    </row>
    <row r="11" spans="1:20" x14ac:dyDescent="0.25">
      <c r="A11" s="2">
        <v>39722</v>
      </c>
      <c r="B11">
        <v>9948</v>
      </c>
      <c r="D11">
        <f t="shared" si="0"/>
        <v>9948</v>
      </c>
      <c r="E11">
        <f t="shared" ca="1" si="1"/>
        <v>1305.5</v>
      </c>
      <c r="F11">
        <f t="shared" ca="1" si="2"/>
        <v>11523.69696969697</v>
      </c>
      <c r="H11">
        <v>13914</v>
      </c>
      <c r="I11">
        <v>9948</v>
      </c>
      <c r="J11">
        <f t="shared" si="3"/>
        <v>9514.7960725665816</v>
      </c>
      <c r="K11">
        <f t="shared" si="6"/>
        <v>20071.039771500258</v>
      </c>
      <c r="L11">
        <f t="shared" si="4"/>
        <v>8028.4159086001036</v>
      </c>
      <c r="M11">
        <f t="shared" si="5"/>
        <v>18354.155695083162</v>
      </c>
    </row>
    <row r="12" spans="1:20" x14ac:dyDescent="0.25">
      <c r="A12" s="2">
        <v>39753</v>
      </c>
      <c r="B12">
        <v>8758</v>
      </c>
      <c r="D12">
        <f t="shared" si="0"/>
        <v>8758</v>
      </c>
      <c r="E12">
        <f t="shared" ca="1" si="1"/>
        <v>1247.1590909090908</v>
      </c>
      <c r="F12">
        <f t="shared" ca="1" si="2"/>
        <v>10333.69696969697</v>
      </c>
      <c r="H12">
        <v>14174</v>
      </c>
      <c r="I12">
        <v>8758</v>
      </c>
      <c r="J12">
        <f t="shared" si="3"/>
        <v>9249.9174471682782</v>
      </c>
      <c r="K12">
        <f t="shared" si="6"/>
        <v>20362.873408060219</v>
      </c>
      <c r="L12">
        <f t="shared" si="4"/>
        <v>8145.1493632240881</v>
      </c>
      <c r="M12">
        <f t="shared" si="5"/>
        <v>18451.514382025798</v>
      </c>
    </row>
    <row r="13" spans="1:20" x14ac:dyDescent="0.25">
      <c r="A13" s="2">
        <v>39783</v>
      </c>
      <c r="B13">
        <v>10839</v>
      </c>
      <c r="D13">
        <f t="shared" si="0"/>
        <v>10839</v>
      </c>
      <c r="E13">
        <f t="shared" ca="1" si="1"/>
        <v>2884.4063360881537</v>
      </c>
      <c r="F13">
        <f t="shared" ca="1" si="2"/>
        <v>12414.69696969697</v>
      </c>
      <c r="H13">
        <v>15504</v>
      </c>
      <c r="I13">
        <v>10839</v>
      </c>
      <c r="J13">
        <f t="shared" si="3"/>
        <v>9806.0963406593801</v>
      </c>
      <c r="K13">
        <f t="shared" si="6"/>
        <v>21440.413662770581</v>
      </c>
      <c r="L13">
        <f t="shared" si="4"/>
        <v>8576.1654651082335</v>
      </c>
      <c r="M13">
        <f t="shared" si="5"/>
        <v>19505.71505988744</v>
      </c>
    </row>
    <row r="14" spans="1:20" x14ac:dyDescent="0.25">
      <c r="A14" s="2">
        <v>39814</v>
      </c>
      <c r="B14">
        <v>7266</v>
      </c>
      <c r="C14">
        <f ca="1">AVERAGE(OFFSET($B$2,ROW()-12,0,12,1))</f>
        <v>9131.0833333333339</v>
      </c>
      <c r="D14">
        <f t="shared" ca="1" si="0"/>
        <v>-1865.0833333333339</v>
      </c>
      <c r="E14">
        <f t="shared" ref="E14:E20" ca="1" si="7">AVERAGE(D14,D26,D38,D50,D62,D74,D86,D98,D110,D122,D135)</f>
        <v>-2132.0472545704988</v>
      </c>
      <c r="F14">
        <f t="shared" ca="1" si="2"/>
        <v>-289.38636363636397</v>
      </c>
      <c r="I14">
        <v>7266</v>
      </c>
      <c r="J14">
        <f t="shared" si="3"/>
        <v>8917.0626214285967</v>
      </c>
      <c r="K14">
        <f t="shared" si="6"/>
        <v>20916.347476727289</v>
      </c>
      <c r="L14">
        <f t="shared" si="4"/>
        <v>8366.5389906909168</v>
      </c>
      <c r="M14">
        <f t="shared" si="5"/>
        <v>18714.734288747619</v>
      </c>
      <c r="N14">
        <f ca="1">AVERAGE(OFFSET($B$2,ROW()-12,0,12,1))</f>
        <v>9131.0833333333339</v>
      </c>
    </row>
    <row r="15" spans="1:20" x14ac:dyDescent="0.25">
      <c r="A15" s="2">
        <v>39845</v>
      </c>
      <c r="B15">
        <v>7578</v>
      </c>
      <c r="C15">
        <f t="shared" ref="C15:C78" ca="1" si="8">AVERAGE(OFFSET($B$2,ROW()-12,0,12,1))</f>
        <v>9158</v>
      </c>
      <c r="D15">
        <f t="shared" ca="1" si="0"/>
        <v>-1580</v>
      </c>
      <c r="E15">
        <f t="shared" ca="1" si="7"/>
        <v>-1391.3219696969697</v>
      </c>
      <c r="F15">
        <f t="shared" ca="1" si="2"/>
        <v>-4.3030303030300274</v>
      </c>
      <c r="I15">
        <v>7578</v>
      </c>
      <c r="J15">
        <f t="shared" si="3"/>
        <v>8448.3907039285878</v>
      </c>
      <c r="K15">
        <f t="shared" si="6"/>
        <v>20600.931880450924</v>
      </c>
      <c r="L15">
        <f t="shared" si="4"/>
        <v>8240.3727521803703</v>
      </c>
      <c r="M15">
        <f t="shared" si="5"/>
        <v>18304.800303691198</v>
      </c>
      <c r="N15">
        <f t="shared" ref="N15:N78" ca="1" si="9">AVERAGE(OFFSET($B$2,ROW()-12,0,12,1))</f>
        <v>9158</v>
      </c>
      <c r="O15">
        <f t="shared" ref="O15:O26" si="10">J14</f>
        <v>8917.0626214285967</v>
      </c>
      <c r="P15">
        <f>ABS(J15-O15)</f>
        <v>468.67191750000893</v>
      </c>
      <c r="Q15">
        <f>K14+L14</f>
        <v>29282.886467418204</v>
      </c>
      <c r="R15">
        <f>ABS(K15-Q15)</f>
        <v>8681.9545869672802</v>
      </c>
      <c r="S15">
        <f>M14+L14+1</f>
        <v>27082.273279438537</v>
      </c>
      <c r="T15">
        <f>ABS(M15-S15)</f>
        <v>8777.4729757473397</v>
      </c>
    </row>
    <row r="16" spans="1:20" x14ac:dyDescent="0.25">
      <c r="A16" s="2">
        <v>39873</v>
      </c>
      <c r="B16">
        <v>8688</v>
      </c>
      <c r="C16">
        <f t="shared" ca="1" si="8"/>
        <v>9180.25</v>
      </c>
      <c r="D16">
        <f t="shared" ca="1" si="0"/>
        <v>-492.25</v>
      </c>
      <c r="E16">
        <f t="shared" ca="1" si="7"/>
        <v>0.65</v>
      </c>
      <c r="F16">
        <f t="shared" ca="1" si="2"/>
        <v>1083.44696969697</v>
      </c>
      <c r="I16">
        <v>8688</v>
      </c>
      <c r="J16">
        <f t="shared" si="3"/>
        <v>8532.2539575535811</v>
      </c>
      <c r="K16">
        <f t="shared" si="6"/>
        <v>20779.982779578775</v>
      </c>
      <c r="L16">
        <f t="shared" si="4"/>
        <v>8311.9931118315108</v>
      </c>
      <c r="M16">
        <f t="shared" si="5"/>
        <v>18509.445180729363</v>
      </c>
      <c r="N16">
        <f t="shared" ca="1" si="9"/>
        <v>9180.25</v>
      </c>
      <c r="O16">
        <f t="shared" si="10"/>
        <v>8448.3907039285878</v>
      </c>
      <c r="P16">
        <f t="shared" ref="P16:P26" si="11">ABS(J16-O16)</f>
        <v>83.863253624993376</v>
      </c>
      <c r="Q16">
        <f t="shared" ref="Q16:Q26" si="12">K15+L15</f>
        <v>28841.304632631294</v>
      </c>
      <c r="R16">
        <f t="shared" ref="R16:R26" si="13">ABS(K16-Q16)</f>
        <v>8061.3218530525191</v>
      </c>
      <c r="S16">
        <f t="shared" ref="S16:S26" si="14">M15+L15+1</f>
        <v>26546.173055871568</v>
      </c>
      <c r="T16">
        <f t="shared" ref="T16:T26" si="15">ABS(M16-S16)</f>
        <v>8036.7278751422054</v>
      </c>
    </row>
    <row r="17" spans="1:20" x14ac:dyDescent="0.25">
      <c r="A17" s="2">
        <v>39904</v>
      </c>
      <c r="B17">
        <v>9162</v>
      </c>
      <c r="C17">
        <f t="shared" ca="1" si="8"/>
        <v>9144.8333333333339</v>
      </c>
      <c r="D17">
        <f t="shared" ca="1" si="0"/>
        <v>17.16666666666606</v>
      </c>
      <c r="E17">
        <f t="shared" ca="1" si="7"/>
        <v>1117.5075757575758</v>
      </c>
      <c r="F17">
        <f t="shared" ca="1" si="2"/>
        <v>1592.863636363636</v>
      </c>
      <c r="I17">
        <v>9162</v>
      </c>
      <c r="J17">
        <f t="shared" si="3"/>
        <v>8752.665072409829</v>
      </c>
      <c r="K17">
        <f t="shared" si="6"/>
        <v>21119.985534846172</v>
      </c>
      <c r="L17">
        <f t="shared" si="4"/>
        <v>8447.9942139384693</v>
      </c>
      <c r="M17">
        <f t="shared" si="5"/>
        <v>18874.691060908481</v>
      </c>
      <c r="N17">
        <f t="shared" ca="1" si="9"/>
        <v>9144.8333333333339</v>
      </c>
      <c r="O17">
        <f t="shared" si="10"/>
        <v>8532.2539575535811</v>
      </c>
      <c r="P17">
        <f t="shared" si="11"/>
        <v>220.41111485624788</v>
      </c>
      <c r="Q17">
        <f t="shared" si="12"/>
        <v>29091.975891410286</v>
      </c>
      <c r="R17">
        <f t="shared" si="13"/>
        <v>7971.9903565641143</v>
      </c>
      <c r="S17">
        <f t="shared" si="14"/>
        <v>26822.438292560873</v>
      </c>
      <c r="T17">
        <f t="shared" si="15"/>
        <v>7947.7472316523927</v>
      </c>
    </row>
    <row r="18" spans="1:20" x14ac:dyDescent="0.25">
      <c r="A18" s="2">
        <v>39934</v>
      </c>
      <c r="B18">
        <v>9369</v>
      </c>
      <c r="C18">
        <f t="shared" ca="1" si="8"/>
        <v>9160.6666666666661</v>
      </c>
      <c r="D18">
        <f t="shared" ca="1" si="0"/>
        <v>208.33333333333394</v>
      </c>
      <c r="E18">
        <f t="shared" ca="1" si="7"/>
        <v>1066.592726967617</v>
      </c>
      <c r="F18">
        <f t="shared" ca="1" si="2"/>
        <v>1784.0303030303039</v>
      </c>
      <c r="I18">
        <v>9369</v>
      </c>
      <c r="J18">
        <f t="shared" si="3"/>
        <v>8968.3822970663896</v>
      </c>
      <c r="K18">
        <f t="shared" si="6"/>
        <v>21488.387849270781</v>
      </c>
      <c r="L18">
        <f t="shared" si="4"/>
        <v>8595.355139708312</v>
      </c>
      <c r="M18">
        <f t="shared" si="5"/>
        <v>19243.526901165824</v>
      </c>
      <c r="N18">
        <f t="shared" ca="1" si="9"/>
        <v>9160.6666666666661</v>
      </c>
      <c r="O18">
        <f t="shared" si="10"/>
        <v>8752.665072409829</v>
      </c>
      <c r="P18">
        <f t="shared" si="11"/>
        <v>215.71722465656057</v>
      </c>
      <c r="Q18">
        <f t="shared" si="12"/>
        <v>29567.979748784641</v>
      </c>
      <c r="R18">
        <f t="shared" si="13"/>
        <v>8079.59189951386</v>
      </c>
      <c r="S18">
        <f t="shared" si="14"/>
        <v>27323.68527484695</v>
      </c>
      <c r="T18">
        <f t="shared" si="15"/>
        <v>8080.1583736811262</v>
      </c>
    </row>
    <row r="19" spans="1:20" x14ac:dyDescent="0.25">
      <c r="A19" s="2">
        <v>39965</v>
      </c>
      <c r="B19">
        <v>10167</v>
      </c>
      <c r="C19">
        <f t="shared" ca="1" si="8"/>
        <v>9156.8333333333339</v>
      </c>
      <c r="D19">
        <f t="shared" ca="1" si="0"/>
        <v>1010.1666666666661</v>
      </c>
      <c r="E19">
        <f t="shared" ca="1" si="7"/>
        <v>1424.3965091548921</v>
      </c>
      <c r="F19">
        <f t="shared" ca="1" si="2"/>
        <v>2585.863636363636</v>
      </c>
      <c r="I19">
        <v>10167</v>
      </c>
      <c r="J19">
        <f t="shared" si="3"/>
        <v>9387.8984930931529</v>
      </c>
      <c r="K19">
        <f t="shared" si="6"/>
        <v>22117.045793387457</v>
      </c>
      <c r="L19">
        <f t="shared" si="4"/>
        <v>8846.8183173549824</v>
      </c>
      <c r="M19">
        <f t="shared" si="5"/>
        <v>19886.535122480778</v>
      </c>
      <c r="N19">
        <f t="shared" ca="1" si="9"/>
        <v>9156.8333333333339</v>
      </c>
      <c r="O19">
        <f t="shared" si="10"/>
        <v>8968.3822970663896</v>
      </c>
      <c r="P19">
        <f t="shared" si="11"/>
        <v>419.51619602676328</v>
      </c>
      <c r="Q19">
        <f t="shared" si="12"/>
        <v>30083.742988979095</v>
      </c>
      <c r="R19">
        <f t="shared" si="13"/>
        <v>7966.6971955916379</v>
      </c>
      <c r="S19">
        <f t="shared" si="14"/>
        <v>27839.882040874138</v>
      </c>
      <c r="T19">
        <f t="shared" si="15"/>
        <v>7953.3469183933594</v>
      </c>
    </row>
    <row r="20" spans="1:20" x14ac:dyDescent="0.25">
      <c r="A20" s="2">
        <v>39995</v>
      </c>
      <c r="B20">
        <v>9507</v>
      </c>
      <c r="C20">
        <f t="shared" ca="1" si="8"/>
        <v>9119.1666666666661</v>
      </c>
      <c r="D20">
        <f t="shared" ca="1" si="0"/>
        <v>387.83333333333394</v>
      </c>
      <c r="E20">
        <f t="shared" ca="1" si="7"/>
        <v>-70.441666666666791</v>
      </c>
      <c r="F20">
        <f t="shared" ca="1" si="2"/>
        <v>1963.5303030303039</v>
      </c>
      <c r="I20">
        <v>9507</v>
      </c>
      <c r="J20">
        <f t="shared" si="3"/>
        <v>9429.5840205105487</v>
      </c>
      <c r="K20">
        <f t="shared" si="6"/>
        <v>22381.118466445463</v>
      </c>
      <c r="L20">
        <f t="shared" si="4"/>
        <v>8952.4473865781856</v>
      </c>
      <c r="M20">
        <f t="shared" si="5"/>
        <v>20081.49439190967</v>
      </c>
      <c r="N20">
        <f t="shared" ca="1" si="9"/>
        <v>9119.1666666666661</v>
      </c>
      <c r="O20">
        <f t="shared" si="10"/>
        <v>9387.8984930931529</v>
      </c>
      <c r="P20">
        <f t="shared" si="11"/>
        <v>41.685527417395861</v>
      </c>
      <c r="Q20">
        <f t="shared" si="12"/>
        <v>30963.864110742441</v>
      </c>
      <c r="R20">
        <f t="shared" si="13"/>
        <v>8582.7456442969778</v>
      </c>
      <c r="S20">
        <f t="shared" si="14"/>
        <v>28734.353439835759</v>
      </c>
      <c r="T20">
        <f t="shared" si="15"/>
        <v>8652.8590479260893</v>
      </c>
    </row>
    <row r="21" spans="1:20" x14ac:dyDescent="0.25">
      <c r="A21" s="2">
        <v>40026</v>
      </c>
      <c r="B21">
        <v>8923</v>
      </c>
      <c r="C21">
        <f t="shared" ca="1" si="8"/>
        <v>9123.0833333333339</v>
      </c>
      <c r="D21">
        <f t="shared" ca="1" si="0"/>
        <v>-200.08333333333394</v>
      </c>
      <c r="E21">
        <f ca="1">AVERAGE(D21,D33,D45,D57,D69,D81,D93,D105,D117,D129,D145)</f>
        <v>632.43333333333339</v>
      </c>
      <c r="F21">
        <f t="shared" ca="1" si="2"/>
        <v>1375.613636363636</v>
      </c>
      <c r="I21">
        <v>8923</v>
      </c>
      <c r="J21">
        <f t="shared" si="3"/>
        <v>9252.279613331857</v>
      </c>
      <c r="K21">
        <f t="shared" si="6"/>
        <v>22369.339511814189</v>
      </c>
      <c r="L21">
        <f t="shared" si="4"/>
        <v>8947.7358047256766</v>
      </c>
      <c r="M21">
        <f t="shared" si="5"/>
        <v>19984.017978168322</v>
      </c>
      <c r="N21">
        <f t="shared" ca="1" si="9"/>
        <v>9123.0833333333339</v>
      </c>
      <c r="O21">
        <f t="shared" si="10"/>
        <v>9429.5840205105487</v>
      </c>
      <c r="P21">
        <f t="shared" si="11"/>
        <v>177.30440717869169</v>
      </c>
      <c r="Q21">
        <f t="shared" si="12"/>
        <v>31333.565853023647</v>
      </c>
      <c r="R21">
        <f t="shared" si="13"/>
        <v>8964.226341209458</v>
      </c>
      <c r="S21">
        <f t="shared" si="14"/>
        <v>29034.941778487853</v>
      </c>
      <c r="T21">
        <f t="shared" si="15"/>
        <v>9050.9238003195314</v>
      </c>
    </row>
    <row r="22" spans="1:20" x14ac:dyDescent="0.25">
      <c r="A22" s="2">
        <v>40057</v>
      </c>
      <c r="B22">
        <v>9272</v>
      </c>
      <c r="C22">
        <f t="shared" ca="1" si="8"/>
        <v>9050.3333333333339</v>
      </c>
      <c r="D22">
        <f t="shared" ca="1" si="0"/>
        <v>221.66666666666606</v>
      </c>
      <c r="E22">
        <f ca="1">AVERAGE(D22,D34,D46,D58,D70,D82,D94,D106,D118,D130,D146)</f>
        <v>36.783333333333033</v>
      </c>
      <c r="F22">
        <f t="shared" ca="1" si="2"/>
        <v>1797.363636363636</v>
      </c>
      <c r="I22">
        <v>9272</v>
      </c>
      <c r="J22">
        <f t="shared" si="3"/>
        <v>9259.1817486657073</v>
      </c>
      <c r="K22">
        <f t="shared" si="6"/>
        <v>22499.045189923916</v>
      </c>
      <c r="L22">
        <f t="shared" si="4"/>
        <v>8999.6180759695671</v>
      </c>
      <c r="M22">
        <f t="shared" si="5"/>
        <v>20084.8645805917</v>
      </c>
      <c r="N22">
        <f t="shared" ca="1" si="9"/>
        <v>9050.3333333333339</v>
      </c>
      <c r="O22">
        <f t="shared" si="10"/>
        <v>9252.279613331857</v>
      </c>
      <c r="P22">
        <f t="shared" si="11"/>
        <v>6.9021353338503104</v>
      </c>
      <c r="Q22">
        <f t="shared" si="12"/>
        <v>31317.075316539864</v>
      </c>
      <c r="R22">
        <f t="shared" si="13"/>
        <v>8818.0301266159477</v>
      </c>
      <c r="S22">
        <f t="shared" si="14"/>
        <v>28932.753782893997</v>
      </c>
      <c r="T22">
        <f t="shared" si="15"/>
        <v>8847.8892023022963</v>
      </c>
    </row>
    <row r="23" spans="1:20" x14ac:dyDescent="0.25">
      <c r="A23" s="2">
        <v>40087</v>
      </c>
      <c r="B23">
        <v>9075</v>
      </c>
      <c r="C23">
        <f t="shared" ca="1" si="8"/>
        <v>9066.25</v>
      </c>
      <c r="D23">
        <f t="shared" ca="1" si="0"/>
        <v>8.75</v>
      </c>
      <c r="E23">
        <f ca="1">AVERAGE(D23,D35,D47,D59,D71,D83,D95,D107,D119,D131,D147)</f>
        <v>441.25</v>
      </c>
      <c r="F23">
        <f t="shared" ca="1" si="2"/>
        <v>1584.44696969697</v>
      </c>
      <c r="I23">
        <v>9075</v>
      </c>
      <c r="J23">
        <f t="shared" si="3"/>
        <v>9194.7181366327095</v>
      </c>
      <c r="K23">
        <f t="shared" si="6"/>
        <v>22529.19795953609</v>
      </c>
      <c r="L23">
        <f t="shared" si="4"/>
        <v>9011.6791838144363</v>
      </c>
      <c r="M23">
        <f t="shared" si="5"/>
        <v>20080.215461108699</v>
      </c>
      <c r="N23">
        <f t="shared" ca="1" si="9"/>
        <v>9066.25</v>
      </c>
      <c r="O23">
        <f t="shared" si="10"/>
        <v>9259.1817486657073</v>
      </c>
      <c r="P23">
        <f t="shared" si="11"/>
        <v>64.463612032997844</v>
      </c>
      <c r="Q23">
        <f t="shared" si="12"/>
        <v>31498.663265893483</v>
      </c>
      <c r="R23">
        <f t="shared" si="13"/>
        <v>8969.4653063573933</v>
      </c>
      <c r="S23">
        <f t="shared" si="14"/>
        <v>29085.482656561268</v>
      </c>
      <c r="T23">
        <f t="shared" si="15"/>
        <v>9005.2671954525686</v>
      </c>
    </row>
    <row r="24" spans="1:20" x14ac:dyDescent="0.25">
      <c r="A24" s="2">
        <v>40118</v>
      </c>
      <c r="B24">
        <v>8949</v>
      </c>
      <c r="C24">
        <f t="shared" ca="1" si="8"/>
        <v>9066.5833333333339</v>
      </c>
      <c r="D24">
        <f t="shared" ca="1" si="0"/>
        <v>-117.58333333333394</v>
      </c>
      <c r="E24">
        <f ca="1">AVERAGE(D24,D36,D48,D60,D72,D84,D96,D108,D120,D132,D148)</f>
        <v>496.07499999999982</v>
      </c>
      <c r="F24">
        <f t="shared" ca="1" si="2"/>
        <v>1458.113636363636</v>
      </c>
      <c r="I24">
        <v>8949</v>
      </c>
      <c r="J24">
        <f t="shared" si="3"/>
        <v>9108.7167888112599</v>
      </c>
      <c r="K24">
        <f t="shared" si="6"/>
        <v>22504.126286010316</v>
      </c>
      <c r="L24">
        <f t="shared" si="4"/>
        <v>9001.6505144041275</v>
      </c>
      <c r="M24">
        <f t="shared" si="5"/>
        <v>20027.592054707726</v>
      </c>
      <c r="N24">
        <f t="shared" ca="1" si="9"/>
        <v>9066.5833333333339</v>
      </c>
      <c r="O24">
        <f t="shared" si="10"/>
        <v>9194.7181366327095</v>
      </c>
      <c r="P24">
        <f t="shared" si="11"/>
        <v>86.001347821449599</v>
      </c>
      <c r="Q24">
        <f t="shared" si="12"/>
        <v>31540.877143350524</v>
      </c>
      <c r="R24">
        <f t="shared" si="13"/>
        <v>9036.7508573402083</v>
      </c>
      <c r="S24">
        <f t="shared" si="14"/>
        <v>29092.894644923137</v>
      </c>
      <c r="T24">
        <f t="shared" si="15"/>
        <v>9065.3025902154113</v>
      </c>
    </row>
    <row r="25" spans="1:20" x14ac:dyDescent="0.25">
      <c r="A25" s="2">
        <v>40148</v>
      </c>
      <c r="B25">
        <v>10843</v>
      </c>
      <c r="C25">
        <f t="shared" ca="1" si="8"/>
        <v>9007.5833333333339</v>
      </c>
      <c r="D25">
        <f t="shared" ca="1" si="0"/>
        <v>1835.4166666666661</v>
      </c>
      <c r="E25">
        <f ca="1">AVERAGE(D25,D37,D49,D61,D73,D85,D97,D109,D121,D133,D149)</f>
        <v>2088.9469696969691</v>
      </c>
      <c r="F25">
        <f t="shared" ca="1" si="2"/>
        <v>3411.113636363636</v>
      </c>
      <c r="I25">
        <v>10843</v>
      </c>
      <c r="J25">
        <f t="shared" si="3"/>
        <v>9715.7159127273189</v>
      </c>
      <c r="K25">
        <f t="shared" si="6"/>
        <v>23240.666080248666</v>
      </c>
      <c r="L25">
        <f t="shared" si="4"/>
        <v>9296.2664320994663</v>
      </c>
      <c r="M25">
        <f t="shared" si="5"/>
        <v>20845.433413011524</v>
      </c>
      <c r="N25">
        <f t="shared" ca="1" si="9"/>
        <v>9007.5833333333339</v>
      </c>
      <c r="O25">
        <f t="shared" si="10"/>
        <v>9108.7167888112599</v>
      </c>
      <c r="P25">
        <f t="shared" si="11"/>
        <v>606.99912391605903</v>
      </c>
      <c r="Q25">
        <f t="shared" si="12"/>
        <v>31505.776800414445</v>
      </c>
      <c r="R25">
        <f t="shared" si="13"/>
        <v>8265.1107201657796</v>
      </c>
      <c r="S25">
        <f t="shared" si="14"/>
        <v>29030.242569111855</v>
      </c>
      <c r="T25">
        <f t="shared" si="15"/>
        <v>8184.8091561003312</v>
      </c>
    </row>
    <row r="26" spans="1:20" x14ac:dyDescent="0.25">
      <c r="A26" s="2">
        <v>40179</v>
      </c>
      <c r="B26">
        <v>6558</v>
      </c>
      <c r="C26">
        <f t="shared" ca="1" si="8"/>
        <v>8999.5</v>
      </c>
      <c r="D26">
        <f t="shared" ca="1" si="0"/>
        <v>-2441.5</v>
      </c>
      <c r="E26">
        <f t="shared" ref="E26:E32" ca="1" si="16">AVERAGE(D26,D38,D50,D62,D74,D86,D98,D110,D122,D135,D150)</f>
        <v>-2158.7436466942154</v>
      </c>
      <c r="F26">
        <f t="shared" ca="1" si="2"/>
        <v>-865.80303030303003</v>
      </c>
      <c r="I26">
        <v>6558</v>
      </c>
      <c r="J26">
        <f t="shared" si="3"/>
        <v>8610.5153432727566</v>
      </c>
      <c r="K26">
        <f t="shared" si="6"/>
        <v>22145.359507408881</v>
      </c>
      <c r="L26">
        <f t="shared" si="4"/>
        <v>8858.1438029635519</v>
      </c>
      <c r="M26">
        <f t="shared" si="5"/>
        <v>19529.034914811044</v>
      </c>
      <c r="N26">
        <f t="shared" ca="1" si="9"/>
        <v>8999.5</v>
      </c>
      <c r="O26">
        <f t="shared" si="10"/>
        <v>9715.7159127273189</v>
      </c>
      <c r="P26">
        <f t="shared" si="11"/>
        <v>1105.2005694545624</v>
      </c>
      <c r="Q26">
        <f t="shared" si="12"/>
        <v>32536.932512348132</v>
      </c>
      <c r="R26">
        <f t="shared" si="13"/>
        <v>10391.573004939251</v>
      </c>
      <c r="S26">
        <f t="shared" si="14"/>
        <v>30142.69984511099</v>
      </c>
      <c r="T26">
        <f t="shared" si="15"/>
        <v>10613.664930299947</v>
      </c>
    </row>
    <row r="27" spans="1:20" x14ac:dyDescent="0.25">
      <c r="A27" s="2">
        <v>40210</v>
      </c>
      <c r="B27">
        <v>7481</v>
      </c>
      <c r="C27">
        <f t="shared" ca="1" si="8"/>
        <v>9065.0833333333339</v>
      </c>
      <c r="D27">
        <f t="shared" ca="1" si="0"/>
        <v>-1584.0833333333339</v>
      </c>
      <c r="E27">
        <f t="shared" ca="1" si="16"/>
        <v>-1372.4541666666667</v>
      </c>
      <c r="F27">
        <f t="shared" ca="1" si="2"/>
        <v>-8.3863636363639671</v>
      </c>
      <c r="I27">
        <v>7481</v>
      </c>
      <c r="J27">
        <f t="shared" si="3"/>
        <v>8215.1849731272923</v>
      </c>
      <c r="K27">
        <f t="shared" si="6"/>
        <v>21594.501986223462</v>
      </c>
      <c r="L27">
        <f t="shared" si="4"/>
        <v>8637.8007944893852</v>
      </c>
      <c r="M27">
        <f t="shared" si="5"/>
        <v>18979.398294776027</v>
      </c>
      <c r="N27">
        <f t="shared" ca="1" si="9"/>
        <v>9065.0833333333339</v>
      </c>
    </row>
    <row r="28" spans="1:20" x14ac:dyDescent="0.25">
      <c r="A28" s="2">
        <v>40238</v>
      </c>
      <c r="B28">
        <v>9475</v>
      </c>
      <c r="C28">
        <f t="shared" ca="1" si="8"/>
        <v>9086.9166666666661</v>
      </c>
      <c r="D28">
        <f t="shared" ca="1" si="0"/>
        <v>388.08333333333394</v>
      </c>
      <c r="E28">
        <f t="shared" ca="1" si="16"/>
        <v>55.416666666666664</v>
      </c>
      <c r="F28">
        <f t="shared" ca="1" si="2"/>
        <v>1963.7803030303039</v>
      </c>
      <c r="I28">
        <v>9475</v>
      </c>
      <c r="J28">
        <f t="shared" si="3"/>
        <v>8656.1202325327395</v>
      </c>
      <c r="K28">
        <f t="shared" si="6"/>
        <v>21929.381668427708</v>
      </c>
      <c r="L28">
        <f t="shared" si="4"/>
        <v>8771.7526673710836</v>
      </c>
      <c r="M28">
        <f t="shared" si="5"/>
        <v>19453.209499095981</v>
      </c>
      <c r="N28">
        <f t="shared" ca="1" si="9"/>
        <v>9086.9166666666661</v>
      </c>
    </row>
    <row r="29" spans="1:20" ht="21" x14ac:dyDescent="0.35">
      <c r="A29" s="2">
        <v>40269</v>
      </c>
      <c r="B29">
        <v>9424</v>
      </c>
      <c r="C29">
        <f t="shared" ca="1" si="8"/>
        <v>9085.4166666666661</v>
      </c>
      <c r="D29">
        <f t="shared" ca="1" si="0"/>
        <v>338.58333333333394</v>
      </c>
      <c r="E29">
        <f t="shared" ca="1" si="16"/>
        <v>1227.5416666666665</v>
      </c>
      <c r="F29">
        <f t="shared" ca="1" si="2"/>
        <v>1914.2803030303039</v>
      </c>
      <c r="I29">
        <v>9424</v>
      </c>
      <c r="J29">
        <f t="shared" si="3"/>
        <v>8924.8781511462803</v>
      </c>
      <c r="K29">
        <f t="shared" si="6"/>
        <v>22190.280601479273</v>
      </c>
      <c r="L29">
        <f t="shared" si="4"/>
        <v>8876.1122405917104</v>
      </c>
      <c r="M29">
        <f t="shared" si="5"/>
        <v>19764.529191556885</v>
      </c>
      <c r="N29">
        <f t="shared" ca="1" si="9"/>
        <v>9085.4166666666661</v>
      </c>
      <c r="O29" s="4" t="s">
        <v>24</v>
      </c>
      <c r="P29">
        <f>AVERAGE(P15:P27)</f>
        <v>291.39470248496508</v>
      </c>
      <c r="Q29" s="4" t="s">
        <v>24</v>
      </c>
      <c r="R29">
        <f>AVERAGE(R15:R26)</f>
        <v>8649.1214910512008</v>
      </c>
      <c r="S29" s="4" t="s">
        <v>24</v>
      </c>
      <c r="T29">
        <f>AVERAGE(T15:T26)</f>
        <v>8684.680774769382</v>
      </c>
    </row>
    <row r="30" spans="1:20" ht="21" x14ac:dyDescent="0.35">
      <c r="A30" s="2">
        <v>40299</v>
      </c>
      <c r="B30">
        <v>9351</v>
      </c>
      <c r="C30">
        <f t="shared" ca="1" si="8"/>
        <v>9117.5</v>
      </c>
      <c r="D30">
        <f t="shared" ca="1" si="0"/>
        <v>233.5</v>
      </c>
      <c r="E30">
        <f t="shared" ca="1" si="16"/>
        <v>1152.4186663310452</v>
      </c>
      <c r="F30">
        <f t="shared" ca="1" si="2"/>
        <v>1809.19696969697</v>
      </c>
      <c r="I30">
        <v>9351</v>
      </c>
      <c r="J30">
        <f t="shared" si="3"/>
        <v>9074.0207982450829</v>
      </c>
      <c r="K30">
        <f t="shared" si="6"/>
        <v>22380.23570524259</v>
      </c>
      <c r="L30">
        <f t="shared" si="4"/>
        <v>8952.0942820970358</v>
      </c>
      <c r="M30">
        <f t="shared" si="5"/>
        <v>19960.302787681729</v>
      </c>
      <c r="N30">
        <f t="shared" ca="1" si="9"/>
        <v>9117.5</v>
      </c>
      <c r="O30" s="4" t="s">
        <v>25</v>
      </c>
      <c r="P30">
        <f>AVERAGE(P15:P27)</f>
        <v>291.39470248496508</v>
      </c>
      <c r="Q30" s="4" t="s">
        <v>25</v>
      </c>
      <c r="R30">
        <f>AVERAGE(R15:R26)</f>
        <v>8649.1214910512008</v>
      </c>
      <c r="S30" s="4" t="s">
        <v>25</v>
      </c>
      <c r="T30">
        <f>AVERAGE(T15:T26)</f>
        <v>8684.680774769382</v>
      </c>
    </row>
    <row r="31" spans="1:20" ht="21" x14ac:dyDescent="0.35">
      <c r="A31" s="2">
        <v>40330</v>
      </c>
      <c r="B31">
        <v>10552</v>
      </c>
      <c r="C31">
        <f t="shared" ca="1" si="8"/>
        <v>9081.6666666666661</v>
      </c>
      <c r="D31">
        <f t="shared" ca="1" si="0"/>
        <v>1470.3333333333339</v>
      </c>
      <c r="E31">
        <f t="shared" ca="1" si="16"/>
        <v>1465.8194934037147</v>
      </c>
      <c r="F31">
        <f t="shared" ca="1" si="2"/>
        <v>3046.0303030303039</v>
      </c>
      <c r="I31">
        <v>10552</v>
      </c>
      <c r="J31">
        <f t="shared" si="3"/>
        <v>9591.3135188593042</v>
      </c>
      <c r="K31">
        <f t="shared" si="6"/>
        <v>23020.197992403773</v>
      </c>
      <c r="L31">
        <f t="shared" si="4"/>
        <v>9208.0791969615093</v>
      </c>
      <c r="M31">
        <f t="shared" si="5"/>
        <v>20650.218388378322</v>
      </c>
      <c r="N31">
        <f t="shared" ca="1" si="9"/>
        <v>9081.6666666666661</v>
      </c>
      <c r="O31" s="4" t="s">
        <v>26</v>
      </c>
      <c r="P31">
        <v>45.456738000000001</v>
      </c>
      <c r="Q31" s="4" t="s">
        <v>26</v>
      </c>
      <c r="R31">
        <v>36.458950000000002</v>
      </c>
      <c r="S31" s="4" t="s">
        <v>26</v>
      </c>
      <c r="T31">
        <v>46.456735639999998</v>
      </c>
    </row>
    <row r="32" spans="1:20" ht="21" x14ac:dyDescent="0.35">
      <c r="A32" s="2">
        <v>40360</v>
      </c>
      <c r="B32">
        <v>9077</v>
      </c>
      <c r="C32">
        <f t="shared" ca="1" si="8"/>
        <v>9110.8333333333339</v>
      </c>
      <c r="D32">
        <f t="shared" ca="1" si="0"/>
        <v>-33.83333333333394</v>
      </c>
      <c r="E32">
        <f t="shared" ca="1" si="16"/>
        <v>-121.36111111111131</v>
      </c>
      <c r="F32">
        <f t="shared" ca="1" si="2"/>
        <v>1541.863636363636</v>
      </c>
      <c r="I32">
        <v>9077</v>
      </c>
      <c r="J32">
        <f t="shared" si="3"/>
        <v>9411.3037872585483</v>
      </c>
      <c r="K32">
        <f t="shared" si="6"/>
        <v>22967.76631361917</v>
      </c>
      <c r="L32">
        <f t="shared" si="4"/>
        <v>9187.1065254476689</v>
      </c>
      <c r="M32">
        <f t="shared" si="5"/>
        <v>20506.713671936908</v>
      </c>
      <c r="N32">
        <f t="shared" ca="1" si="9"/>
        <v>9110.8333333333339</v>
      </c>
      <c r="O32" s="4" t="s">
        <v>27</v>
      </c>
      <c r="P32">
        <f>SQRT(P31)</f>
        <v>6.7421612261944617</v>
      </c>
      <c r="Q32" s="4" t="s">
        <v>27</v>
      </c>
      <c r="R32">
        <f>SQRT(R31)</f>
        <v>6.0381247088810612</v>
      </c>
      <c r="S32" s="4" t="s">
        <v>27</v>
      </c>
      <c r="T32">
        <f>SQRT(T31)</f>
        <v>6.8159178134716383</v>
      </c>
    </row>
    <row r="33" spans="1:20" ht="21" x14ac:dyDescent="0.35">
      <c r="A33" s="2">
        <v>40391</v>
      </c>
      <c r="B33">
        <v>9273</v>
      </c>
      <c r="C33">
        <f t="shared" ca="1" si="8"/>
        <v>9123.1666666666661</v>
      </c>
      <c r="D33">
        <f t="shared" ca="1" si="0"/>
        <v>149.83333333333394</v>
      </c>
      <c r="E33">
        <f ca="1">AVERAGE(D33,D45,D57,D69,D81,D93,D105,D117,D129,D145,D157)</f>
        <v>724.93518518518533</v>
      </c>
      <c r="F33">
        <f t="shared" ca="1" si="2"/>
        <v>1725.5303030303039</v>
      </c>
      <c r="I33">
        <v>9273</v>
      </c>
      <c r="J33">
        <f t="shared" si="3"/>
        <v>9362.8974617180556</v>
      </c>
      <c r="K33">
        <f t="shared" si="6"/>
        <v>23002.123703440106</v>
      </c>
      <c r="L33">
        <f t="shared" si="4"/>
        <v>9200.8494813760426</v>
      </c>
      <c r="M33">
        <f t="shared" si="5"/>
        <v>20504.45110856152</v>
      </c>
      <c r="N33">
        <f t="shared" ca="1" si="9"/>
        <v>9123.1666666666661</v>
      </c>
      <c r="O33" s="4" t="s">
        <v>28</v>
      </c>
      <c r="P33">
        <f>(P30/J15)*100</f>
        <v>3.4491148988820268</v>
      </c>
      <c r="Q33" s="4" t="s">
        <v>28</v>
      </c>
      <c r="R33">
        <f>(R30/K15)*100</f>
        <v>41.984127423180837</v>
      </c>
      <c r="S33" s="4" t="s">
        <v>28</v>
      </c>
      <c r="T33">
        <f>(T30/M15)*100</f>
        <v>47.444826661223395</v>
      </c>
    </row>
    <row r="34" spans="1:20" x14ac:dyDescent="0.25">
      <c r="A34" s="2">
        <v>40422</v>
      </c>
      <c r="B34">
        <v>9420</v>
      </c>
      <c r="C34">
        <f t="shared" ca="1" si="8"/>
        <v>9151.3333333333339</v>
      </c>
      <c r="D34">
        <f t="shared" ca="1" si="0"/>
        <v>268.66666666666606</v>
      </c>
      <c r="E34">
        <f ca="1">AVERAGE(D34,D46,D58,D70,D82,D94,D106,D118,D130,D146,D158)</f>
        <v>16.24074074074047</v>
      </c>
      <c r="F34">
        <f t="shared" ca="1" si="2"/>
        <v>1844.363636363636</v>
      </c>
      <c r="I34">
        <v>9420</v>
      </c>
      <c r="J34">
        <f t="shared" si="3"/>
        <v>9382.8833501167355</v>
      </c>
      <c r="K34">
        <f t="shared" si="6"/>
        <v>23089.783910889688</v>
      </c>
      <c r="L34">
        <f t="shared" si="4"/>
        <v>9235.9135643558748</v>
      </c>
      <c r="M34">
        <f t="shared" si="5"/>
        <v>20576.915324465663</v>
      </c>
      <c r="N34">
        <f t="shared" ca="1" si="9"/>
        <v>9151.3333333333339</v>
      </c>
    </row>
    <row r="35" spans="1:20" x14ac:dyDescent="0.25">
      <c r="A35" s="2">
        <v>40452</v>
      </c>
      <c r="B35">
        <v>9413</v>
      </c>
      <c r="C35">
        <f t="shared" ca="1" si="8"/>
        <v>9227.75</v>
      </c>
      <c r="D35">
        <f t="shared" ca="1" si="0"/>
        <v>185.25</v>
      </c>
      <c r="E35">
        <f ca="1">AVERAGE(D35,D47,D59,D71,D83,D95,D107,D119,D131,D147,D159)</f>
        <v>489.30555555555554</v>
      </c>
      <c r="F35">
        <f t="shared" ca="1" si="2"/>
        <v>1760.94696969697</v>
      </c>
      <c r="I35">
        <v>9413</v>
      </c>
      <c r="J35">
        <f t="shared" ref="J35:J66" si="17">0.35*B35+(1-0.35)*J34</f>
        <v>9393.4241775758783</v>
      </c>
      <c r="K35">
        <f t="shared" si="6"/>
        <v>23160.618485147337</v>
      </c>
      <c r="L35">
        <f t="shared" si="4"/>
        <v>9264.2473940589352</v>
      </c>
      <c r="M35">
        <f t="shared" ref="M35:M66" si="18">0.45*(B35)+(1-0.45)*(M34+L34)</f>
        <v>20632.905888851848</v>
      </c>
      <c r="N35">
        <f t="shared" ca="1" si="9"/>
        <v>9227.75</v>
      </c>
    </row>
    <row r="36" spans="1:20" x14ac:dyDescent="0.25">
      <c r="A36" s="2">
        <v>40483</v>
      </c>
      <c r="B36">
        <v>9866</v>
      </c>
      <c r="C36">
        <f t="shared" ca="1" si="8"/>
        <v>9278.75</v>
      </c>
      <c r="D36">
        <f t="shared" ca="1" si="0"/>
        <v>587.25</v>
      </c>
      <c r="E36">
        <f ca="1">AVERAGE(D36,D48,D60,D72,D84,D96,D108,D120,D132,D148,D160)</f>
        <v>564.25925925925912</v>
      </c>
      <c r="F36">
        <f t="shared" ca="1" si="2"/>
        <v>2162.94696969697</v>
      </c>
      <c r="I36">
        <v>9866</v>
      </c>
      <c r="J36">
        <f t="shared" si="17"/>
        <v>9558.8257154243202</v>
      </c>
      <c r="K36">
        <f t="shared" si="6"/>
        <v>23401.319527523763</v>
      </c>
      <c r="L36">
        <f t="shared" si="4"/>
        <v>9360.527811009506</v>
      </c>
      <c r="M36">
        <f t="shared" si="18"/>
        <v>20883.134305600932</v>
      </c>
      <c r="N36">
        <f t="shared" ca="1" si="9"/>
        <v>9278.75</v>
      </c>
    </row>
    <row r="37" spans="1:20" ht="21" x14ac:dyDescent="0.35">
      <c r="A37" s="2">
        <v>40513</v>
      </c>
      <c r="B37">
        <v>11455</v>
      </c>
      <c r="C37">
        <f t="shared" ca="1" si="8"/>
        <v>9307.3333333333339</v>
      </c>
      <c r="D37">
        <f t="shared" ca="1" si="0"/>
        <v>2147.6666666666661</v>
      </c>
      <c r="E37">
        <f ca="1">AVERAGE(D37,D49,D61,D73,D85,D97,D109,D121,D133,D149,D161)</f>
        <v>2117.1170033670032</v>
      </c>
      <c r="F37">
        <f t="shared" ca="1" si="2"/>
        <v>3723.363636363636</v>
      </c>
      <c r="I37">
        <v>11455</v>
      </c>
      <c r="J37">
        <f t="shared" si="17"/>
        <v>10222.486715025809</v>
      </c>
      <c r="K37">
        <f t="shared" si="6"/>
        <v>24239.108403119961</v>
      </c>
      <c r="L37">
        <f t="shared" si="4"/>
        <v>9695.643361247985</v>
      </c>
      <c r="M37">
        <f t="shared" si="18"/>
        <v>21788.76416413574</v>
      </c>
      <c r="N37">
        <f t="shared" ca="1" si="9"/>
        <v>9307.3333333333339</v>
      </c>
      <c r="O37" s="4" t="s">
        <v>29</v>
      </c>
      <c r="P37">
        <f>J26*4</f>
        <v>34442.061373091026</v>
      </c>
    </row>
    <row r="38" spans="1:20" ht="21" x14ac:dyDescent="0.35">
      <c r="A38" s="2">
        <v>40544</v>
      </c>
      <c r="B38">
        <v>6901</v>
      </c>
      <c r="C38">
        <f t="shared" ca="1" si="8"/>
        <v>9351.75</v>
      </c>
      <c r="D38">
        <f t="shared" ca="1" si="0"/>
        <v>-2450.75</v>
      </c>
      <c r="E38">
        <f t="shared" ref="E38:E44" ca="1" si="19">AVERAGE(D38,D50,D62,D74,D86,D98,D110,D122,D135,D150,D162)</f>
        <v>-2127.3262741046838</v>
      </c>
      <c r="F38">
        <f t="shared" ca="1" si="2"/>
        <v>-875.05303030303003</v>
      </c>
      <c r="I38">
        <v>6901</v>
      </c>
      <c r="J38">
        <f t="shared" si="17"/>
        <v>9059.9663647667767</v>
      </c>
      <c r="K38">
        <f t="shared" si="6"/>
        <v>23121.251058620768</v>
      </c>
      <c r="L38">
        <f t="shared" si="4"/>
        <v>9248.5004234483076</v>
      </c>
      <c r="M38">
        <f t="shared" si="18"/>
        <v>20421.874138961051</v>
      </c>
      <c r="N38">
        <f t="shared" ca="1" si="9"/>
        <v>9351.75</v>
      </c>
      <c r="O38" s="4" t="s">
        <v>30</v>
      </c>
      <c r="P38">
        <f>SQRT(12)*J30</f>
        <v>31433.330102994369</v>
      </c>
    </row>
    <row r="39" spans="1:20" ht="21" x14ac:dyDescent="0.35">
      <c r="A39" s="2">
        <v>40575</v>
      </c>
      <c r="B39">
        <v>8014</v>
      </c>
      <c r="C39">
        <f t="shared" ca="1" si="8"/>
        <v>9381.5</v>
      </c>
      <c r="D39">
        <f t="shared" ca="1" si="0"/>
        <v>-1367.5</v>
      </c>
      <c r="E39">
        <f t="shared" ca="1" si="19"/>
        <v>-1348.9398148148148</v>
      </c>
      <c r="F39">
        <f t="shared" ca="1" si="2"/>
        <v>208.19696969696997</v>
      </c>
      <c r="I39">
        <v>8014</v>
      </c>
      <c r="J39">
        <f t="shared" si="17"/>
        <v>8693.8781370984034</v>
      </c>
      <c r="K39">
        <f t="shared" si="6"/>
        <v>22627.450889241445</v>
      </c>
      <c r="L39">
        <f t="shared" si="4"/>
        <v>9050.980355696578</v>
      </c>
      <c r="M39">
        <f t="shared" si="18"/>
        <v>19925.006009325149</v>
      </c>
      <c r="N39">
        <f t="shared" ca="1" si="9"/>
        <v>9381.5</v>
      </c>
      <c r="O39" s="4"/>
      <c r="P39">
        <f>_xlfn.NORM.S.INV(0.95)</f>
        <v>1.6448536269514715</v>
      </c>
    </row>
    <row r="40" spans="1:20" ht="21" x14ac:dyDescent="0.35">
      <c r="A40" s="2">
        <v>40603</v>
      </c>
      <c r="B40">
        <v>9832</v>
      </c>
      <c r="C40">
        <f t="shared" ca="1" si="8"/>
        <v>9369.5833333333339</v>
      </c>
      <c r="D40">
        <f t="shared" ca="1" si="0"/>
        <v>462.41666666666606</v>
      </c>
      <c r="E40">
        <f t="shared" ca="1" si="19"/>
        <v>13.833333333333258</v>
      </c>
      <c r="F40">
        <f t="shared" ca="1" si="2"/>
        <v>2038.113636363636</v>
      </c>
      <c r="I40">
        <v>9832</v>
      </c>
      <c r="J40">
        <f t="shared" si="17"/>
        <v>9092.2207891139624</v>
      </c>
      <c r="K40">
        <f t="shared" si="6"/>
        <v>22939.858746962811</v>
      </c>
      <c r="L40">
        <f t="shared" si="4"/>
        <v>9175.9434987851255</v>
      </c>
      <c r="M40">
        <f t="shared" si="18"/>
        <v>20361.19250076195</v>
      </c>
      <c r="N40">
        <f t="shared" ca="1" si="9"/>
        <v>9369.5833333333339</v>
      </c>
      <c r="O40" s="4" t="s">
        <v>31</v>
      </c>
      <c r="P40">
        <f>P37 + P38*P39</f>
        <v>86145.288400164194</v>
      </c>
    </row>
    <row r="41" spans="1:20" x14ac:dyDescent="0.25">
      <c r="A41" s="2">
        <v>40634</v>
      </c>
      <c r="B41">
        <v>9281</v>
      </c>
      <c r="C41">
        <f t="shared" ca="1" si="8"/>
        <v>9420.9166666666661</v>
      </c>
      <c r="D41">
        <f t="shared" ca="1" si="0"/>
        <v>-139.91666666666606</v>
      </c>
      <c r="E41">
        <f t="shared" ca="1" si="19"/>
        <v>1326.3148148148148</v>
      </c>
      <c r="F41">
        <f t="shared" ca="1" si="2"/>
        <v>1435.7803030303039</v>
      </c>
      <c r="I41">
        <v>9281</v>
      </c>
      <c r="J41">
        <f t="shared" si="17"/>
        <v>9158.2935129240759</v>
      </c>
      <c r="K41">
        <f t="shared" si="6"/>
        <v>22981.881347448765</v>
      </c>
      <c r="L41">
        <f t="shared" si="4"/>
        <v>9192.7525389795064</v>
      </c>
      <c r="M41">
        <f t="shared" si="18"/>
        <v>20421.874799750894</v>
      </c>
      <c r="N41">
        <f t="shared" ca="1" si="9"/>
        <v>9420.9166666666661</v>
      </c>
    </row>
    <row r="42" spans="1:20" x14ac:dyDescent="0.25">
      <c r="A42" s="2">
        <v>40664</v>
      </c>
      <c r="B42">
        <v>9967</v>
      </c>
      <c r="C42">
        <f t="shared" ca="1" si="8"/>
        <v>9486.9166666666661</v>
      </c>
      <c r="D42">
        <f t="shared" ca="1" si="0"/>
        <v>480.08333333333394</v>
      </c>
      <c r="E42">
        <f t="shared" ca="1" si="19"/>
        <v>1254.5207403678278</v>
      </c>
      <c r="F42">
        <f t="shared" ca="1" si="2"/>
        <v>2055.7803030303039</v>
      </c>
      <c r="I42">
        <v>9967</v>
      </c>
      <c r="J42">
        <f t="shared" si="17"/>
        <v>9441.3407834006503</v>
      </c>
      <c r="K42">
        <f t="shared" si="6"/>
        <v>23291.580331856963</v>
      </c>
      <c r="L42">
        <f t="shared" si="4"/>
        <v>9316.632132742785</v>
      </c>
      <c r="M42">
        <f t="shared" si="18"/>
        <v>20773.195036301724</v>
      </c>
      <c r="N42">
        <f t="shared" ca="1" si="9"/>
        <v>9486.9166666666661</v>
      </c>
    </row>
    <row r="43" spans="1:20" x14ac:dyDescent="0.25">
      <c r="A43" s="2">
        <v>40695</v>
      </c>
      <c r="B43">
        <v>11344</v>
      </c>
      <c r="C43">
        <f t="shared" ca="1" si="8"/>
        <v>9489.3333333333339</v>
      </c>
      <c r="D43">
        <f t="shared" ca="1" si="0"/>
        <v>1854.6666666666661</v>
      </c>
      <c r="E43">
        <f t="shared" ca="1" si="19"/>
        <v>1465.317955633757</v>
      </c>
      <c r="F43">
        <f t="shared" ca="1" si="2"/>
        <v>3430.363636363636</v>
      </c>
      <c r="I43">
        <v>11344</v>
      </c>
      <c r="J43">
        <f t="shared" si="17"/>
        <v>10107.271509210423</v>
      </c>
      <c r="K43">
        <f t="shared" si="6"/>
        <v>24102.527478759846</v>
      </c>
      <c r="L43">
        <f t="shared" si="4"/>
        <v>9641.0109915039393</v>
      </c>
      <c r="M43">
        <f t="shared" si="18"/>
        <v>21654.20494297448</v>
      </c>
      <c r="N43">
        <f t="shared" ca="1" si="9"/>
        <v>9489.3333333333339</v>
      </c>
    </row>
    <row r="44" spans="1:20" x14ac:dyDescent="0.25">
      <c r="A44" s="2">
        <v>40725</v>
      </c>
      <c r="B44">
        <v>9106</v>
      </c>
      <c r="C44">
        <f t="shared" ca="1" si="8"/>
        <v>9589</v>
      </c>
      <c r="D44">
        <f t="shared" ca="1" si="0"/>
        <v>-483</v>
      </c>
      <c r="E44">
        <f t="shared" ca="1" si="19"/>
        <v>-132.30208333333348</v>
      </c>
      <c r="F44">
        <f t="shared" ca="1" si="2"/>
        <v>1092.69696969697</v>
      </c>
      <c r="I44">
        <v>9106</v>
      </c>
      <c r="J44">
        <f t="shared" si="17"/>
        <v>9756.8264809867742</v>
      </c>
      <c r="K44">
        <f t="shared" si="6"/>
        <v>23888.52308215827</v>
      </c>
      <c r="L44">
        <f t="shared" si="4"/>
        <v>9555.4092328633087</v>
      </c>
      <c r="M44">
        <f t="shared" si="18"/>
        <v>21310.068763963132</v>
      </c>
      <c r="N44">
        <f t="shared" ca="1" si="9"/>
        <v>9589</v>
      </c>
    </row>
    <row r="45" spans="1:20" x14ac:dyDescent="0.25">
      <c r="A45" s="2">
        <v>40756</v>
      </c>
      <c r="B45">
        <v>10469</v>
      </c>
      <c r="C45">
        <f t="shared" ca="1" si="8"/>
        <v>9644.4166666666661</v>
      </c>
      <c r="D45">
        <f t="shared" ca="1" si="0"/>
        <v>824.58333333333394</v>
      </c>
      <c r="E45">
        <f ca="1">AVERAGE(D45,D57,D69,D81,D93,D105,D117,D129,D145,D157,D169)</f>
        <v>796.82291666666674</v>
      </c>
      <c r="F45">
        <f t="shared" ca="1" si="2"/>
        <v>2400.2803030303039</v>
      </c>
      <c r="I45">
        <v>10469</v>
      </c>
      <c r="J45">
        <f t="shared" si="17"/>
        <v>10006.087212641403</v>
      </c>
      <c r="K45">
        <f t="shared" si="6"/>
        <v>24253.959389012947</v>
      </c>
      <c r="L45">
        <f t="shared" si="4"/>
        <v>9701.5837556051792</v>
      </c>
      <c r="M45">
        <f t="shared" si="18"/>
        <v>21687.062898254542</v>
      </c>
      <c r="N45">
        <f t="shared" ca="1" si="9"/>
        <v>9644.4166666666661</v>
      </c>
    </row>
    <row r="46" spans="1:20" x14ac:dyDescent="0.25">
      <c r="A46" s="2">
        <v>40787</v>
      </c>
      <c r="B46">
        <v>10085</v>
      </c>
      <c r="C46">
        <f t="shared" ca="1" si="8"/>
        <v>9661</v>
      </c>
      <c r="D46">
        <f t="shared" ca="1" si="0"/>
        <v>424</v>
      </c>
      <c r="E46">
        <f ca="1">AVERAGE(D46,D58,D70,D82,D94,D106,D118,D130,D146,D158,D170)</f>
        <v>-15.312500000000227</v>
      </c>
      <c r="F46">
        <f t="shared" ca="1" si="2"/>
        <v>1999.69696969697</v>
      </c>
      <c r="I46">
        <v>10085</v>
      </c>
      <c r="J46">
        <f t="shared" si="17"/>
        <v>10033.706688216913</v>
      </c>
      <c r="K46">
        <f t="shared" si="6"/>
        <v>24407.325886770876</v>
      </c>
      <c r="L46">
        <f t="shared" si="4"/>
        <v>9762.9303547083509</v>
      </c>
      <c r="M46">
        <f t="shared" si="18"/>
        <v>21802.00565962285</v>
      </c>
      <c r="N46">
        <f t="shared" ca="1" si="9"/>
        <v>9661</v>
      </c>
    </row>
    <row r="47" spans="1:20" x14ac:dyDescent="0.25">
      <c r="A47" s="2">
        <v>40817</v>
      </c>
      <c r="B47">
        <v>9612</v>
      </c>
      <c r="C47">
        <f t="shared" ca="1" si="8"/>
        <v>9699.5</v>
      </c>
      <c r="D47">
        <f t="shared" ca="1" si="0"/>
        <v>-87.5</v>
      </c>
      <c r="E47">
        <f ca="1">AVERAGE(D47,D59,D71,D83,D95,D107,D119,D131,D147,D159,D171)</f>
        <v>527.3125</v>
      </c>
      <c r="F47">
        <f t="shared" ca="1" si="2"/>
        <v>1488.19696969697</v>
      </c>
      <c r="I47">
        <v>9612</v>
      </c>
      <c r="J47">
        <f t="shared" si="17"/>
        <v>9886.1093473409928</v>
      </c>
      <c r="K47">
        <f t="shared" si="6"/>
        <v>24346.953744887534</v>
      </c>
      <c r="L47">
        <f t="shared" si="4"/>
        <v>9738.7814979550149</v>
      </c>
      <c r="M47">
        <f t="shared" si="18"/>
        <v>21686.114807882164</v>
      </c>
      <c r="N47">
        <f t="shared" ca="1" si="9"/>
        <v>9699.5</v>
      </c>
    </row>
    <row r="48" spans="1:20" x14ac:dyDescent="0.25">
      <c r="A48" s="2">
        <v>40848</v>
      </c>
      <c r="B48">
        <v>10328</v>
      </c>
      <c r="C48">
        <f t="shared" ca="1" si="8"/>
        <v>9701.8333333333339</v>
      </c>
      <c r="D48">
        <f t="shared" ca="1" si="0"/>
        <v>626.16666666666606</v>
      </c>
      <c r="E48">
        <f ca="1">AVERAGE(D48,D60,D72,D84,D96,D108,D120,D132,D148,D160,D172)</f>
        <v>561.38541666666652</v>
      </c>
      <c r="F48">
        <f t="shared" ca="1" si="2"/>
        <v>2201.863636363636</v>
      </c>
      <c r="I48">
        <v>10328</v>
      </c>
      <c r="J48">
        <f t="shared" si="17"/>
        <v>10040.771075771645</v>
      </c>
      <c r="K48">
        <f t="shared" si="6"/>
        <v>24582.641145705529</v>
      </c>
      <c r="L48">
        <f t="shared" si="4"/>
        <v>9833.0564582822117</v>
      </c>
      <c r="M48">
        <f t="shared" si="18"/>
        <v>21931.292968210451</v>
      </c>
      <c r="N48">
        <f t="shared" ca="1" si="9"/>
        <v>9701.8333333333339</v>
      </c>
    </row>
    <row r="49" spans="1:14" x14ac:dyDescent="0.25">
      <c r="A49" s="2">
        <v>40878</v>
      </c>
      <c r="B49">
        <v>11483</v>
      </c>
      <c r="C49">
        <f t="shared" ca="1" si="8"/>
        <v>9750.5833333333339</v>
      </c>
      <c r="D49">
        <f t="shared" ca="1" si="0"/>
        <v>1732.4166666666661</v>
      </c>
      <c r="E49">
        <f ca="1">AVERAGE(D49,D61,D73,D85,D97,D109,D121,D133,D149,D161,D173)</f>
        <v>2113.298295454545</v>
      </c>
      <c r="F49">
        <f t="shared" ca="1" si="2"/>
        <v>3308.113636363636</v>
      </c>
      <c r="I49">
        <v>11483</v>
      </c>
      <c r="J49">
        <f t="shared" si="17"/>
        <v>10545.551199251569</v>
      </c>
      <c r="K49">
        <f t="shared" si="6"/>
        <v>25242.618562392643</v>
      </c>
      <c r="L49">
        <f t="shared" si="4"/>
        <v>10097.047424957058</v>
      </c>
      <c r="M49">
        <f t="shared" si="18"/>
        <v>22637.742184570969</v>
      </c>
      <c r="N49">
        <f t="shared" ca="1" si="9"/>
        <v>9750.5833333333339</v>
      </c>
    </row>
    <row r="50" spans="1:14" x14ac:dyDescent="0.25">
      <c r="A50" s="2">
        <v>40909</v>
      </c>
      <c r="B50">
        <v>7486</v>
      </c>
      <c r="C50">
        <f t="shared" ca="1" si="8"/>
        <v>9802.8333333333339</v>
      </c>
      <c r="D50">
        <f t="shared" ca="1" si="0"/>
        <v>-2316.8333333333339</v>
      </c>
      <c r="E50">
        <f t="shared" ref="E50:E56" ca="1" si="20">AVERAGE(D50,D62,D74,D86,D98,D110,D122,D135,D150,D162,D174)</f>
        <v>-2086.898308367769</v>
      </c>
      <c r="F50">
        <f t="shared" ca="1" si="2"/>
        <v>-741.13636363636397</v>
      </c>
      <c r="I50">
        <v>7486</v>
      </c>
      <c r="J50">
        <f t="shared" si="17"/>
        <v>9474.7082795135211</v>
      </c>
      <c r="K50">
        <f t="shared" si="6"/>
        <v>24198.199592409819</v>
      </c>
      <c r="L50">
        <f t="shared" si="4"/>
        <v>9679.2798369639277</v>
      </c>
      <c r="M50">
        <f t="shared" si="18"/>
        <v>21372.834285240417</v>
      </c>
      <c r="N50">
        <f t="shared" ca="1" si="9"/>
        <v>9802.8333333333339</v>
      </c>
    </row>
    <row r="51" spans="1:14" x14ac:dyDescent="0.25">
      <c r="A51" s="2">
        <v>40940</v>
      </c>
      <c r="B51">
        <v>8641</v>
      </c>
      <c r="C51">
        <f t="shared" ca="1" si="8"/>
        <v>9792.5833333333339</v>
      </c>
      <c r="D51">
        <f t="shared" ca="1" si="0"/>
        <v>-1151.5833333333339</v>
      </c>
      <c r="E51">
        <f t="shared" ca="1" si="20"/>
        <v>-1346.6197916666665</v>
      </c>
      <c r="F51">
        <f t="shared" ca="1" si="2"/>
        <v>424.11363636363603</v>
      </c>
      <c r="I51">
        <v>8641</v>
      </c>
      <c r="J51">
        <f t="shared" si="17"/>
        <v>9182.9103816837887</v>
      </c>
      <c r="K51">
        <f t="shared" si="6"/>
        <v>23782.887657624251</v>
      </c>
      <c r="L51">
        <f t="shared" si="4"/>
        <v>9513.1550630497004</v>
      </c>
      <c r="M51">
        <f t="shared" si="18"/>
        <v>20967.112767212391</v>
      </c>
      <c r="N51">
        <f t="shared" ca="1" si="9"/>
        <v>9792.5833333333339</v>
      </c>
    </row>
    <row r="52" spans="1:14" x14ac:dyDescent="0.25">
      <c r="A52" s="2">
        <v>40969</v>
      </c>
      <c r="B52">
        <v>9709</v>
      </c>
      <c r="C52">
        <f t="shared" ca="1" si="8"/>
        <v>9804.4166666666661</v>
      </c>
      <c r="D52">
        <f t="shared" ca="1" si="0"/>
        <v>-95.41666666666606</v>
      </c>
      <c r="E52">
        <f t="shared" ca="1" si="20"/>
        <v>-50.25</v>
      </c>
      <c r="F52">
        <f t="shared" ca="1" si="2"/>
        <v>1480.2803030303039</v>
      </c>
      <c r="I52">
        <v>9709</v>
      </c>
      <c r="J52">
        <f t="shared" si="17"/>
        <v>9367.0417480944634</v>
      </c>
      <c r="K52">
        <f t="shared" si="6"/>
        <v>23861.22563240437</v>
      </c>
      <c r="L52">
        <f t="shared" si="4"/>
        <v>9544.4902529617484</v>
      </c>
      <c r="M52">
        <f t="shared" si="18"/>
        <v>21133.19730664415</v>
      </c>
      <c r="N52">
        <f t="shared" ca="1" si="9"/>
        <v>9804.4166666666661</v>
      </c>
    </row>
    <row r="53" spans="1:14" x14ac:dyDescent="0.25">
      <c r="A53" s="2">
        <v>41000</v>
      </c>
      <c r="B53">
        <v>9423</v>
      </c>
      <c r="C53">
        <f t="shared" ca="1" si="8"/>
        <v>9919</v>
      </c>
      <c r="D53">
        <f t="shared" ca="1" si="0"/>
        <v>-496</v>
      </c>
      <c r="E53">
        <f t="shared" ca="1" si="20"/>
        <v>1509.5937499999998</v>
      </c>
      <c r="F53">
        <f t="shared" ca="1" si="2"/>
        <v>1079.69696969697</v>
      </c>
      <c r="I53">
        <v>9423</v>
      </c>
      <c r="J53">
        <f t="shared" si="17"/>
        <v>9386.6271362614007</v>
      </c>
      <c r="K53">
        <f t="shared" si="6"/>
        <v>23812.629531219671</v>
      </c>
      <c r="L53">
        <f t="shared" si="4"/>
        <v>9525.051812487869</v>
      </c>
      <c r="M53">
        <f t="shared" si="18"/>
        <v>21113.078157783246</v>
      </c>
      <c r="N53">
        <f t="shared" ca="1" si="9"/>
        <v>9919</v>
      </c>
    </row>
    <row r="54" spans="1:14" x14ac:dyDescent="0.25">
      <c r="A54" s="2">
        <v>41030</v>
      </c>
      <c r="B54">
        <v>11342</v>
      </c>
      <c r="C54">
        <f t="shared" ca="1" si="8"/>
        <v>9913.1666666666661</v>
      </c>
      <c r="D54">
        <f t="shared" ca="1" si="0"/>
        <v>1428.8333333333339</v>
      </c>
      <c r="E54">
        <f t="shared" ca="1" si="20"/>
        <v>1351.3254162471399</v>
      </c>
      <c r="F54">
        <f t="shared" ca="1" si="2"/>
        <v>3004.5303030303039</v>
      </c>
      <c r="I54">
        <v>11342</v>
      </c>
      <c r="J54">
        <f t="shared" si="17"/>
        <v>10071.00763856991</v>
      </c>
      <c r="K54">
        <f t="shared" si="6"/>
        <v>24539.408806224521</v>
      </c>
      <c r="L54">
        <f t="shared" si="4"/>
        <v>9815.7635224898095</v>
      </c>
      <c r="M54">
        <f t="shared" si="18"/>
        <v>21954.871483649116</v>
      </c>
      <c r="N54">
        <f t="shared" ca="1" si="9"/>
        <v>9913.1666666666661</v>
      </c>
    </row>
    <row r="55" spans="1:14" x14ac:dyDescent="0.25">
      <c r="A55" s="2">
        <v>41061</v>
      </c>
      <c r="B55">
        <v>11274</v>
      </c>
      <c r="C55">
        <f t="shared" ca="1" si="8"/>
        <v>9974.75</v>
      </c>
      <c r="D55">
        <f t="shared" ca="1" si="0"/>
        <v>1299.25</v>
      </c>
      <c r="E55">
        <f t="shared" ca="1" si="20"/>
        <v>1416.6493667546433</v>
      </c>
      <c r="F55">
        <f t="shared" ca="1" si="2"/>
        <v>2874.94696969697</v>
      </c>
      <c r="I55">
        <v>11274</v>
      </c>
      <c r="J55">
        <f t="shared" si="17"/>
        <v>10492.054965070442</v>
      </c>
      <c r="K55">
        <f t="shared" si="6"/>
        <v>25122.703397228601</v>
      </c>
      <c r="L55">
        <f t="shared" si="4"/>
        <v>10049.081358891441</v>
      </c>
      <c r="M55">
        <f t="shared" si="18"/>
        <v>22547.14925337641</v>
      </c>
      <c r="N55">
        <f t="shared" ca="1" si="9"/>
        <v>9974.75</v>
      </c>
    </row>
    <row r="56" spans="1:14" x14ac:dyDescent="0.25">
      <c r="A56" s="2">
        <v>41091</v>
      </c>
      <c r="B56">
        <v>9845</v>
      </c>
      <c r="C56">
        <f t="shared" ca="1" si="8"/>
        <v>10032.583333333334</v>
      </c>
      <c r="D56">
        <f t="shared" ca="1" si="0"/>
        <v>-187.58333333333394</v>
      </c>
      <c r="E56">
        <f t="shared" ca="1" si="20"/>
        <v>-82.20238095238112</v>
      </c>
      <c r="F56">
        <f t="shared" ca="1" si="2"/>
        <v>1388.113636363636</v>
      </c>
      <c r="I56">
        <v>9845</v>
      </c>
      <c r="J56">
        <f t="shared" si="17"/>
        <v>10265.585727295787</v>
      </c>
      <c r="K56">
        <f t="shared" si="6"/>
        <v>25041.070853672023</v>
      </c>
      <c r="L56">
        <f t="shared" si="4"/>
        <v>10016.428341468811</v>
      </c>
      <c r="M56">
        <f t="shared" si="18"/>
        <v>22358.17683674732</v>
      </c>
      <c r="N56">
        <f t="shared" ca="1" si="9"/>
        <v>10032.583333333334</v>
      </c>
    </row>
    <row r="57" spans="1:14" x14ac:dyDescent="0.25">
      <c r="A57" s="2">
        <v>41122</v>
      </c>
      <c r="B57">
        <v>11163</v>
      </c>
      <c r="C57">
        <f t="shared" ca="1" si="8"/>
        <v>9986.5</v>
      </c>
      <c r="D57">
        <f t="shared" ca="1" si="0"/>
        <v>1176.5</v>
      </c>
      <c r="E57">
        <f ca="1">AVERAGE(D57,D69,D81,D93,D105,D117,D129,D145,D157,D169,D181)</f>
        <v>792.85714285714289</v>
      </c>
      <c r="F57">
        <f t="shared" ca="1" si="2"/>
        <v>2752.19696969697</v>
      </c>
      <c r="I57">
        <v>11163</v>
      </c>
      <c r="J57">
        <f t="shared" si="17"/>
        <v>10579.680722742261</v>
      </c>
      <c r="K57">
        <f t="shared" si="6"/>
        <v>25499.699517084497</v>
      </c>
      <c r="L57">
        <f t="shared" si="4"/>
        <v>10199.8798068338</v>
      </c>
      <c r="M57">
        <f t="shared" si="18"/>
        <v>22829.382848018875</v>
      </c>
      <c r="N57">
        <f t="shared" ca="1" si="9"/>
        <v>9986.5</v>
      </c>
    </row>
    <row r="58" spans="1:14" x14ac:dyDescent="0.25">
      <c r="A58" s="2">
        <v>41153</v>
      </c>
      <c r="B58">
        <v>9532</v>
      </c>
      <c r="C58">
        <f t="shared" ca="1" si="8"/>
        <v>10081.666666666666</v>
      </c>
      <c r="D58">
        <f t="shared" ca="1" si="0"/>
        <v>-549.66666666666606</v>
      </c>
      <c r="E58">
        <f ca="1">AVERAGE(D58,D70,D82,D94,D106,D118,D130,D146,D158,D170,D182)</f>
        <v>-78.071428571428825</v>
      </c>
      <c r="F58">
        <f t="shared" ca="1" si="2"/>
        <v>1026.0303030303039</v>
      </c>
      <c r="I58">
        <v>9532</v>
      </c>
      <c r="J58">
        <f t="shared" si="17"/>
        <v>10212.99246978247</v>
      </c>
      <c r="K58">
        <f t="shared" si="6"/>
        <v>25232.547594350977</v>
      </c>
      <c r="L58">
        <f t="shared" si="4"/>
        <v>10093.019037740392</v>
      </c>
      <c r="M58">
        <f t="shared" si="18"/>
        <v>22455.494460168975</v>
      </c>
      <c r="N58">
        <f t="shared" ca="1" si="9"/>
        <v>10081.666666666666</v>
      </c>
    </row>
    <row r="59" spans="1:14" x14ac:dyDescent="0.25">
      <c r="A59" s="2">
        <v>41183</v>
      </c>
      <c r="B59">
        <v>10754</v>
      </c>
      <c r="C59">
        <f t="shared" ca="1" si="8"/>
        <v>10133.75</v>
      </c>
      <c r="D59">
        <f t="shared" ca="1" si="0"/>
        <v>620.25</v>
      </c>
      <c r="E59">
        <f ca="1">AVERAGE(D59,D71,D83,D95,D107,D119,D131,D147,D159,D171,D183)</f>
        <v>615.14285714285711</v>
      </c>
      <c r="F59">
        <f t="shared" ca="1" si="2"/>
        <v>2195.94696969697</v>
      </c>
      <c r="I59">
        <v>10754</v>
      </c>
      <c r="J59">
        <f t="shared" si="17"/>
        <v>10402.345105358605</v>
      </c>
      <c r="K59">
        <f t="shared" si="6"/>
        <v>25496.939979254821</v>
      </c>
      <c r="L59">
        <f t="shared" si="4"/>
        <v>10198.775991701928</v>
      </c>
      <c r="M59">
        <f t="shared" si="18"/>
        <v>22740.982423850153</v>
      </c>
      <c r="N59">
        <f t="shared" ca="1" si="9"/>
        <v>10133.75</v>
      </c>
    </row>
    <row r="60" spans="1:14" x14ac:dyDescent="0.25">
      <c r="A60" s="2">
        <v>41214</v>
      </c>
      <c r="B60">
        <v>10953</v>
      </c>
      <c r="C60">
        <f t="shared" ca="1" si="8"/>
        <v>10170.333333333334</v>
      </c>
      <c r="D60">
        <f t="shared" ca="1" si="0"/>
        <v>782.66666666666606</v>
      </c>
      <c r="E60">
        <f ca="1">AVERAGE(D60,D72,D84,D96,D108,D120,D132,D148,D160,D172,D184)</f>
        <v>552.13095238095229</v>
      </c>
      <c r="F60">
        <f t="shared" ca="1" si="2"/>
        <v>2358.363636363636</v>
      </c>
      <c r="I60">
        <v>10953</v>
      </c>
      <c r="J60">
        <f t="shared" si="17"/>
        <v>10595.074318483094</v>
      </c>
      <c r="K60">
        <f t="shared" si="6"/>
        <v>25798.629582574049</v>
      </c>
      <c r="L60">
        <f t="shared" si="4"/>
        <v>10319.45183302962</v>
      </c>
      <c r="M60">
        <f t="shared" si="18"/>
        <v>23045.717128553646</v>
      </c>
      <c r="N60">
        <f t="shared" ca="1" si="9"/>
        <v>10170.333333333334</v>
      </c>
    </row>
    <row r="61" spans="1:14" x14ac:dyDescent="0.25">
      <c r="A61" s="2">
        <v>41244</v>
      </c>
      <c r="B61">
        <v>11922</v>
      </c>
      <c r="C61">
        <f t="shared" ca="1" si="8"/>
        <v>10246.083333333334</v>
      </c>
      <c r="D61">
        <f t="shared" ca="1" si="0"/>
        <v>1675.9166666666661</v>
      </c>
      <c r="E61">
        <f ca="1">AVERAGE(D61,D73,D85,D97,D109,D121,D133,D149,D161,D173,D185)</f>
        <v>2167.7099567099567</v>
      </c>
      <c r="F61">
        <f t="shared" ca="1" si="2"/>
        <v>3251.613636363636</v>
      </c>
      <c r="I61">
        <v>11922</v>
      </c>
      <c r="J61">
        <f t="shared" si="17"/>
        <v>11059.498307014012</v>
      </c>
      <c r="K61">
        <f t="shared" si="6"/>
        <v>26439.648849362198</v>
      </c>
      <c r="L61">
        <f t="shared" si="4"/>
        <v>10575.859539744881</v>
      </c>
      <c r="M61">
        <f t="shared" si="18"/>
        <v>23715.742928870801</v>
      </c>
      <c r="N61">
        <f t="shared" ca="1" si="9"/>
        <v>10246.083333333334</v>
      </c>
    </row>
    <row r="62" spans="1:14" x14ac:dyDescent="0.25">
      <c r="A62" s="2">
        <v>41275</v>
      </c>
      <c r="B62">
        <v>8395</v>
      </c>
      <c r="C62">
        <f t="shared" ca="1" si="8"/>
        <v>10266.666666666666</v>
      </c>
      <c r="D62">
        <f t="shared" ca="1" si="0"/>
        <v>-1871.6666666666661</v>
      </c>
      <c r="E62">
        <f t="shared" ref="E62:E68" ca="1" si="21">AVERAGE(D62,D74,D86,D98,D110,D122,D135,D150,D162,D174,D186)</f>
        <v>-2054.0504476584024</v>
      </c>
      <c r="F62">
        <f t="shared" ca="1" si="2"/>
        <v>-295.96969696969609</v>
      </c>
      <c r="I62">
        <v>8395</v>
      </c>
      <c r="J62">
        <f t="shared" si="17"/>
        <v>10126.923899559108</v>
      </c>
      <c r="K62">
        <f t="shared" si="6"/>
        <v>25567.30503346425</v>
      </c>
      <c r="L62">
        <f t="shared" si="4"/>
        <v>10226.922013385702</v>
      </c>
      <c r="M62">
        <f t="shared" si="18"/>
        <v>22638.131357738628</v>
      </c>
      <c r="N62">
        <f t="shared" ca="1" si="9"/>
        <v>10266.666666666666</v>
      </c>
    </row>
    <row r="63" spans="1:14" x14ac:dyDescent="0.25">
      <c r="A63" s="2">
        <v>41306</v>
      </c>
      <c r="B63">
        <v>8888</v>
      </c>
      <c r="C63">
        <f t="shared" ca="1" si="8"/>
        <v>10300.083333333334</v>
      </c>
      <c r="D63">
        <f t="shared" ca="1" si="0"/>
        <v>-1412.0833333333339</v>
      </c>
      <c r="E63">
        <f t="shared" ca="1" si="21"/>
        <v>-1374.4821428571427</v>
      </c>
      <c r="F63">
        <f t="shared" ca="1" si="2"/>
        <v>163.61363636363603</v>
      </c>
      <c r="I63">
        <v>8888</v>
      </c>
      <c r="J63">
        <f t="shared" si="17"/>
        <v>9693.3005347134203</v>
      </c>
      <c r="K63">
        <f t="shared" si="6"/>
        <v>25031.73622810997</v>
      </c>
      <c r="L63">
        <f t="shared" si="4"/>
        <v>10012.694491243989</v>
      </c>
      <c r="M63">
        <f t="shared" si="18"/>
        <v>22075.379354118384</v>
      </c>
      <c r="N63">
        <f t="shared" ca="1" si="9"/>
        <v>10300.083333333334</v>
      </c>
    </row>
    <row r="64" spans="1:14" x14ac:dyDescent="0.25">
      <c r="A64" s="2">
        <v>41334</v>
      </c>
      <c r="B64">
        <v>10110</v>
      </c>
      <c r="C64">
        <f t="shared" ca="1" si="8"/>
        <v>10389.25</v>
      </c>
      <c r="D64">
        <f t="shared" ca="1" si="0"/>
        <v>-279.25</v>
      </c>
      <c r="E64">
        <f t="shared" ca="1" si="21"/>
        <v>-42.722222222222321</v>
      </c>
      <c r="F64">
        <f t="shared" ca="1" si="2"/>
        <v>1296.44696969697</v>
      </c>
      <c r="I64">
        <v>10110</v>
      </c>
      <c r="J64">
        <f t="shared" si="17"/>
        <v>9839.1453475637245</v>
      </c>
      <c r="K64">
        <f t="shared" si="6"/>
        <v>25070.658431612374</v>
      </c>
      <c r="L64">
        <f t="shared" si="4"/>
        <v>10028.263372644949</v>
      </c>
      <c r="M64">
        <f t="shared" si="18"/>
        <v>22197.940614949304</v>
      </c>
      <c r="N64">
        <f t="shared" ca="1" si="9"/>
        <v>10389.25</v>
      </c>
    </row>
    <row r="65" spans="1:14" x14ac:dyDescent="0.25">
      <c r="A65" s="2">
        <v>41365</v>
      </c>
      <c r="B65">
        <v>10493</v>
      </c>
      <c r="C65">
        <f t="shared" ca="1" si="8"/>
        <v>10462.25</v>
      </c>
      <c r="D65">
        <f t="shared" ca="1" si="0"/>
        <v>30.75</v>
      </c>
      <c r="E65">
        <f t="shared" ca="1" si="21"/>
        <v>1796.1071428571427</v>
      </c>
      <c r="F65">
        <f t="shared" ca="1" si="2"/>
        <v>1606.44696969697</v>
      </c>
      <c r="I65">
        <v>10493</v>
      </c>
      <c r="J65">
        <f t="shared" si="17"/>
        <v>10067.994475916421</v>
      </c>
      <c r="K65">
        <f t="shared" si="6"/>
        <v>25256.55308255439</v>
      </c>
      <c r="L65">
        <f t="shared" si="4"/>
        <v>10102.621233021757</v>
      </c>
      <c r="M65">
        <f t="shared" si="18"/>
        <v>22446.262193176844</v>
      </c>
      <c r="N65">
        <f t="shared" ca="1" si="9"/>
        <v>10462.25</v>
      </c>
    </row>
    <row r="66" spans="1:14" x14ac:dyDescent="0.25">
      <c r="A66" s="2">
        <v>41395</v>
      </c>
      <c r="B66">
        <v>12218</v>
      </c>
      <c r="C66">
        <f t="shared" ca="1" si="8"/>
        <v>10471.5</v>
      </c>
      <c r="D66">
        <f t="shared" ca="1" si="0"/>
        <v>1746.5</v>
      </c>
      <c r="E66">
        <f t="shared" ca="1" si="21"/>
        <v>1340.2528566633976</v>
      </c>
      <c r="F66">
        <f t="shared" ca="1" si="2"/>
        <v>3322.19696969697</v>
      </c>
      <c r="I66">
        <v>12218</v>
      </c>
      <c r="J66">
        <f t="shared" si="17"/>
        <v>10820.496409345673</v>
      </c>
      <c r="K66">
        <f t="shared" si="6"/>
        <v>26102.704589345689</v>
      </c>
      <c r="L66">
        <f t="shared" si="4"/>
        <v>10441.081835738276</v>
      </c>
      <c r="M66">
        <f t="shared" si="18"/>
        <v>23399.98588440923</v>
      </c>
      <c r="N66">
        <f t="shared" ca="1" si="9"/>
        <v>10471.5</v>
      </c>
    </row>
    <row r="67" spans="1:14" x14ac:dyDescent="0.25">
      <c r="A67" s="2">
        <v>41426</v>
      </c>
      <c r="B67">
        <v>11385</v>
      </c>
      <c r="C67">
        <f t="shared" ca="1" si="8"/>
        <v>10583.25</v>
      </c>
      <c r="D67">
        <f t="shared" ref="D67:D130" ca="1" si="22">B67-C67</f>
        <v>801.75</v>
      </c>
      <c r="E67">
        <f t="shared" ca="1" si="21"/>
        <v>1433.4207048624496</v>
      </c>
      <c r="F67">
        <f t="shared" ref="F67:F130" ca="1" si="23">B67-(C67+E$2)</f>
        <v>2377.44696969697</v>
      </c>
      <c r="I67">
        <v>11385</v>
      </c>
      <c r="J67">
        <f t="shared" ref="J67:J98" si="24">0.35*B67+(1-0.35)*J66</f>
        <v>11018.072666074688</v>
      </c>
      <c r="K67">
        <f t="shared" si="6"/>
        <v>26480.271855050378</v>
      </c>
      <c r="L67">
        <f t="shared" ref="L67:L121" si="25">0.4*(K67)+(1-0.4)*0</f>
        <v>10592.108742020151</v>
      </c>
      <c r="M67">
        <f t="shared" ref="M67:M98" si="26">0.45*(B67)+(1-0.45)*(M66+L66)</f>
        <v>23735.83724608113</v>
      </c>
      <c r="N67">
        <f t="shared" ca="1" si="9"/>
        <v>10583.25</v>
      </c>
    </row>
    <row r="68" spans="1:14" x14ac:dyDescent="0.25">
      <c r="A68" s="2">
        <v>41456</v>
      </c>
      <c r="B68">
        <v>11186</v>
      </c>
      <c r="C68">
        <f t="shared" ca="1" si="8"/>
        <v>10608.166666666666</v>
      </c>
      <c r="D68">
        <f t="shared" ca="1" si="22"/>
        <v>577.83333333333394</v>
      </c>
      <c r="E68">
        <f t="shared" ca="1" si="21"/>
        <v>-64.638888888888985</v>
      </c>
      <c r="F68">
        <f t="shared" ca="1" si="23"/>
        <v>2153.5303030303039</v>
      </c>
      <c r="I68">
        <v>11186</v>
      </c>
      <c r="J68">
        <f t="shared" si="24"/>
        <v>11076.847232948547</v>
      </c>
      <c r="K68">
        <f t="shared" ref="K68:K121" si="27">0.4*B68+(1-0.4)*(K67+L67)</f>
        <v>26717.828358242317</v>
      </c>
      <c r="L68">
        <f t="shared" si="25"/>
        <v>10687.131343296927</v>
      </c>
      <c r="M68">
        <f t="shared" si="26"/>
        <v>23914.070293455708</v>
      </c>
      <c r="N68">
        <f t="shared" ca="1" si="9"/>
        <v>10608.166666666666</v>
      </c>
    </row>
    <row r="69" spans="1:14" x14ac:dyDescent="0.25">
      <c r="A69" s="2">
        <v>41487</v>
      </c>
      <c r="B69">
        <v>11462</v>
      </c>
      <c r="C69">
        <f t="shared" ca="1" si="8"/>
        <v>10688.333333333334</v>
      </c>
      <c r="D69">
        <f t="shared" ca="1" si="22"/>
        <v>773.66666666666606</v>
      </c>
      <c r="E69">
        <f ca="1">AVERAGE(D69,D81,D93,D105,D117,D129,D145,D157,D169,D181,D193)</f>
        <v>728.91666666666663</v>
      </c>
      <c r="F69">
        <f t="shared" ca="1" si="23"/>
        <v>2349.363636363636</v>
      </c>
      <c r="I69">
        <v>11462</v>
      </c>
      <c r="J69">
        <f t="shared" si="24"/>
        <v>11211.650701416555</v>
      </c>
      <c r="K69">
        <f t="shared" si="27"/>
        <v>27027.775820923544</v>
      </c>
      <c r="L69">
        <f t="shared" si="25"/>
        <v>10811.110328369417</v>
      </c>
      <c r="M69">
        <f t="shared" si="26"/>
        <v>24188.560900213954</v>
      </c>
      <c r="N69">
        <f t="shared" ca="1" si="9"/>
        <v>10688.333333333334</v>
      </c>
    </row>
    <row r="70" spans="1:14" x14ac:dyDescent="0.25">
      <c r="A70" s="2">
        <v>41518</v>
      </c>
      <c r="B70">
        <v>10494</v>
      </c>
      <c r="C70">
        <f t="shared" ca="1" si="8"/>
        <v>10753.833333333334</v>
      </c>
      <c r="D70">
        <f t="shared" ca="1" si="22"/>
        <v>-259.83333333333394</v>
      </c>
      <c r="E70">
        <f ca="1">AVERAGE(D70,D82,D94,D106,D118,D130,D146,D158,D170,D182,D194)</f>
        <v>0.52777777777737356</v>
      </c>
      <c r="F70">
        <f t="shared" ca="1" si="23"/>
        <v>1315.863636363636</v>
      </c>
      <c r="I70">
        <v>10494</v>
      </c>
      <c r="J70">
        <f t="shared" si="24"/>
        <v>10960.472955920759</v>
      </c>
      <c r="K70">
        <f t="shared" si="27"/>
        <v>26900.931689575773</v>
      </c>
      <c r="L70">
        <f t="shared" si="25"/>
        <v>10760.372675830309</v>
      </c>
      <c r="M70">
        <f t="shared" si="26"/>
        <v>23972.119175720854</v>
      </c>
      <c r="N70">
        <f t="shared" ca="1" si="9"/>
        <v>10753.833333333334</v>
      </c>
    </row>
    <row r="71" spans="1:14" x14ac:dyDescent="0.25">
      <c r="A71" s="2">
        <v>41548</v>
      </c>
      <c r="B71">
        <v>11540</v>
      </c>
      <c r="C71">
        <f t="shared" ca="1" si="8"/>
        <v>10769.25</v>
      </c>
      <c r="D71">
        <f t="shared" ca="1" si="22"/>
        <v>770.75</v>
      </c>
      <c r="E71">
        <f ca="1">AVERAGE(D71,D83,D95,D107,D119,D131,D147,D159,D171,D183,D195)</f>
        <v>614.29166666666663</v>
      </c>
      <c r="F71">
        <f t="shared" ca="1" si="23"/>
        <v>2346.44696969697</v>
      </c>
      <c r="I71">
        <v>11540</v>
      </c>
      <c r="J71">
        <f t="shared" si="24"/>
        <v>11163.307421348492</v>
      </c>
      <c r="K71">
        <f t="shared" si="27"/>
        <v>27212.782619243648</v>
      </c>
      <c r="L71">
        <f t="shared" si="25"/>
        <v>10885.113047697459</v>
      </c>
      <c r="M71">
        <f t="shared" si="26"/>
        <v>24295.870518353142</v>
      </c>
      <c r="N71">
        <f t="shared" ca="1" si="9"/>
        <v>10769.25</v>
      </c>
    </row>
    <row r="72" spans="1:14" x14ac:dyDescent="0.25">
      <c r="A72" s="2">
        <v>41579</v>
      </c>
      <c r="B72">
        <v>11138</v>
      </c>
      <c r="C72">
        <f t="shared" ca="1" si="8"/>
        <v>10834.833333333334</v>
      </c>
      <c r="D72">
        <f t="shared" ca="1" si="22"/>
        <v>303.16666666666606</v>
      </c>
      <c r="E72">
        <f ca="1">AVERAGE(D72,D84,D96,D108,D120,D132,D148,D160,D172,D184,D196)</f>
        <v>513.70833333333337</v>
      </c>
      <c r="F72">
        <f t="shared" ca="1" si="23"/>
        <v>1878.863636363636</v>
      </c>
      <c r="I72">
        <v>11138</v>
      </c>
      <c r="J72">
        <f t="shared" si="24"/>
        <v>11154.449823876521</v>
      </c>
      <c r="K72">
        <f t="shared" si="27"/>
        <v>27313.937400164665</v>
      </c>
      <c r="L72">
        <f t="shared" si="25"/>
        <v>10925.574960065867</v>
      </c>
      <c r="M72">
        <f t="shared" si="26"/>
        <v>24361.64096132783</v>
      </c>
      <c r="N72">
        <f t="shared" ca="1" si="9"/>
        <v>10834.833333333334</v>
      </c>
    </row>
    <row r="73" spans="1:14" x14ac:dyDescent="0.25">
      <c r="A73" s="2">
        <v>41609</v>
      </c>
      <c r="B73">
        <v>12709</v>
      </c>
      <c r="C73">
        <f t="shared" ca="1" si="8"/>
        <v>10848.333333333334</v>
      </c>
      <c r="D73">
        <f t="shared" ca="1" si="22"/>
        <v>1860.6666666666661</v>
      </c>
      <c r="E73">
        <f ca="1">AVERAGE(D73,D85,D97,D109,D121,D133,D149,D161,D173,D185,D197)</f>
        <v>2249.6755050505049</v>
      </c>
      <c r="F73">
        <f t="shared" ca="1" si="23"/>
        <v>3436.363636363636</v>
      </c>
      <c r="I73">
        <v>12709</v>
      </c>
      <c r="J73">
        <f t="shared" si="24"/>
        <v>11698.542385519739</v>
      </c>
      <c r="K73">
        <f t="shared" si="27"/>
        <v>28027.307416138319</v>
      </c>
      <c r="L73">
        <f t="shared" si="25"/>
        <v>11210.922966455328</v>
      </c>
      <c r="M73">
        <f t="shared" si="26"/>
        <v>25127.018756766534</v>
      </c>
      <c r="N73">
        <f t="shared" ca="1" si="9"/>
        <v>10848.333333333334</v>
      </c>
    </row>
    <row r="74" spans="1:14" x14ac:dyDescent="0.25">
      <c r="A74" s="2">
        <v>41640</v>
      </c>
      <c r="B74">
        <v>8557</v>
      </c>
      <c r="C74">
        <f t="shared" ca="1" si="8"/>
        <v>10862.583333333334</v>
      </c>
      <c r="D74">
        <f t="shared" ca="1" si="22"/>
        <v>-2305.5833333333339</v>
      </c>
      <c r="E74">
        <f t="shared" ref="E74:E80" ca="1" si="28">AVERAGE(D74,D86,D98,D110,D122,D135,D150,D162,D174,D186,D198)</f>
        <v>-2084.4477444903582</v>
      </c>
      <c r="F74">
        <f t="shared" ca="1" si="23"/>
        <v>-729.88636363636397</v>
      </c>
      <c r="I74">
        <v>8557</v>
      </c>
      <c r="J74">
        <f t="shared" si="24"/>
        <v>10599.002550587829</v>
      </c>
      <c r="K74">
        <f t="shared" si="27"/>
        <v>26965.738229556187</v>
      </c>
      <c r="L74">
        <f t="shared" si="25"/>
        <v>10786.295291822476</v>
      </c>
      <c r="M74">
        <f t="shared" si="26"/>
        <v>23836.517947772027</v>
      </c>
      <c r="N74">
        <f t="shared" ca="1" si="9"/>
        <v>10862.583333333334</v>
      </c>
    </row>
    <row r="75" spans="1:14" x14ac:dyDescent="0.25">
      <c r="A75" s="2">
        <v>41671</v>
      </c>
      <c r="B75">
        <v>9059</v>
      </c>
      <c r="C75">
        <f t="shared" ca="1" si="8"/>
        <v>10858</v>
      </c>
      <c r="D75">
        <f t="shared" ca="1" si="22"/>
        <v>-1799</v>
      </c>
      <c r="E75">
        <f t="shared" ca="1" si="28"/>
        <v>-1368.2152777777774</v>
      </c>
      <c r="F75">
        <f t="shared" ca="1" si="23"/>
        <v>-223.30303030303003</v>
      </c>
      <c r="I75">
        <v>9059</v>
      </c>
      <c r="J75">
        <f t="shared" si="24"/>
        <v>10060.001657882089</v>
      </c>
      <c r="K75">
        <f t="shared" si="27"/>
        <v>26274.820112827198</v>
      </c>
      <c r="L75">
        <f t="shared" si="25"/>
        <v>10509.92804513088</v>
      </c>
      <c r="M75">
        <f t="shared" si="26"/>
        <v>23119.097281776976</v>
      </c>
      <c r="N75">
        <f t="shared" ca="1" si="9"/>
        <v>10858</v>
      </c>
    </row>
    <row r="76" spans="1:14" x14ac:dyDescent="0.25">
      <c r="A76" s="2">
        <v>41699</v>
      </c>
      <c r="B76">
        <v>10055</v>
      </c>
      <c r="C76">
        <f t="shared" ca="1" si="8"/>
        <v>10898.333333333334</v>
      </c>
      <c r="D76">
        <f t="shared" ca="1" si="22"/>
        <v>-843.33333333333394</v>
      </c>
      <c r="E76">
        <f t="shared" ca="1" si="28"/>
        <v>4.5833333333332122</v>
      </c>
      <c r="F76">
        <f t="shared" ca="1" si="23"/>
        <v>732.36363636363603</v>
      </c>
      <c r="I76">
        <v>10055</v>
      </c>
      <c r="J76">
        <f t="shared" si="24"/>
        <v>10058.251077623358</v>
      </c>
      <c r="K76">
        <f t="shared" si="27"/>
        <v>26092.848894774845</v>
      </c>
      <c r="L76">
        <f t="shared" si="25"/>
        <v>10437.139557909939</v>
      </c>
      <c r="M76">
        <f t="shared" si="26"/>
        <v>23020.71392979932</v>
      </c>
      <c r="N76">
        <f t="shared" ca="1" si="9"/>
        <v>10898.333333333334</v>
      </c>
    </row>
    <row r="77" spans="1:14" x14ac:dyDescent="0.25">
      <c r="A77" s="2">
        <v>41730</v>
      </c>
      <c r="B77">
        <v>10977</v>
      </c>
      <c r="C77">
        <f t="shared" ca="1" si="8"/>
        <v>10862.833333333334</v>
      </c>
      <c r="D77">
        <f t="shared" ca="1" si="22"/>
        <v>114.16666666666606</v>
      </c>
      <c r="E77">
        <f t="shared" ca="1" si="28"/>
        <v>2090.333333333333</v>
      </c>
      <c r="F77">
        <f t="shared" ca="1" si="23"/>
        <v>1689.863636363636</v>
      </c>
      <c r="I77">
        <v>10977</v>
      </c>
      <c r="J77">
        <f t="shared" si="24"/>
        <v>10379.813200455183</v>
      </c>
      <c r="K77">
        <f t="shared" si="27"/>
        <v>26308.793071610868</v>
      </c>
      <c r="L77">
        <f t="shared" si="25"/>
        <v>10523.517228644349</v>
      </c>
      <c r="M77">
        <f t="shared" si="26"/>
        <v>23341.469418240096</v>
      </c>
      <c r="N77">
        <f t="shared" ca="1" si="9"/>
        <v>10862.833333333334</v>
      </c>
    </row>
    <row r="78" spans="1:14" x14ac:dyDescent="0.25">
      <c r="A78" s="2">
        <v>41760</v>
      </c>
      <c r="B78">
        <v>11792</v>
      </c>
      <c r="C78">
        <f t="shared" ca="1" si="8"/>
        <v>10906.083333333334</v>
      </c>
      <c r="D78">
        <f t="shared" ca="1" si="22"/>
        <v>885.91666666666606</v>
      </c>
      <c r="E78">
        <f t="shared" ca="1" si="28"/>
        <v>1272.5449994406306</v>
      </c>
      <c r="F78">
        <f t="shared" ca="1" si="23"/>
        <v>2461.613636363636</v>
      </c>
      <c r="I78">
        <v>11792</v>
      </c>
      <c r="J78">
        <f t="shared" si="24"/>
        <v>10874.078580295869</v>
      </c>
      <c r="K78">
        <f t="shared" si="27"/>
        <v>26816.186180153127</v>
      </c>
      <c r="L78">
        <f t="shared" si="25"/>
        <v>10726.474472061251</v>
      </c>
      <c r="M78">
        <f t="shared" si="26"/>
        <v>23932.142655786447</v>
      </c>
      <c r="N78">
        <f t="shared" ca="1" si="9"/>
        <v>10906.083333333334</v>
      </c>
    </row>
    <row r="79" spans="1:14" x14ac:dyDescent="0.25">
      <c r="A79" s="2">
        <v>41791</v>
      </c>
      <c r="B79">
        <v>11904</v>
      </c>
      <c r="C79">
        <f t="shared" ref="C79:C133" ca="1" si="29">AVERAGE(OFFSET($B$2,ROW()-12,0,12,1))</f>
        <v>10887.666666666666</v>
      </c>
      <c r="D79">
        <f t="shared" ca="1" si="22"/>
        <v>1016.3333333333339</v>
      </c>
      <c r="E79">
        <f t="shared" ca="1" si="28"/>
        <v>1538.6991556728578</v>
      </c>
      <c r="F79">
        <f t="shared" ca="1" si="23"/>
        <v>2592.0303030303039</v>
      </c>
      <c r="I79">
        <v>11904</v>
      </c>
      <c r="J79">
        <f t="shared" si="24"/>
        <v>11234.551077192315</v>
      </c>
      <c r="K79">
        <f t="shared" si="27"/>
        <v>27287.196391328624</v>
      </c>
      <c r="L79">
        <f t="shared" si="25"/>
        <v>10914.87855653145</v>
      </c>
      <c r="M79">
        <f t="shared" si="26"/>
        <v>24419.039420316236</v>
      </c>
      <c r="N79">
        <f t="shared" ref="N79:N121" ca="1" si="30">AVERAGE(OFFSET($B$2,ROW()-12,0,12,1))</f>
        <v>10887.666666666666</v>
      </c>
    </row>
    <row r="80" spans="1:14" x14ac:dyDescent="0.25">
      <c r="A80" s="2">
        <v>41821</v>
      </c>
      <c r="B80">
        <v>10965</v>
      </c>
      <c r="C80">
        <f t="shared" ca="1" si="29"/>
        <v>10847.583333333334</v>
      </c>
      <c r="D80">
        <f t="shared" ca="1" si="22"/>
        <v>117.41666666666606</v>
      </c>
      <c r="E80">
        <f t="shared" ca="1" si="28"/>
        <v>-193.13333333333358</v>
      </c>
      <c r="F80">
        <f t="shared" ca="1" si="23"/>
        <v>1693.113636363636</v>
      </c>
      <c r="I80">
        <v>10965</v>
      </c>
      <c r="J80">
        <f t="shared" si="24"/>
        <v>11140.208200175004</v>
      </c>
      <c r="K80">
        <f t="shared" si="27"/>
        <v>27307.244968716044</v>
      </c>
      <c r="L80">
        <f t="shared" si="25"/>
        <v>10922.897987486418</v>
      </c>
      <c r="M80">
        <f t="shared" si="26"/>
        <v>24367.904887266232</v>
      </c>
      <c r="N80">
        <f t="shared" ca="1" si="30"/>
        <v>10847.583333333334</v>
      </c>
    </row>
    <row r="81" spans="1:14" x14ac:dyDescent="0.25">
      <c r="A81" s="2">
        <v>41852</v>
      </c>
      <c r="B81">
        <v>10981</v>
      </c>
      <c r="C81">
        <f t="shared" ca="1" si="29"/>
        <v>10875.416666666666</v>
      </c>
      <c r="D81">
        <f t="shared" ca="1" si="22"/>
        <v>105.58333333333394</v>
      </c>
      <c r="E81">
        <f ca="1">AVERAGE(D81,D93,D105,D117,D129,D145,D157,D169,D181,D193,D205)</f>
        <v>719.96666666666681</v>
      </c>
      <c r="F81">
        <f t="shared" ca="1" si="23"/>
        <v>1681.2803030303039</v>
      </c>
      <c r="I81">
        <v>10981</v>
      </c>
      <c r="J81">
        <f t="shared" si="24"/>
        <v>11084.485330113754</v>
      </c>
      <c r="K81">
        <f t="shared" si="27"/>
        <v>27330.485773721481</v>
      </c>
      <c r="L81">
        <f t="shared" si="25"/>
        <v>10932.194309488594</v>
      </c>
      <c r="M81">
        <f t="shared" si="26"/>
        <v>24351.39158111396</v>
      </c>
      <c r="N81">
        <f t="shared" ca="1" si="30"/>
        <v>10875.416666666666</v>
      </c>
    </row>
    <row r="82" spans="1:14" x14ac:dyDescent="0.25">
      <c r="A82" s="2">
        <v>41883</v>
      </c>
      <c r="B82">
        <v>10828</v>
      </c>
      <c r="C82">
        <f t="shared" ca="1" si="29"/>
        <v>10898.5</v>
      </c>
      <c r="D82">
        <f t="shared" ca="1" si="22"/>
        <v>-70.5</v>
      </c>
      <c r="E82">
        <f ca="1">AVERAGE(D82,D94,D106,D118,D130,D146,D158,D170,D182,D194,D206)</f>
        <v>52.599999999999639</v>
      </c>
      <c r="F82">
        <f t="shared" ca="1" si="23"/>
        <v>1505.19696969697</v>
      </c>
      <c r="I82">
        <v>10828</v>
      </c>
      <c r="J82">
        <f t="shared" si="24"/>
        <v>10994.715464573939</v>
      </c>
      <c r="K82">
        <f t="shared" si="27"/>
        <v>27288.808049926043</v>
      </c>
      <c r="L82">
        <f t="shared" si="25"/>
        <v>10915.523219970419</v>
      </c>
      <c r="M82">
        <f t="shared" si="26"/>
        <v>24278.572239831403</v>
      </c>
      <c r="N82">
        <f t="shared" ca="1" si="30"/>
        <v>10898.5</v>
      </c>
    </row>
    <row r="83" spans="1:14" x14ac:dyDescent="0.25">
      <c r="A83" s="2">
        <v>41913</v>
      </c>
      <c r="B83">
        <v>11817</v>
      </c>
      <c r="C83">
        <f t="shared" ca="1" si="29"/>
        <v>10842.833333333334</v>
      </c>
      <c r="D83">
        <f t="shared" ca="1" si="22"/>
        <v>974.16666666666606</v>
      </c>
      <c r="E83">
        <f ca="1">AVERAGE(D83,D95,D107,D119,D131,D147,D159,D171,D183,D195,D207)</f>
        <v>583</v>
      </c>
      <c r="F83">
        <f t="shared" ca="1" si="23"/>
        <v>2549.863636363636</v>
      </c>
      <c r="I83">
        <v>11817</v>
      </c>
      <c r="J83">
        <f t="shared" si="24"/>
        <v>11282.51505197306</v>
      </c>
      <c r="K83">
        <f t="shared" si="27"/>
        <v>27649.398761937875</v>
      </c>
      <c r="L83">
        <f t="shared" si="25"/>
        <v>11059.759504775151</v>
      </c>
      <c r="M83">
        <f t="shared" si="26"/>
        <v>24674.402502891004</v>
      </c>
      <c r="N83">
        <f t="shared" ca="1" si="30"/>
        <v>10842.833333333334</v>
      </c>
    </row>
    <row r="84" spans="1:14" x14ac:dyDescent="0.25">
      <c r="A84" s="2">
        <v>41944</v>
      </c>
      <c r="B84">
        <v>10470</v>
      </c>
      <c r="C84">
        <f t="shared" ca="1" si="29"/>
        <v>10892.916666666666</v>
      </c>
      <c r="D84">
        <f t="shared" ca="1" si="22"/>
        <v>-422.91666666666606</v>
      </c>
      <c r="E84">
        <f ca="1">AVERAGE(D84,D96,D108,D120,D132,D148,D160,D172,D184,D196,D208)</f>
        <v>555.81666666666683</v>
      </c>
      <c r="F84">
        <f t="shared" ca="1" si="23"/>
        <v>1152.7803030303039</v>
      </c>
      <c r="I84">
        <v>10470</v>
      </c>
      <c r="J84">
        <f t="shared" si="24"/>
        <v>10998.134783782489</v>
      </c>
      <c r="K84">
        <f t="shared" si="27"/>
        <v>27413.494960027816</v>
      </c>
      <c r="L84">
        <f t="shared" si="25"/>
        <v>10965.397984011128</v>
      </c>
      <c r="M84">
        <f t="shared" si="26"/>
        <v>24365.289104216386</v>
      </c>
      <c r="N84">
        <f t="shared" ca="1" si="30"/>
        <v>10892.916666666666</v>
      </c>
    </row>
    <row r="85" spans="1:14" x14ac:dyDescent="0.25">
      <c r="A85" s="2">
        <v>41974</v>
      </c>
      <c r="B85">
        <v>13310</v>
      </c>
      <c r="C85">
        <f t="shared" ca="1" si="29"/>
        <v>10879.833333333334</v>
      </c>
      <c r="D85">
        <f t="shared" ca="1" si="22"/>
        <v>2430.1666666666661</v>
      </c>
      <c r="E85">
        <f ca="1">AVERAGE(D85,D97,D109,D121,D133,D149,D161,D173,D185,D197,D209)</f>
        <v>2327.477272727273</v>
      </c>
      <c r="F85">
        <f t="shared" ca="1" si="23"/>
        <v>4005.863636363636</v>
      </c>
      <c r="I85">
        <v>13310</v>
      </c>
      <c r="J85">
        <f t="shared" si="24"/>
        <v>11807.287609458617</v>
      </c>
      <c r="K85">
        <f t="shared" si="27"/>
        <v>28351.335766423366</v>
      </c>
      <c r="L85">
        <f t="shared" si="25"/>
        <v>11340.534306569347</v>
      </c>
      <c r="M85">
        <f t="shared" si="26"/>
        <v>25421.377898525134</v>
      </c>
      <c r="N85">
        <f t="shared" ca="1" si="30"/>
        <v>10879.833333333334</v>
      </c>
    </row>
    <row r="86" spans="1:14" x14ac:dyDescent="0.25">
      <c r="A86" s="2">
        <v>42005</v>
      </c>
      <c r="B86">
        <v>8400</v>
      </c>
      <c r="C86">
        <f t="shared" ca="1" si="29"/>
        <v>10880.083333333334</v>
      </c>
      <c r="D86">
        <f t="shared" ca="1" si="22"/>
        <v>-2480.0833333333339</v>
      </c>
      <c r="E86">
        <f t="shared" ref="E86:E92" ca="1" si="31">AVERAGE(D86,D98,D110,D122,D135,D150,D162,D174,D186,D198,D210)</f>
        <v>-2040.2206267217632</v>
      </c>
      <c r="F86">
        <f t="shared" ca="1" si="23"/>
        <v>-904.38636363636397</v>
      </c>
      <c r="I86">
        <v>8400</v>
      </c>
      <c r="J86">
        <f t="shared" si="24"/>
        <v>10614.736946148101</v>
      </c>
      <c r="K86">
        <f t="shared" si="27"/>
        <v>27175.122043795629</v>
      </c>
      <c r="L86">
        <f t="shared" si="25"/>
        <v>10870.048817518253</v>
      </c>
      <c r="M86">
        <f t="shared" si="26"/>
        <v>23999.051712801964</v>
      </c>
      <c r="N86">
        <f t="shared" ca="1" si="30"/>
        <v>10880.083333333334</v>
      </c>
    </row>
    <row r="87" spans="1:14" x14ac:dyDescent="0.25">
      <c r="A87" s="2">
        <v>42036</v>
      </c>
      <c r="B87">
        <v>9062</v>
      </c>
      <c r="C87">
        <f t="shared" ca="1" si="29"/>
        <v>10935.666666666666</v>
      </c>
      <c r="D87">
        <f t="shared" ca="1" si="22"/>
        <v>-1873.6666666666661</v>
      </c>
      <c r="E87">
        <f t="shared" ca="1" si="31"/>
        <v>-1282.0583333333329</v>
      </c>
      <c r="F87">
        <f t="shared" ca="1" si="23"/>
        <v>-297.96969696969609</v>
      </c>
      <c r="I87">
        <v>9062</v>
      </c>
      <c r="J87">
        <f t="shared" si="24"/>
        <v>10071.279014996266</v>
      </c>
      <c r="K87">
        <f t="shared" si="27"/>
        <v>26451.90251678833</v>
      </c>
      <c r="L87">
        <f t="shared" si="25"/>
        <v>10580.761006715333</v>
      </c>
      <c r="M87">
        <f t="shared" si="26"/>
        <v>23255.905291676125</v>
      </c>
      <c r="N87">
        <f t="shared" ca="1" si="30"/>
        <v>10935.666666666666</v>
      </c>
    </row>
    <row r="88" spans="1:14" x14ac:dyDescent="0.25">
      <c r="A88" s="2">
        <v>42064</v>
      </c>
      <c r="B88">
        <v>10722</v>
      </c>
      <c r="C88">
        <f t="shared" ca="1" si="29"/>
        <v>10946.5</v>
      </c>
      <c r="D88">
        <f t="shared" ca="1" si="22"/>
        <v>-224.5</v>
      </c>
      <c r="E88">
        <f t="shared" ca="1" si="31"/>
        <v>216.5625</v>
      </c>
      <c r="F88">
        <f t="shared" ca="1" si="23"/>
        <v>1351.19696969697</v>
      </c>
      <c r="I88">
        <v>10722</v>
      </c>
      <c r="J88">
        <f t="shared" si="24"/>
        <v>10299.031359747572</v>
      </c>
      <c r="K88">
        <f t="shared" si="27"/>
        <v>26508.398114102198</v>
      </c>
      <c r="L88">
        <f t="shared" si="25"/>
        <v>10603.359245640881</v>
      </c>
      <c r="M88">
        <f t="shared" si="26"/>
        <v>23435.066464115305</v>
      </c>
      <c r="N88">
        <f t="shared" ca="1" si="30"/>
        <v>10946.5</v>
      </c>
    </row>
    <row r="89" spans="1:14" x14ac:dyDescent="0.25">
      <c r="A89" s="2">
        <v>42095</v>
      </c>
      <c r="B89">
        <v>11107</v>
      </c>
      <c r="C89">
        <f t="shared" ca="1" si="29"/>
        <v>10922.833333333334</v>
      </c>
      <c r="D89">
        <f t="shared" ca="1" si="22"/>
        <v>184.16666666666606</v>
      </c>
      <c r="E89">
        <f t="shared" ca="1" si="31"/>
        <v>2485.5666666666666</v>
      </c>
      <c r="F89">
        <f t="shared" ca="1" si="23"/>
        <v>1759.863636363636</v>
      </c>
      <c r="I89">
        <v>11107</v>
      </c>
      <c r="J89">
        <f t="shared" si="24"/>
        <v>10581.820383835922</v>
      </c>
      <c r="K89">
        <f t="shared" si="27"/>
        <v>26709.854415845843</v>
      </c>
      <c r="L89">
        <f t="shared" si="25"/>
        <v>10683.941766338337</v>
      </c>
      <c r="M89">
        <f t="shared" si="26"/>
        <v>23719.284140365904</v>
      </c>
      <c r="N89">
        <f t="shared" ca="1" si="30"/>
        <v>10922.833333333334</v>
      </c>
    </row>
    <row r="90" spans="1:14" x14ac:dyDescent="0.25">
      <c r="A90" s="2">
        <v>42125</v>
      </c>
      <c r="B90">
        <v>11508</v>
      </c>
      <c r="C90">
        <f t="shared" ca="1" si="29"/>
        <v>11006.166666666666</v>
      </c>
      <c r="D90">
        <f t="shared" ca="1" si="22"/>
        <v>501.83333333333394</v>
      </c>
      <c r="E90">
        <f t="shared" ca="1" si="31"/>
        <v>1349.8706659954237</v>
      </c>
      <c r="F90">
        <f t="shared" ca="1" si="23"/>
        <v>2077.5303030303039</v>
      </c>
      <c r="I90">
        <v>11508</v>
      </c>
      <c r="J90">
        <f t="shared" si="24"/>
        <v>10905.983249493349</v>
      </c>
      <c r="K90">
        <f t="shared" si="27"/>
        <v>27039.477709310508</v>
      </c>
      <c r="L90">
        <f t="shared" si="25"/>
        <v>10815.791083724203</v>
      </c>
      <c r="M90">
        <f t="shared" si="26"/>
        <v>24100.374248687331</v>
      </c>
      <c r="N90">
        <f t="shared" ca="1" si="30"/>
        <v>11006.166666666666</v>
      </c>
    </row>
    <row r="91" spans="1:14" x14ac:dyDescent="0.25">
      <c r="A91" s="2">
        <v>42156</v>
      </c>
      <c r="B91">
        <v>12904</v>
      </c>
      <c r="C91">
        <f t="shared" ca="1" si="29"/>
        <v>11081.5</v>
      </c>
      <c r="D91">
        <f t="shared" ca="1" si="22"/>
        <v>1822.5</v>
      </c>
      <c r="E91">
        <f t="shared" ca="1" si="31"/>
        <v>1643.1723201407626</v>
      </c>
      <c r="F91">
        <f t="shared" ca="1" si="23"/>
        <v>3398.19696969697</v>
      </c>
      <c r="I91">
        <v>12904</v>
      </c>
      <c r="J91">
        <f t="shared" si="24"/>
        <v>11605.289112170678</v>
      </c>
      <c r="K91">
        <f t="shared" si="27"/>
        <v>27874.761275820827</v>
      </c>
      <c r="L91">
        <f t="shared" si="25"/>
        <v>11149.904510328332</v>
      </c>
      <c r="M91">
        <f t="shared" si="26"/>
        <v>25010.690932826343</v>
      </c>
      <c r="N91">
        <f t="shared" ca="1" si="30"/>
        <v>11081.5</v>
      </c>
    </row>
    <row r="92" spans="1:14" x14ac:dyDescent="0.25">
      <c r="A92" s="2">
        <v>42186</v>
      </c>
      <c r="B92">
        <v>11869</v>
      </c>
      <c r="C92">
        <f t="shared" ca="1" si="29"/>
        <v>11101.75</v>
      </c>
      <c r="D92">
        <f t="shared" ca="1" si="22"/>
        <v>767.25</v>
      </c>
      <c r="E92">
        <f t="shared" ca="1" si="31"/>
        <v>-270.77083333333348</v>
      </c>
      <c r="F92">
        <f t="shared" ca="1" si="23"/>
        <v>2342.94696969697</v>
      </c>
      <c r="I92">
        <v>11869</v>
      </c>
      <c r="J92">
        <f t="shared" si="24"/>
        <v>11697.587922910941</v>
      </c>
      <c r="K92">
        <f t="shared" si="27"/>
        <v>28162.399471689496</v>
      </c>
      <c r="L92">
        <f t="shared" si="25"/>
        <v>11264.959788675798</v>
      </c>
      <c r="M92">
        <f t="shared" si="26"/>
        <v>25229.377493735068</v>
      </c>
      <c r="N92">
        <f t="shared" ca="1" si="30"/>
        <v>11101.75</v>
      </c>
    </row>
    <row r="93" spans="1:14" x14ac:dyDescent="0.25">
      <c r="A93" s="2">
        <v>42217</v>
      </c>
      <c r="B93">
        <v>11224</v>
      </c>
      <c r="C93">
        <f t="shared" ca="1" si="29"/>
        <v>11201.25</v>
      </c>
      <c r="D93">
        <f t="shared" ca="1" si="22"/>
        <v>22.75</v>
      </c>
      <c r="E93">
        <f ca="1">AVERAGE(D93,D105,D117,D129,D145,D157,D169,D181,D193,D205,D217)</f>
        <v>873.5625</v>
      </c>
      <c r="F93">
        <f t="shared" ca="1" si="23"/>
        <v>1598.44696969697</v>
      </c>
      <c r="I93">
        <v>11224</v>
      </c>
      <c r="J93">
        <f t="shared" si="24"/>
        <v>11531.83214989211</v>
      </c>
      <c r="K93">
        <f t="shared" si="27"/>
        <v>28146.015556219179</v>
      </c>
      <c r="L93">
        <f t="shared" si="25"/>
        <v>11258.406222487672</v>
      </c>
      <c r="M93">
        <f t="shared" si="26"/>
        <v>25122.685505325979</v>
      </c>
      <c r="N93">
        <f t="shared" ca="1" si="30"/>
        <v>11201.25</v>
      </c>
    </row>
    <row r="94" spans="1:14" x14ac:dyDescent="0.25">
      <c r="A94" s="2">
        <v>42248</v>
      </c>
      <c r="B94">
        <v>12022</v>
      </c>
      <c r="C94">
        <f t="shared" ca="1" si="29"/>
        <v>11215.083333333334</v>
      </c>
      <c r="D94">
        <f t="shared" ca="1" si="22"/>
        <v>806.91666666666606</v>
      </c>
      <c r="E94">
        <f ca="1">AVERAGE(D94,D106,D118,D130,D146,D158,D170,D182,D194,D206,D218)</f>
        <v>83.374999999999545</v>
      </c>
      <c r="F94">
        <f t="shared" ca="1" si="23"/>
        <v>2382.613636363636</v>
      </c>
      <c r="I94">
        <v>12022</v>
      </c>
      <c r="J94">
        <f t="shared" si="24"/>
        <v>11703.390897429872</v>
      </c>
      <c r="K94">
        <f t="shared" si="27"/>
        <v>28451.453067224109</v>
      </c>
      <c r="L94">
        <f t="shared" si="25"/>
        <v>11380.581226889644</v>
      </c>
      <c r="M94">
        <f t="shared" si="26"/>
        <v>25419.50045029751</v>
      </c>
      <c r="N94">
        <f t="shared" ca="1" si="30"/>
        <v>11215.083333333334</v>
      </c>
    </row>
    <row r="95" spans="1:14" x14ac:dyDescent="0.25">
      <c r="A95" s="2">
        <v>42278</v>
      </c>
      <c r="B95">
        <v>11983</v>
      </c>
      <c r="C95">
        <f t="shared" ca="1" si="29"/>
        <v>11301.416666666666</v>
      </c>
      <c r="D95">
        <f t="shared" ca="1" si="22"/>
        <v>681.58333333333394</v>
      </c>
      <c r="E95">
        <f ca="1">AVERAGE(D95,D107,D119,D131,D147,D159,D171,D183,D195,D207,D219)</f>
        <v>485.20833333333348</v>
      </c>
      <c r="F95">
        <f t="shared" ca="1" si="23"/>
        <v>2257.2803030303039</v>
      </c>
      <c r="I95">
        <v>11983</v>
      </c>
      <c r="J95">
        <f t="shared" si="24"/>
        <v>11801.254083329417</v>
      </c>
      <c r="K95">
        <f t="shared" si="27"/>
        <v>28692.420576468248</v>
      </c>
      <c r="L95">
        <f t="shared" si="25"/>
        <v>11476.968230587299</v>
      </c>
      <c r="M95">
        <f t="shared" si="26"/>
        <v>25632.394922452935</v>
      </c>
      <c r="N95">
        <f t="shared" ca="1" si="30"/>
        <v>11301.416666666666</v>
      </c>
    </row>
    <row r="96" spans="1:14" x14ac:dyDescent="0.25">
      <c r="A96" s="2">
        <v>42309</v>
      </c>
      <c r="B96">
        <v>11506</v>
      </c>
      <c r="C96">
        <f t="shared" ca="1" si="29"/>
        <v>11374.166666666666</v>
      </c>
      <c r="D96">
        <f t="shared" ca="1" si="22"/>
        <v>131.83333333333394</v>
      </c>
      <c r="E96">
        <f ca="1">AVERAGE(D96,D108,D120,D132,D148,D160,D172,D184,D196,D208,D220)</f>
        <v>800.5</v>
      </c>
      <c r="F96">
        <f t="shared" ca="1" si="23"/>
        <v>1707.5303030303039</v>
      </c>
      <c r="I96">
        <v>11506</v>
      </c>
      <c r="J96">
        <f t="shared" si="24"/>
        <v>11697.91515416412</v>
      </c>
      <c r="K96">
        <f t="shared" si="27"/>
        <v>28704.03328423333</v>
      </c>
      <c r="L96">
        <f t="shared" si="25"/>
        <v>11481.613313693333</v>
      </c>
      <c r="M96">
        <f t="shared" si="26"/>
        <v>25587.84973417213</v>
      </c>
      <c r="N96">
        <f t="shared" ca="1" si="30"/>
        <v>11374.166666666666</v>
      </c>
    </row>
    <row r="97" spans="1:14" x14ac:dyDescent="0.25">
      <c r="A97" s="2">
        <v>42339</v>
      </c>
      <c r="B97">
        <v>14183</v>
      </c>
      <c r="C97">
        <f t="shared" ca="1" si="29"/>
        <v>11394.833333333334</v>
      </c>
      <c r="D97">
        <f t="shared" ca="1" si="22"/>
        <v>2788.1666666666661</v>
      </c>
      <c r="E97">
        <f ca="1">AVERAGE(D97,D109,D121,D133,D149,D161,D173,D185,D197,D209,D221)</f>
        <v>2301.8049242424245</v>
      </c>
      <c r="F97">
        <f t="shared" ca="1" si="23"/>
        <v>4363.863636363636</v>
      </c>
      <c r="I97">
        <v>14183</v>
      </c>
      <c r="J97">
        <f t="shared" si="24"/>
        <v>12567.694850206677</v>
      </c>
      <c r="K97">
        <f t="shared" si="27"/>
        <v>29784.587958755998</v>
      </c>
      <c r="L97">
        <f t="shared" si="25"/>
        <v>11913.8351835024</v>
      </c>
      <c r="M97">
        <f t="shared" si="26"/>
        <v>26770.554676326006</v>
      </c>
      <c r="N97">
        <f t="shared" ca="1" si="30"/>
        <v>11394.833333333334</v>
      </c>
    </row>
    <row r="98" spans="1:14" x14ac:dyDescent="0.25">
      <c r="A98" s="2">
        <v>42370</v>
      </c>
      <c r="B98">
        <v>8648</v>
      </c>
      <c r="C98">
        <f t="shared" ca="1" si="29"/>
        <v>11499.75</v>
      </c>
      <c r="D98">
        <f t="shared" ca="1" si="22"/>
        <v>-2851.75</v>
      </c>
      <c r="E98">
        <f t="shared" ref="E98:E104" ca="1" si="32">AVERAGE(D98,D110,D122,D135,D150,D162,D174,D186,D198,D210,D222)</f>
        <v>-1930.2549500688706</v>
      </c>
      <c r="F98">
        <f t="shared" ca="1" si="23"/>
        <v>-1276.05303030303</v>
      </c>
      <c r="I98">
        <v>8648</v>
      </c>
      <c r="J98">
        <f t="shared" si="24"/>
        <v>11195.80165263434</v>
      </c>
      <c r="K98">
        <f t="shared" si="27"/>
        <v>28478.25388535504</v>
      </c>
      <c r="L98">
        <f t="shared" si="25"/>
        <v>11391.301554142017</v>
      </c>
      <c r="M98">
        <f t="shared" si="26"/>
        <v>25168.014422905624</v>
      </c>
      <c r="N98">
        <f t="shared" ca="1" si="30"/>
        <v>11499.75</v>
      </c>
    </row>
    <row r="99" spans="1:14" x14ac:dyDescent="0.25">
      <c r="A99" s="2">
        <v>42401</v>
      </c>
      <c r="B99">
        <v>10321</v>
      </c>
      <c r="C99">
        <f t="shared" ca="1" si="29"/>
        <v>11615.166666666666</v>
      </c>
      <c r="D99">
        <f t="shared" ca="1" si="22"/>
        <v>-1294.1666666666661</v>
      </c>
      <c r="E99">
        <f t="shared" ca="1" si="32"/>
        <v>-1134.1562499999995</v>
      </c>
      <c r="F99">
        <f t="shared" ca="1" si="23"/>
        <v>281.53030303030391</v>
      </c>
      <c r="I99">
        <v>10321</v>
      </c>
      <c r="J99">
        <f t="shared" ref="J99:J121" si="33">0.35*B99+(1-0.35)*J98</f>
        <v>10889.62107421232</v>
      </c>
      <c r="K99">
        <f t="shared" si="27"/>
        <v>28050.133263698233</v>
      </c>
      <c r="L99">
        <f t="shared" si="25"/>
        <v>11220.053305479294</v>
      </c>
      <c r="M99">
        <f t="shared" ref="M99:M121" si="34">0.45*(B99)+(1-0.45)*(M98+L98)</f>
        <v>24752.073787376205</v>
      </c>
      <c r="N99">
        <f t="shared" ca="1" si="30"/>
        <v>11615.166666666666</v>
      </c>
    </row>
    <row r="100" spans="1:14" x14ac:dyDescent="0.25">
      <c r="A100" s="2">
        <v>42430</v>
      </c>
      <c r="B100">
        <v>12107</v>
      </c>
      <c r="C100">
        <f t="shared" ca="1" si="29"/>
        <v>11641.25</v>
      </c>
      <c r="D100">
        <f t="shared" ca="1" si="22"/>
        <v>465.75</v>
      </c>
      <c r="E100">
        <f t="shared" ca="1" si="32"/>
        <v>363.58333333333331</v>
      </c>
      <c r="F100">
        <f t="shared" ca="1" si="23"/>
        <v>2041.44696969697</v>
      </c>
      <c r="I100">
        <v>12107</v>
      </c>
      <c r="J100">
        <f t="shared" si="33"/>
        <v>11315.703698238009</v>
      </c>
      <c r="K100">
        <f t="shared" si="27"/>
        <v>28404.911941506518</v>
      </c>
      <c r="L100">
        <f t="shared" si="25"/>
        <v>11361.964776602608</v>
      </c>
      <c r="M100">
        <f t="shared" si="34"/>
        <v>25232.819901070528</v>
      </c>
      <c r="N100">
        <f t="shared" ca="1" si="30"/>
        <v>11641.25</v>
      </c>
    </row>
    <row r="101" spans="1:14" x14ac:dyDescent="0.25">
      <c r="A101" s="2">
        <v>42461</v>
      </c>
      <c r="B101">
        <v>11420</v>
      </c>
      <c r="C101">
        <f t="shared" ca="1" si="29"/>
        <v>11702.083333333334</v>
      </c>
      <c r="D101">
        <f t="shared" ca="1" si="22"/>
        <v>-282.08333333333394</v>
      </c>
      <c r="E101">
        <f t="shared" ca="1" si="32"/>
        <v>3060.9166666666665</v>
      </c>
      <c r="F101">
        <f t="shared" ca="1" si="23"/>
        <v>1293.613636363636</v>
      </c>
      <c r="I101">
        <v>11420</v>
      </c>
      <c r="J101">
        <f t="shared" si="33"/>
        <v>11352.207403854705</v>
      </c>
      <c r="K101">
        <f t="shared" si="27"/>
        <v>28428.126030865475</v>
      </c>
      <c r="L101">
        <f t="shared" si="25"/>
        <v>11371.250412346191</v>
      </c>
      <c r="M101">
        <f t="shared" si="34"/>
        <v>25266.131572720227</v>
      </c>
      <c r="N101">
        <f t="shared" ca="1" si="30"/>
        <v>11702.083333333334</v>
      </c>
    </row>
    <row r="102" spans="1:14" x14ac:dyDescent="0.25">
      <c r="A102" s="2">
        <v>42491</v>
      </c>
      <c r="B102">
        <v>12238</v>
      </c>
      <c r="C102">
        <f t="shared" ca="1" si="29"/>
        <v>11766.833333333334</v>
      </c>
      <c r="D102">
        <f t="shared" ca="1" si="22"/>
        <v>471.16666666666606</v>
      </c>
      <c r="E102">
        <f t="shared" ca="1" si="32"/>
        <v>1561.879999160946</v>
      </c>
      <c r="F102">
        <f t="shared" ca="1" si="23"/>
        <v>2046.863636363636</v>
      </c>
      <c r="I102">
        <v>12238</v>
      </c>
      <c r="J102">
        <f t="shared" si="33"/>
        <v>11662.234812505558</v>
      </c>
      <c r="K102">
        <f t="shared" si="27"/>
        <v>28774.825865927</v>
      </c>
      <c r="L102">
        <f t="shared" si="25"/>
        <v>11509.9303463708</v>
      </c>
      <c r="M102">
        <f t="shared" si="34"/>
        <v>25657.660091786529</v>
      </c>
      <c r="N102">
        <f t="shared" ca="1" si="30"/>
        <v>11766.833333333334</v>
      </c>
    </row>
    <row r="103" spans="1:14" x14ac:dyDescent="0.25">
      <c r="A103" s="2">
        <v>42522</v>
      </c>
      <c r="B103">
        <v>13681</v>
      </c>
      <c r="C103">
        <f t="shared" ca="1" si="29"/>
        <v>11690.25</v>
      </c>
      <c r="D103">
        <f t="shared" ca="1" si="22"/>
        <v>1990.75</v>
      </c>
      <c r="E103">
        <f t="shared" ca="1" si="32"/>
        <v>1598.3404001759529</v>
      </c>
      <c r="F103">
        <f t="shared" ca="1" si="23"/>
        <v>3566.44696969697</v>
      </c>
      <c r="I103">
        <v>13681</v>
      </c>
      <c r="J103">
        <f t="shared" si="33"/>
        <v>12368.802628128611</v>
      </c>
      <c r="K103">
        <f t="shared" si="27"/>
        <v>29643.25372737868</v>
      </c>
      <c r="L103">
        <f t="shared" si="25"/>
        <v>11857.301490951473</v>
      </c>
      <c r="M103">
        <f t="shared" si="34"/>
        <v>26598.624740986532</v>
      </c>
      <c r="N103">
        <f t="shared" ca="1" si="30"/>
        <v>11690.25</v>
      </c>
    </row>
    <row r="104" spans="1:14" x14ac:dyDescent="0.25">
      <c r="A104" s="2">
        <v>42552</v>
      </c>
      <c r="B104">
        <v>10950</v>
      </c>
      <c r="C104">
        <f t="shared" ca="1" si="29"/>
        <v>11813.25</v>
      </c>
      <c r="D104">
        <f t="shared" ca="1" si="22"/>
        <v>-863.25</v>
      </c>
      <c r="E104">
        <f t="shared" ca="1" si="32"/>
        <v>-616.77777777777794</v>
      </c>
      <c r="F104">
        <f t="shared" ca="1" si="23"/>
        <v>712.44696969696997</v>
      </c>
      <c r="I104">
        <v>10950</v>
      </c>
      <c r="J104">
        <f t="shared" si="33"/>
        <v>11872.221708283598</v>
      </c>
      <c r="K104">
        <f t="shared" si="27"/>
        <v>29280.333130998093</v>
      </c>
      <c r="L104">
        <f t="shared" si="25"/>
        <v>11712.133252399239</v>
      </c>
      <c r="M104">
        <f t="shared" si="34"/>
        <v>26078.259427565907</v>
      </c>
      <c r="N104">
        <f t="shared" ca="1" si="30"/>
        <v>11813.25</v>
      </c>
    </row>
    <row r="105" spans="1:14" x14ac:dyDescent="0.25">
      <c r="A105" s="2">
        <v>42583</v>
      </c>
      <c r="B105">
        <v>12700</v>
      </c>
      <c r="C105">
        <f t="shared" ca="1" si="29"/>
        <v>11834.083333333334</v>
      </c>
      <c r="D105">
        <f t="shared" ca="1" si="22"/>
        <v>865.91666666666606</v>
      </c>
      <c r="E105">
        <f ca="1">AVERAGE(D105,D117,D129,D145,D157,D169,D181,D193,D205,D217,D229)</f>
        <v>1157.1666666666667</v>
      </c>
      <c r="F105">
        <f t="shared" ca="1" si="23"/>
        <v>2441.613636363636</v>
      </c>
      <c r="I105">
        <v>12700</v>
      </c>
      <c r="J105">
        <f t="shared" si="33"/>
        <v>12161.944110384338</v>
      </c>
      <c r="K105">
        <f t="shared" si="27"/>
        <v>29675.479830038399</v>
      </c>
      <c r="L105">
        <f t="shared" si="25"/>
        <v>11870.191932015361</v>
      </c>
      <c r="M105">
        <f t="shared" si="34"/>
        <v>26499.71597398083</v>
      </c>
      <c r="N105">
        <f t="shared" ca="1" si="30"/>
        <v>11834.083333333334</v>
      </c>
    </row>
    <row r="106" spans="1:14" x14ac:dyDescent="0.25">
      <c r="A106" s="2">
        <v>42614</v>
      </c>
      <c r="B106">
        <v>12272</v>
      </c>
      <c r="C106">
        <f t="shared" ca="1" si="29"/>
        <v>11827.583333333334</v>
      </c>
      <c r="D106">
        <f t="shared" ca="1" si="22"/>
        <v>444.41666666666606</v>
      </c>
      <c r="E106">
        <f ca="1">AVERAGE(D106,D118,D130,D146,D158,D170,D182,D194,D206,D218,D230)</f>
        <v>-157.80555555555597</v>
      </c>
      <c r="F106">
        <f t="shared" ca="1" si="23"/>
        <v>2020.113636363636</v>
      </c>
      <c r="I106">
        <v>12272</v>
      </c>
      <c r="J106">
        <f t="shared" si="33"/>
        <v>12200.46367174982</v>
      </c>
      <c r="K106">
        <f t="shared" si="27"/>
        <v>29836.203057232255</v>
      </c>
      <c r="L106">
        <f t="shared" si="25"/>
        <v>11934.481222892902</v>
      </c>
      <c r="M106">
        <f t="shared" si="34"/>
        <v>26625.84934829791</v>
      </c>
      <c r="N106">
        <f t="shared" ca="1" si="30"/>
        <v>11827.583333333334</v>
      </c>
    </row>
    <row r="107" spans="1:14" x14ac:dyDescent="0.25">
      <c r="A107" s="2">
        <v>42644</v>
      </c>
      <c r="B107">
        <v>11905</v>
      </c>
      <c r="C107">
        <f t="shared" ca="1" si="29"/>
        <v>11953.416666666666</v>
      </c>
      <c r="D107">
        <f t="shared" ca="1" si="22"/>
        <v>-48.41666666666606</v>
      </c>
      <c r="E107">
        <f ca="1">AVERAGE(D107,D119,D131,D147,D159,D171,D183,D195,D207,D219,D231)</f>
        <v>419.75</v>
      </c>
      <c r="F107">
        <f t="shared" ca="1" si="23"/>
        <v>1527.2803030303039</v>
      </c>
      <c r="I107">
        <v>11905</v>
      </c>
      <c r="J107">
        <f t="shared" si="33"/>
        <v>12097.051386637384</v>
      </c>
      <c r="K107">
        <f t="shared" si="27"/>
        <v>29824.410568075091</v>
      </c>
      <c r="L107">
        <f t="shared" si="25"/>
        <v>11929.764227230036</v>
      </c>
      <c r="M107">
        <f t="shared" si="34"/>
        <v>26565.431814154948</v>
      </c>
      <c r="N107">
        <f t="shared" ca="1" si="30"/>
        <v>11953.416666666666</v>
      </c>
    </row>
    <row r="108" spans="1:14" x14ac:dyDescent="0.25">
      <c r="A108" s="2">
        <v>42675</v>
      </c>
      <c r="B108">
        <v>13016</v>
      </c>
      <c r="C108">
        <f t="shared" ca="1" si="29"/>
        <v>11973.25</v>
      </c>
      <c r="D108">
        <f t="shared" ca="1" si="22"/>
        <v>1042.75</v>
      </c>
      <c r="E108">
        <f ca="1">AVERAGE(D108,D120,D132,D148,D160,D172,D184,D196,D208,D220,D232)</f>
        <v>1023.3888888888887</v>
      </c>
      <c r="F108">
        <f t="shared" ca="1" si="23"/>
        <v>2618.44696969697</v>
      </c>
      <c r="I108">
        <v>13016</v>
      </c>
      <c r="J108">
        <f t="shared" si="33"/>
        <v>12418.683401314298</v>
      </c>
      <c r="K108">
        <f t="shared" si="27"/>
        <v>30258.904877183075</v>
      </c>
      <c r="L108">
        <f t="shared" si="25"/>
        <v>12103.561950873231</v>
      </c>
      <c r="M108">
        <f t="shared" si="34"/>
        <v>27029.557822761744</v>
      </c>
      <c r="N108">
        <f t="shared" ca="1" si="30"/>
        <v>11973.25</v>
      </c>
    </row>
    <row r="109" spans="1:14" x14ac:dyDescent="0.25">
      <c r="A109" s="2">
        <v>42705</v>
      </c>
      <c r="B109">
        <v>14421</v>
      </c>
      <c r="C109">
        <f t="shared" ca="1" si="29"/>
        <v>12006.166666666666</v>
      </c>
      <c r="D109">
        <f t="shared" ca="1" si="22"/>
        <v>2414.8333333333339</v>
      </c>
      <c r="E109">
        <f ca="1">AVERAGE(D109,D121,D133,D149,D161,D173,D185,D197,D209,D221,D233)</f>
        <v>2139.6843434343441</v>
      </c>
      <c r="F109">
        <f t="shared" ca="1" si="23"/>
        <v>3990.5303030303039</v>
      </c>
      <c r="I109">
        <v>14421</v>
      </c>
      <c r="J109">
        <f t="shared" si="33"/>
        <v>13119.494210854293</v>
      </c>
      <c r="K109">
        <f t="shared" si="27"/>
        <v>31185.880096833786</v>
      </c>
      <c r="L109">
        <f t="shared" si="25"/>
        <v>12474.352038733516</v>
      </c>
      <c r="M109">
        <f t="shared" si="34"/>
        <v>28012.665875499235</v>
      </c>
      <c r="N109">
        <f t="shared" ca="1" si="30"/>
        <v>12006.166666666666</v>
      </c>
    </row>
    <row r="110" spans="1:14" x14ac:dyDescent="0.25">
      <c r="A110" s="2">
        <v>42736</v>
      </c>
      <c r="B110">
        <v>9043</v>
      </c>
      <c r="C110">
        <f t="shared" ca="1" si="29"/>
        <v>12017.083333333334</v>
      </c>
      <c r="D110">
        <f t="shared" ca="1" si="22"/>
        <v>-2974.0833333333339</v>
      </c>
      <c r="E110">
        <f t="shared" ref="E110:E116" ca="1" si="35">AVERAGE(D110,D122,D135,D150,D162,D174,D186,D198,D210,D222,D234)</f>
        <v>-1623.0899334251608</v>
      </c>
      <c r="F110">
        <f t="shared" ca="1" si="23"/>
        <v>-1398.386363636364</v>
      </c>
      <c r="I110">
        <v>9043</v>
      </c>
      <c r="J110">
        <f t="shared" si="33"/>
        <v>11692.72123705529</v>
      </c>
      <c r="K110">
        <f t="shared" si="27"/>
        <v>29813.339281340384</v>
      </c>
      <c r="L110">
        <f t="shared" si="25"/>
        <v>11925.335712536154</v>
      </c>
      <c r="M110">
        <f t="shared" si="34"/>
        <v>26337.209852828015</v>
      </c>
      <c r="N110">
        <f t="shared" ca="1" si="30"/>
        <v>12017.083333333334</v>
      </c>
    </row>
    <row r="111" spans="1:14" x14ac:dyDescent="0.25">
      <c r="A111" s="2">
        <v>42767</v>
      </c>
      <c r="B111">
        <v>10452</v>
      </c>
      <c r="C111">
        <f t="shared" ca="1" si="29"/>
        <v>12048.25</v>
      </c>
      <c r="D111">
        <f t="shared" ca="1" si="22"/>
        <v>-1596.25</v>
      </c>
      <c r="E111">
        <f t="shared" ca="1" si="35"/>
        <v>-1080.8194444444441</v>
      </c>
      <c r="F111">
        <f t="shared" ca="1" si="23"/>
        <v>-20.553030303030027</v>
      </c>
      <c r="I111">
        <v>10452</v>
      </c>
      <c r="J111">
        <f t="shared" si="33"/>
        <v>11258.468804085938</v>
      </c>
      <c r="K111">
        <f t="shared" si="27"/>
        <v>29224.004996325923</v>
      </c>
      <c r="L111">
        <f t="shared" si="25"/>
        <v>11689.60199853037</v>
      </c>
      <c r="M111">
        <f t="shared" si="34"/>
        <v>25747.800060950296</v>
      </c>
      <c r="N111">
        <f t="shared" ca="1" si="30"/>
        <v>12048.25</v>
      </c>
    </row>
    <row r="112" spans="1:14" x14ac:dyDescent="0.25">
      <c r="A112" s="2">
        <v>42795</v>
      </c>
      <c r="B112">
        <v>12481</v>
      </c>
      <c r="C112">
        <f t="shared" ca="1" si="29"/>
        <v>12054.166666666666</v>
      </c>
      <c r="D112">
        <f t="shared" ca="1" si="22"/>
        <v>426.83333333333394</v>
      </c>
      <c r="E112">
        <f t="shared" ca="1" si="35"/>
        <v>312.5</v>
      </c>
      <c r="F112">
        <f t="shared" ca="1" si="23"/>
        <v>2002.5303030303039</v>
      </c>
      <c r="I112">
        <v>12481</v>
      </c>
      <c r="J112">
        <f t="shared" si="33"/>
        <v>11686.354722655858</v>
      </c>
      <c r="K112">
        <f t="shared" si="27"/>
        <v>29540.564196913776</v>
      </c>
      <c r="L112">
        <f t="shared" si="25"/>
        <v>11816.225678765511</v>
      </c>
      <c r="M112">
        <f t="shared" si="34"/>
        <v>26207.021132714366</v>
      </c>
      <c r="N112">
        <f t="shared" ca="1" si="30"/>
        <v>12054.166666666666</v>
      </c>
    </row>
    <row r="113" spans="1:14" x14ac:dyDescent="0.25">
      <c r="A113" s="2">
        <v>42826</v>
      </c>
      <c r="B113">
        <v>11491</v>
      </c>
      <c r="C113">
        <f t="shared" ca="1" si="29"/>
        <v>12163.083333333334</v>
      </c>
      <c r="D113">
        <f t="shared" ca="1" si="22"/>
        <v>-672.08333333333394</v>
      </c>
      <c r="E113">
        <f t="shared" ca="1" si="35"/>
        <v>4175.25</v>
      </c>
      <c r="F113">
        <f t="shared" ca="1" si="23"/>
        <v>903.61363636363603</v>
      </c>
      <c r="I113">
        <v>11491</v>
      </c>
      <c r="J113">
        <f t="shared" si="33"/>
        <v>11617.980569726307</v>
      </c>
      <c r="K113">
        <f t="shared" si="27"/>
        <v>29410.473925407572</v>
      </c>
      <c r="L113">
        <f t="shared" si="25"/>
        <v>11764.189570163029</v>
      </c>
      <c r="M113">
        <f t="shared" si="34"/>
        <v>26083.735746313934</v>
      </c>
      <c r="N113">
        <f t="shared" ca="1" si="30"/>
        <v>12163.083333333334</v>
      </c>
    </row>
    <row r="114" spans="1:14" x14ac:dyDescent="0.25">
      <c r="A114" s="2">
        <v>42856</v>
      </c>
      <c r="B114">
        <v>13545</v>
      </c>
      <c r="C114">
        <f t="shared" ca="1" si="29"/>
        <v>12250.5</v>
      </c>
      <c r="D114">
        <f t="shared" ca="1" si="22"/>
        <v>1294.5</v>
      </c>
      <c r="E114">
        <f t="shared" ca="1" si="35"/>
        <v>1925.4511099923727</v>
      </c>
      <c r="F114">
        <f t="shared" ca="1" si="23"/>
        <v>2870.19696969697</v>
      </c>
      <c r="I114">
        <v>13545</v>
      </c>
      <c r="J114">
        <f t="shared" si="33"/>
        <v>12292.437370322099</v>
      </c>
      <c r="K114">
        <f t="shared" si="27"/>
        <v>30122.798097342362</v>
      </c>
      <c r="L114">
        <f t="shared" si="25"/>
        <v>12049.119238936946</v>
      </c>
      <c r="M114">
        <f t="shared" si="34"/>
        <v>26911.60892406233</v>
      </c>
      <c r="N114">
        <f t="shared" ca="1" si="30"/>
        <v>12250.5</v>
      </c>
    </row>
    <row r="115" spans="1:14" x14ac:dyDescent="0.25">
      <c r="A115" s="2">
        <v>42887</v>
      </c>
      <c r="B115">
        <v>14730</v>
      </c>
      <c r="C115">
        <f t="shared" ca="1" si="29"/>
        <v>12289.333333333334</v>
      </c>
      <c r="D115">
        <f t="shared" ca="1" si="22"/>
        <v>2440.6666666666661</v>
      </c>
      <c r="E115">
        <f t="shared" ca="1" si="35"/>
        <v>1467.5372002346039</v>
      </c>
      <c r="F115">
        <f t="shared" ca="1" si="23"/>
        <v>4016.363636363636</v>
      </c>
      <c r="I115">
        <v>14730</v>
      </c>
      <c r="J115">
        <f t="shared" si="33"/>
        <v>13145.584290709365</v>
      </c>
      <c r="K115">
        <f t="shared" si="27"/>
        <v>31195.150401767583</v>
      </c>
      <c r="L115">
        <f t="shared" si="25"/>
        <v>12478.060160707035</v>
      </c>
      <c r="M115">
        <f t="shared" si="34"/>
        <v>28056.900489649604</v>
      </c>
      <c r="N115">
        <f t="shared" ca="1" si="30"/>
        <v>12289.333333333334</v>
      </c>
    </row>
    <row r="116" spans="1:14" x14ac:dyDescent="0.25">
      <c r="A116" s="2">
        <v>42917</v>
      </c>
      <c r="B116">
        <v>11416</v>
      </c>
      <c r="C116">
        <f t="shared" ca="1" si="29"/>
        <v>12347.833333333334</v>
      </c>
      <c r="D116">
        <f t="shared" ca="1" si="22"/>
        <v>-931.83333333333394</v>
      </c>
      <c r="E116">
        <f t="shared" ca="1" si="35"/>
        <v>-493.54166666666697</v>
      </c>
      <c r="F116">
        <f t="shared" ca="1" si="23"/>
        <v>643.86363636363603</v>
      </c>
      <c r="I116">
        <v>11416</v>
      </c>
      <c r="J116">
        <f t="shared" si="33"/>
        <v>12540.229788961087</v>
      </c>
      <c r="K116">
        <f t="shared" si="27"/>
        <v>30770.32633748477</v>
      </c>
      <c r="L116">
        <f t="shared" si="25"/>
        <v>12308.130534993908</v>
      </c>
      <c r="M116">
        <f t="shared" si="34"/>
        <v>27431.428357696153</v>
      </c>
      <c r="N116">
        <f t="shared" ca="1" si="30"/>
        <v>12347.833333333334</v>
      </c>
    </row>
    <row r="117" spans="1:14" x14ac:dyDescent="0.25">
      <c r="A117" s="2">
        <v>42948</v>
      </c>
      <c r="B117">
        <v>13402</v>
      </c>
      <c r="C117">
        <f t="shared" ca="1" si="29"/>
        <v>12317.416666666666</v>
      </c>
      <c r="D117">
        <f t="shared" ca="1" si="22"/>
        <v>1084.5833333333339</v>
      </c>
      <c r="E117">
        <f ca="1">AVERAGE(D117,D129,D145,D157,D169,D181,D193,D205,D217,D229,D241)</f>
        <v>1302.791666666667</v>
      </c>
      <c r="F117">
        <f t="shared" ca="1" si="23"/>
        <v>2660.2803030303039</v>
      </c>
      <c r="I117">
        <v>13402</v>
      </c>
      <c r="J117">
        <f t="shared" si="33"/>
        <v>12841.849362824707</v>
      </c>
      <c r="K117">
        <f t="shared" si="27"/>
        <v>31207.874123487207</v>
      </c>
      <c r="L117">
        <f t="shared" si="25"/>
        <v>12483.149649394883</v>
      </c>
      <c r="M117">
        <f t="shared" si="34"/>
        <v>27887.657390979537</v>
      </c>
      <c r="N117">
        <f t="shared" ca="1" si="30"/>
        <v>12317.416666666666</v>
      </c>
    </row>
    <row r="118" spans="1:14" x14ac:dyDescent="0.25">
      <c r="A118" s="2">
        <v>42979</v>
      </c>
      <c r="B118">
        <v>11907</v>
      </c>
      <c r="C118">
        <f t="shared" ca="1" si="29"/>
        <v>12384.583333333334</v>
      </c>
      <c r="D118">
        <f t="shared" ca="1" si="22"/>
        <v>-477.58333333333394</v>
      </c>
      <c r="E118">
        <f ca="1">AVERAGE(D118,D130,D146,D158,D170,D182,D194,D206,D218,D230,D242)</f>
        <v>-458.91666666666697</v>
      </c>
      <c r="F118">
        <f t="shared" ca="1" si="23"/>
        <v>1098.113636363636</v>
      </c>
      <c r="I118">
        <v>11907</v>
      </c>
      <c r="J118">
        <f t="shared" si="33"/>
        <v>12514.65208583606</v>
      </c>
      <c r="K118">
        <f t="shared" si="27"/>
        <v>30977.414263729253</v>
      </c>
      <c r="L118">
        <f t="shared" si="25"/>
        <v>12390.965705491702</v>
      </c>
      <c r="M118">
        <f t="shared" si="34"/>
        <v>27562.093872205933</v>
      </c>
      <c r="N118">
        <f t="shared" ca="1" si="30"/>
        <v>12384.583333333334</v>
      </c>
    </row>
    <row r="119" spans="1:14" x14ac:dyDescent="0.25">
      <c r="A119" s="2">
        <v>43009</v>
      </c>
      <c r="B119">
        <v>12711</v>
      </c>
      <c r="C119">
        <f t="shared" ca="1" si="29"/>
        <v>12405</v>
      </c>
      <c r="D119">
        <f t="shared" ca="1" si="22"/>
        <v>306</v>
      </c>
      <c r="E119">
        <f ca="1">AVERAGE(D119,D131,D147,D159,D171,D183,D195,D207,D219,D231,D243)</f>
        <v>653.83333333333303</v>
      </c>
      <c r="F119">
        <f t="shared" ca="1" si="23"/>
        <v>1881.69696969697</v>
      </c>
      <c r="I119">
        <v>12711</v>
      </c>
      <c r="J119">
        <f t="shared" si="33"/>
        <v>12583.373855793438</v>
      </c>
      <c r="K119">
        <f t="shared" si="27"/>
        <v>31105.427981532575</v>
      </c>
      <c r="L119">
        <f t="shared" si="25"/>
        <v>12442.17119261303</v>
      </c>
      <c r="M119">
        <f t="shared" si="34"/>
        <v>27694.132767733699</v>
      </c>
      <c r="N119">
        <f t="shared" ca="1" si="30"/>
        <v>12405</v>
      </c>
    </row>
    <row r="120" spans="1:14" x14ac:dyDescent="0.25">
      <c r="A120" s="2">
        <v>43040</v>
      </c>
      <c r="B120">
        <v>13261</v>
      </c>
      <c r="C120">
        <f t="shared" ca="1" si="29"/>
        <v>12392</v>
      </c>
      <c r="D120">
        <f t="shared" ca="1" si="22"/>
        <v>869</v>
      </c>
      <c r="E120">
        <f ca="1">AVERAGE(D120,D132,D148,D160,D172,D184,D196,D208,D220,D232,D244)</f>
        <v>1013.708333333333</v>
      </c>
      <c r="F120">
        <f t="shared" ca="1" si="23"/>
        <v>2444.69696969697</v>
      </c>
      <c r="I120">
        <v>13261</v>
      </c>
      <c r="J120">
        <f t="shared" si="33"/>
        <v>12820.543006265734</v>
      </c>
      <c r="K120">
        <f t="shared" si="27"/>
        <v>31432.959504487368</v>
      </c>
      <c r="L120">
        <f t="shared" si="25"/>
        <v>12573.183801794949</v>
      </c>
      <c r="M120">
        <f t="shared" si="34"/>
        <v>28042.417178190706</v>
      </c>
      <c r="N120">
        <f t="shared" ca="1" si="30"/>
        <v>12392</v>
      </c>
    </row>
    <row r="121" spans="1:14" x14ac:dyDescent="0.25">
      <c r="A121" s="2">
        <v>43070</v>
      </c>
      <c r="B121">
        <v>14265</v>
      </c>
      <c r="C121">
        <f t="shared" ca="1" si="29"/>
        <v>12435.416666666666</v>
      </c>
      <c r="D121">
        <f t="shared" ca="1" si="22"/>
        <v>1829.5833333333339</v>
      </c>
      <c r="E121">
        <f ca="1">AVERAGE(D121,D133,D149,D161,D173,D185,D197,D209,D221,D233,D245)</f>
        <v>2002.109848484849</v>
      </c>
      <c r="F121">
        <f t="shared" ca="1" si="23"/>
        <v>3405.2803030303039</v>
      </c>
      <c r="I121">
        <v>14265</v>
      </c>
      <c r="J121">
        <f t="shared" si="33"/>
        <v>13326.102954072727</v>
      </c>
      <c r="K121">
        <f t="shared" si="27"/>
        <v>32109.685983769392</v>
      </c>
      <c r="L121">
        <f t="shared" si="25"/>
        <v>12843.874393507758</v>
      </c>
      <c r="M121">
        <f t="shared" si="34"/>
        <v>28757.830538992112</v>
      </c>
      <c r="N121">
        <f t="shared" ca="1" si="30"/>
        <v>12435.416666666666</v>
      </c>
    </row>
    <row r="122" spans="1:14" ht="21" x14ac:dyDescent="0.35">
      <c r="A122" s="2">
        <v>43101</v>
      </c>
      <c r="B122">
        <v>9564</v>
      </c>
      <c r="C122">
        <f t="shared" ca="1" si="29"/>
        <v>12432.333333333334</v>
      </c>
      <c r="D122">
        <f t="shared" ca="1" si="22"/>
        <v>-2868.3333333333339</v>
      </c>
      <c r="E122">
        <f t="shared" ref="E122:E128" ca="1" si="36">AVERAGE(D122,D135,D150,D162,D174,D186,D198,D210,D222,D234,D246)</f>
        <v>-947.5932334710742</v>
      </c>
      <c r="F122">
        <f t="shared" ca="1" si="23"/>
        <v>-1292.636363636364</v>
      </c>
      <c r="I122" s="8"/>
    </row>
    <row r="123" spans="1:14" x14ac:dyDescent="0.25">
      <c r="A123" s="2">
        <v>43132</v>
      </c>
      <c r="B123">
        <v>10415</v>
      </c>
      <c r="C123">
        <f t="shared" ca="1" si="29"/>
        <v>12449.166666666666</v>
      </c>
      <c r="D123">
        <f t="shared" ca="1" si="22"/>
        <v>-2034.1666666666661</v>
      </c>
      <c r="E123">
        <f t="shared" ca="1" si="36"/>
        <v>-823.10416666666606</v>
      </c>
      <c r="F123">
        <f t="shared" ca="1" si="23"/>
        <v>-458.46969696969609</v>
      </c>
    </row>
    <row r="124" spans="1:14" x14ac:dyDescent="0.25">
      <c r="A124" s="2">
        <v>43160</v>
      </c>
      <c r="B124">
        <v>12683</v>
      </c>
      <c r="C124">
        <f t="shared" ca="1" si="29"/>
        <v>12484.833333333334</v>
      </c>
      <c r="D124">
        <f t="shared" ca="1" si="22"/>
        <v>198.16666666666606</v>
      </c>
      <c r="E124">
        <f t="shared" ca="1" si="36"/>
        <v>198.16666666666606</v>
      </c>
      <c r="F124">
        <f t="shared" ca="1" si="23"/>
        <v>1773.863636363636</v>
      </c>
    </row>
    <row r="125" spans="1:14" x14ac:dyDescent="0.25">
      <c r="A125" s="2">
        <v>43191</v>
      </c>
      <c r="B125">
        <v>11919</v>
      </c>
      <c r="C125">
        <f t="shared" ca="1" si="29"/>
        <v>12534.25</v>
      </c>
      <c r="D125">
        <f t="shared" ca="1" si="22"/>
        <v>-615.25</v>
      </c>
      <c r="E125">
        <f t="shared" ca="1" si="36"/>
        <v>6598.916666666667</v>
      </c>
      <c r="F125">
        <f t="shared" ca="1" si="23"/>
        <v>960.44696969696997</v>
      </c>
    </row>
    <row r="126" spans="1:14" x14ac:dyDescent="0.25">
      <c r="A126" s="2">
        <v>43221</v>
      </c>
      <c r="B126">
        <v>14138</v>
      </c>
      <c r="C126">
        <f t="shared" ca="1" si="29"/>
        <v>12522</v>
      </c>
      <c r="D126">
        <f t="shared" ca="1" si="22"/>
        <v>1616</v>
      </c>
      <c r="E126">
        <f t="shared" ca="1" si="36"/>
        <v>2240.926664988559</v>
      </c>
      <c r="F126">
        <f t="shared" ca="1" si="23"/>
        <v>3191.69696969697</v>
      </c>
    </row>
    <row r="127" spans="1:14" x14ac:dyDescent="0.25">
      <c r="A127" s="2">
        <v>43252</v>
      </c>
      <c r="B127">
        <v>14583</v>
      </c>
      <c r="C127">
        <f t="shared" ca="1" si="29"/>
        <v>12624</v>
      </c>
      <c r="D127">
        <f t="shared" ca="1" si="22"/>
        <v>1959</v>
      </c>
      <c r="E127">
        <f t="shared" ca="1" si="36"/>
        <v>980.97246701857284</v>
      </c>
      <c r="F127">
        <f t="shared" ca="1" si="23"/>
        <v>3534.69696969697</v>
      </c>
    </row>
    <row r="128" spans="1:14" x14ac:dyDescent="0.25">
      <c r="A128" s="2">
        <v>43282</v>
      </c>
      <c r="B128">
        <v>12640</v>
      </c>
      <c r="C128">
        <f t="shared" ca="1" si="29"/>
        <v>12695.25</v>
      </c>
      <c r="D128">
        <f t="shared" ca="1" si="22"/>
        <v>-55.25</v>
      </c>
      <c r="E128">
        <f t="shared" ca="1" si="36"/>
        <v>-55.25</v>
      </c>
      <c r="F128">
        <f t="shared" ca="1" si="23"/>
        <v>1520.44696969697</v>
      </c>
    </row>
    <row r="129" spans="1:9" x14ac:dyDescent="0.25">
      <c r="A129" s="2">
        <v>43313</v>
      </c>
      <c r="B129">
        <v>14257</v>
      </c>
      <c r="C129">
        <f t="shared" ca="1" si="29"/>
        <v>12736</v>
      </c>
      <c r="D129">
        <f t="shared" ca="1" si="22"/>
        <v>1521</v>
      </c>
      <c r="E129">
        <f ca="1">AVERAGE(D129,D145,D157,D169,D181,D193,D205,D217,D229,D241,D253)</f>
        <v>1521</v>
      </c>
      <c r="F129">
        <f t="shared" ca="1" si="23"/>
        <v>3096.69696969697</v>
      </c>
    </row>
    <row r="130" spans="1:9" x14ac:dyDescent="0.25">
      <c r="A130" s="2">
        <v>43344</v>
      </c>
      <c r="B130">
        <v>12396</v>
      </c>
      <c r="C130">
        <f t="shared" ca="1" si="29"/>
        <v>12836.25</v>
      </c>
      <c r="D130">
        <f t="shared" ca="1" si="22"/>
        <v>-440.25</v>
      </c>
      <c r="E130">
        <f ca="1">AVERAGE(D130,D146,D158,D170,D182,D194,D206,D218,D230,D242,D254)</f>
        <v>-440.25</v>
      </c>
      <c r="F130">
        <f t="shared" ca="1" si="23"/>
        <v>1135.44696969697</v>
      </c>
    </row>
    <row r="131" spans="1:9" x14ac:dyDescent="0.25">
      <c r="A131" s="2">
        <v>43374</v>
      </c>
      <c r="B131">
        <v>13914</v>
      </c>
      <c r="C131">
        <f t="shared" ca="1" si="29"/>
        <v>12912.333333333334</v>
      </c>
      <c r="D131">
        <f t="shared" ref="D131:D133" ca="1" si="37">B131-C131</f>
        <v>1001.6666666666661</v>
      </c>
      <c r="E131">
        <f ca="1">AVERAGE(D131,D147,D159,D171,D183,D195,D207,D219,D231,D243,D255)</f>
        <v>1001.6666666666661</v>
      </c>
      <c r="F131">
        <f t="shared" ref="F131:F133" ca="1" si="38">B131-(C131+E$2)</f>
        <v>2577.363636363636</v>
      </c>
    </row>
    <row r="132" spans="1:9" x14ac:dyDescent="0.25">
      <c r="A132" s="2">
        <v>43405</v>
      </c>
      <c r="B132">
        <v>14174</v>
      </c>
      <c r="C132">
        <f t="shared" ca="1" si="29"/>
        <v>13015.583333333334</v>
      </c>
      <c r="D132">
        <f t="shared" ca="1" si="37"/>
        <v>1158.4166666666661</v>
      </c>
      <c r="E132">
        <f ca="1">AVERAGE(D132,D148,D160,D172,D184,D196,D208,D220,D232,D244,D256)</f>
        <v>1158.4166666666661</v>
      </c>
      <c r="F132">
        <f t="shared" ca="1" si="38"/>
        <v>2734.113636363636</v>
      </c>
    </row>
    <row r="133" spans="1:9" ht="15.75" thickBot="1" x14ac:dyDescent="0.3">
      <c r="A133" s="3">
        <v>43435</v>
      </c>
      <c r="B133" s="6">
        <v>15504</v>
      </c>
      <c r="C133">
        <f t="shared" ca="1" si="29"/>
        <v>13329.363636363636</v>
      </c>
      <c r="D133">
        <f t="shared" ca="1" si="37"/>
        <v>2174.636363636364</v>
      </c>
      <c r="E133">
        <f ca="1">AVERAGE(D133,D149,D161,D173,D185,D197,D209,D221,D233,D245,D257)</f>
        <v>2174.636363636364</v>
      </c>
      <c r="F133">
        <f t="shared" ca="1" si="38"/>
        <v>3750.3333333333339</v>
      </c>
    </row>
    <row r="134" spans="1:9" ht="21" x14ac:dyDescent="0.35">
      <c r="A134" s="7" t="s">
        <v>8</v>
      </c>
    </row>
    <row r="135" spans="1:9" ht="21" x14ac:dyDescent="0.35">
      <c r="A135" s="4" t="s">
        <v>6</v>
      </c>
      <c r="B135">
        <f>AVERAGE(B2:B133)</f>
        <v>10709.90909090909</v>
      </c>
      <c r="C135">
        <f t="shared" ref="C135:F135" ca="1" si="39">AVERAGE(C2:C133)</f>
        <v>10710.438446969696</v>
      </c>
      <c r="D135">
        <f t="shared" ca="1" si="39"/>
        <v>973.14686639118543</v>
      </c>
      <c r="E135">
        <f t="shared" ca="1" si="39"/>
        <v>578.20617082838544</v>
      </c>
      <c r="F135">
        <f t="shared" ca="1" si="39"/>
        <v>2548.8438360881564</v>
      </c>
    </row>
    <row r="136" spans="1:9" ht="21" x14ac:dyDescent="0.35">
      <c r="A136" s="4" t="s">
        <v>7</v>
      </c>
      <c r="B136">
        <f>MEDIAN(B2:B133)</f>
        <v>10637</v>
      </c>
      <c r="C136">
        <f t="shared" ref="C136:F136" ca="1" si="40">MEDIAN(C2:C133)</f>
        <v>10845.208333333334</v>
      </c>
      <c r="D136">
        <f t="shared" ca="1" si="40"/>
        <v>387.95833333333394</v>
      </c>
      <c r="E136">
        <f t="shared" ca="1" si="40"/>
        <v>623.78809523809525</v>
      </c>
      <c r="F136">
        <f t="shared" ca="1" si="40"/>
        <v>1963.6553030303039</v>
      </c>
    </row>
    <row r="137" spans="1:9" ht="21" x14ac:dyDescent="0.35">
      <c r="A137" s="4" t="s">
        <v>9</v>
      </c>
    </row>
    <row r="138" spans="1:9" ht="21" x14ac:dyDescent="0.35">
      <c r="A138" s="4" t="s">
        <v>10</v>
      </c>
      <c r="B138">
        <f>MAX(B2:B133) - MIN(B2:B133)</f>
        <v>8946</v>
      </c>
      <c r="C138">
        <f t="shared" ref="C138:F138" ca="1" si="41">MAX(C2:C133) - MIN(C2:C133)</f>
        <v>4329.863636363636</v>
      </c>
      <c r="D138">
        <f t="shared" ca="1" si="41"/>
        <v>13813.083333333334</v>
      </c>
      <c r="E138">
        <f t="shared" ca="1" si="41"/>
        <v>8757.6603133608824</v>
      </c>
      <c r="F138">
        <f t="shared" ca="1" si="41"/>
        <v>13813.083333333334</v>
      </c>
    </row>
    <row r="139" spans="1:9" ht="21" x14ac:dyDescent="0.35">
      <c r="A139" s="4" t="s">
        <v>11</v>
      </c>
      <c r="B139">
        <f>STDEV(B2:B133)</f>
        <v>1861.9158952092193</v>
      </c>
      <c r="C139">
        <f t="shared" ref="C139:F139" ca="1" si="42">STDEV(C2:C133)</f>
        <v>1225.4280392947153</v>
      </c>
      <c r="D139">
        <f t="shared" ca="1" si="42"/>
        <v>2865.8533299771179</v>
      </c>
      <c r="E139">
        <f t="shared" ca="1" si="42"/>
        <v>1351.0591306516626</v>
      </c>
      <c r="F139">
        <f t="shared" ca="1" si="42"/>
        <v>2865.8533299771166</v>
      </c>
    </row>
    <row r="140" spans="1:9" ht="21" x14ac:dyDescent="0.35">
      <c r="A140" s="4" t="s">
        <v>12</v>
      </c>
      <c r="B140">
        <f>STDEV(B2:B133)/AVERAGE(B2:B133)</f>
        <v>0.17384983190844006</v>
      </c>
      <c r="C140">
        <f t="shared" ref="C140:F140" ca="1" si="43">STDEV(C2:C133)/AVERAGE(C2:C133)</f>
        <v>0.11441436738207721</v>
      </c>
      <c r="D140">
        <f t="shared" ca="1" si="43"/>
        <v>2.944934037145738</v>
      </c>
      <c r="E140">
        <f t="shared" ca="1" si="43"/>
        <v>2.3366390723848984</v>
      </c>
      <c r="F140">
        <f t="shared" ca="1" si="43"/>
        <v>1.1243738393857394</v>
      </c>
    </row>
    <row r="141" spans="1:9" ht="21" x14ac:dyDescent="0.35">
      <c r="A141" s="4"/>
    </row>
    <row r="142" spans="1:9" ht="21" x14ac:dyDescent="0.35">
      <c r="A142" s="4" t="s">
        <v>32</v>
      </c>
    </row>
    <row r="143" spans="1:9" ht="21" x14ac:dyDescent="0.35">
      <c r="A143" s="4" t="s">
        <v>33</v>
      </c>
      <c r="B143">
        <v>0.3</v>
      </c>
      <c r="C143">
        <v>0.4</v>
      </c>
      <c r="D143">
        <v>0.5</v>
      </c>
      <c r="E143">
        <v>0.6</v>
      </c>
      <c r="F143">
        <v>0.7</v>
      </c>
      <c r="G143">
        <v>0.8</v>
      </c>
      <c r="H143">
        <v>0.9</v>
      </c>
      <c r="I143">
        <v>1</v>
      </c>
    </row>
    <row r="144" spans="1:9" ht="21" x14ac:dyDescent="0.35">
      <c r="A144" s="4" t="s">
        <v>34</v>
      </c>
      <c r="B144">
        <v>7.0000000000000007E-2</v>
      </c>
      <c r="C144">
        <v>0.1</v>
      </c>
      <c r="D144">
        <v>0.14000000000000001</v>
      </c>
      <c r="E144">
        <v>0.1</v>
      </c>
      <c r="F144">
        <v>0.15</v>
      </c>
      <c r="G144">
        <v>0.14000000000000001</v>
      </c>
      <c r="H144">
        <v>0.2</v>
      </c>
      <c r="I144">
        <v>0.1</v>
      </c>
    </row>
    <row r="145" spans="1:2" x14ac:dyDescent="0.25">
      <c r="A145">
        <f ca="1">RAND()</f>
        <v>0.16481914136952613</v>
      </c>
      <c r="B145">
        <v>0.3</v>
      </c>
    </row>
    <row r="146" spans="1:2" x14ac:dyDescent="0.25">
      <c r="A146">
        <f t="shared" ref="A146:A209" ca="1" si="44">RAND()</f>
        <v>0.86386181621687819</v>
      </c>
      <c r="B146">
        <v>0.3</v>
      </c>
    </row>
    <row r="147" spans="1:2" x14ac:dyDescent="0.25">
      <c r="A147">
        <f t="shared" ca="1" si="44"/>
        <v>0.20991783427746868</v>
      </c>
      <c r="B147">
        <v>0.3</v>
      </c>
    </row>
    <row r="148" spans="1:2" x14ac:dyDescent="0.25">
      <c r="A148">
        <f t="shared" ca="1" si="44"/>
        <v>0.72962353241518574</v>
      </c>
      <c r="B148">
        <v>0.3</v>
      </c>
    </row>
    <row r="149" spans="1:2" x14ac:dyDescent="0.25">
      <c r="A149">
        <f t="shared" ca="1" si="44"/>
        <v>0.41804920060752659</v>
      </c>
      <c r="B149">
        <v>0.3</v>
      </c>
    </row>
    <row r="150" spans="1:2" x14ac:dyDescent="0.25">
      <c r="A150">
        <f t="shared" ca="1" si="44"/>
        <v>0.88103532072373114</v>
      </c>
      <c r="B150">
        <v>0.3</v>
      </c>
    </row>
    <row r="151" spans="1:2" x14ac:dyDescent="0.25">
      <c r="A151">
        <f t="shared" ca="1" si="44"/>
        <v>4.7863355344516467E-2</v>
      </c>
      <c r="B151">
        <v>0.3</v>
      </c>
    </row>
    <row r="152" spans="1:2" x14ac:dyDescent="0.25">
      <c r="A152">
        <f t="shared" ca="1" si="44"/>
        <v>0.73103992458386247</v>
      </c>
      <c r="B152">
        <v>0.3</v>
      </c>
    </row>
    <row r="153" spans="1:2" x14ac:dyDescent="0.25">
      <c r="A153">
        <f t="shared" ca="1" si="44"/>
        <v>0.37398288103319088</v>
      </c>
      <c r="B153">
        <v>0.3</v>
      </c>
    </row>
    <row r="154" spans="1:2" x14ac:dyDescent="0.25">
      <c r="A154">
        <f t="shared" ca="1" si="44"/>
        <v>0.12293325392371368</v>
      </c>
      <c r="B154">
        <v>0.3</v>
      </c>
    </row>
    <row r="155" spans="1:2" x14ac:dyDescent="0.25">
      <c r="A155">
        <f t="shared" ca="1" si="44"/>
        <v>0.54914832976217509</v>
      </c>
      <c r="B155">
        <v>0.3</v>
      </c>
    </row>
    <row r="156" spans="1:2" x14ac:dyDescent="0.25">
      <c r="A156">
        <f t="shared" ca="1" si="44"/>
        <v>0.73495575161976856</v>
      </c>
      <c r="B156">
        <v>0.3</v>
      </c>
    </row>
    <row r="157" spans="1:2" x14ac:dyDescent="0.25">
      <c r="A157">
        <f t="shared" ca="1" si="44"/>
        <v>0.8422721011108143</v>
      </c>
      <c r="B157">
        <v>0.3</v>
      </c>
    </row>
    <row r="158" spans="1:2" x14ac:dyDescent="0.25">
      <c r="A158">
        <f t="shared" ca="1" si="44"/>
        <v>0.88880849056914246</v>
      </c>
      <c r="B158">
        <v>0.3</v>
      </c>
    </row>
    <row r="159" spans="1:2" x14ac:dyDescent="0.25">
      <c r="A159">
        <f t="shared" ca="1" si="44"/>
        <v>0.14083571215318602</v>
      </c>
      <c r="B159">
        <v>0.3</v>
      </c>
    </row>
    <row r="160" spans="1:2" x14ac:dyDescent="0.25">
      <c r="A160">
        <f t="shared" ca="1" si="44"/>
        <v>0.7558056634556588</v>
      </c>
      <c r="B160">
        <v>0.3</v>
      </c>
    </row>
    <row r="161" spans="1:2" x14ac:dyDescent="0.25">
      <c r="A161">
        <f t="shared" ca="1" si="44"/>
        <v>0.46709478963811146</v>
      </c>
      <c r="B161">
        <v>0.3</v>
      </c>
    </row>
    <row r="162" spans="1:2" x14ac:dyDescent="0.25">
      <c r="A162">
        <f t="shared" ca="1" si="44"/>
        <v>0.39422171243375292</v>
      </c>
      <c r="B162">
        <v>0.3</v>
      </c>
    </row>
    <row r="163" spans="1:2" x14ac:dyDescent="0.25">
      <c r="A163">
        <f t="shared" ca="1" si="44"/>
        <v>0.78432809015031235</v>
      </c>
      <c r="B163">
        <v>0.3</v>
      </c>
    </row>
    <row r="164" spans="1:2" x14ac:dyDescent="0.25">
      <c r="A164">
        <f t="shared" ca="1" si="44"/>
        <v>0.16772239312819415</v>
      </c>
      <c r="B164">
        <v>0.3</v>
      </c>
    </row>
    <row r="165" spans="1:2" x14ac:dyDescent="0.25">
      <c r="A165">
        <f t="shared" ca="1" si="44"/>
        <v>0.44983981092040426</v>
      </c>
      <c r="B165">
        <v>0.3</v>
      </c>
    </row>
    <row r="166" spans="1:2" x14ac:dyDescent="0.25">
      <c r="A166">
        <f t="shared" ca="1" si="44"/>
        <v>0.24160811918896252</v>
      </c>
      <c r="B166">
        <v>0.3</v>
      </c>
    </row>
    <row r="167" spans="1:2" x14ac:dyDescent="0.25">
      <c r="A167">
        <f t="shared" ca="1" si="44"/>
        <v>0.51167967950786997</v>
      </c>
      <c r="B167">
        <v>0.3</v>
      </c>
    </row>
    <row r="168" spans="1:2" x14ac:dyDescent="0.25">
      <c r="A168">
        <f t="shared" ca="1" si="44"/>
        <v>8.8880335435092439E-2</v>
      </c>
      <c r="B168">
        <v>0.3</v>
      </c>
    </row>
    <row r="169" spans="1:2" x14ac:dyDescent="0.25">
      <c r="A169">
        <f t="shared" ca="1" si="44"/>
        <v>0.31150692014374137</v>
      </c>
      <c r="B169">
        <v>0.3</v>
      </c>
    </row>
    <row r="170" spans="1:2" x14ac:dyDescent="0.25">
      <c r="A170">
        <f t="shared" ca="1" si="44"/>
        <v>0.61732412626919697</v>
      </c>
      <c r="B170">
        <v>0.3</v>
      </c>
    </row>
    <row r="171" spans="1:2" x14ac:dyDescent="0.25">
      <c r="A171">
        <f t="shared" ca="1" si="44"/>
        <v>0.37373921019540846</v>
      </c>
      <c r="B171">
        <v>0.3</v>
      </c>
    </row>
    <row r="172" spans="1:2" x14ac:dyDescent="0.25">
      <c r="A172">
        <f t="shared" ca="1" si="44"/>
        <v>0.2712670476810195</v>
      </c>
      <c r="B172">
        <v>0.3</v>
      </c>
    </row>
    <row r="173" spans="1:2" x14ac:dyDescent="0.25">
      <c r="A173">
        <f t="shared" ca="1" si="44"/>
        <v>0.98190049289280323</v>
      </c>
      <c r="B173">
        <v>0.3</v>
      </c>
    </row>
    <row r="174" spans="1:2" x14ac:dyDescent="0.25">
      <c r="A174">
        <f t="shared" ca="1" si="44"/>
        <v>0.14490346148105571</v>
      </c>
      <c r="B174">
        <v>0.3</v>
      </c>
    </row>
    <row r="175" spans="1:2" x14ac:dyDescent="0.25">
      <c r="A175">
        <f t="shared" ca="1" si="44"/>
        <v>0.28257233735050769</v>
      </c>
      <c r="B175">
        <v>0.3</v>
      </c>
    </row>
    <row r="176" spans="1:2" x14ac:dyDescent="0.25">
      <c r="A176">
        <f t="shared" ca="1" si="44"/>
        <v>0.70097591177095242</v>
      </c>
      <c r="B176">
        <v>0.3</v>
      </c>
    </row>
    <row r="177" spans="1:2" x14ac:dyDescent="0.25">
      <c r="A177">
        <f t="shared" ca="1" si="44"/>
        <v>0.62039935586166983</v>
      </c>
      <c r="B177">
        <v>0.3</v>
      </c>
    </row>
    <row r="178" spans="1:2" x14ac:dyDescent="0.25">
      <c r="A178">
        <f t="shared" ca="1" si="44"/>
        <v>0.5634877921829623</v>
      </c>
      <c r="B178">
        <v>0.3</v>
      </c>
    </row>
    <row r="179" spans="1:2" x14ac:dyDescent="0.25">
      <c r="A179">
        <f t="shared" ca="1" si="44"/>
        <v>0.60184571369219464</v>
      </c>
      <c r="B179">
        <v>0.3</v>
      </c>
    </row>
    <row r="180" spans="1:2" x14ac:dyDescent="0.25">
      <c r="A180">
        <f t="shared" ca="1" si="44"/>
        <v>0.23477388218819872</v>
      </c>
      <c r="B180">
        <v>0.3</v>
      </c>
    </row>
    <row r="181" spans="1:2" x14ac:dyDescent="0.25">
      <c r="A181">
        <f t="shared" ca="1" si="44"/>
        <v>0.85355690307155085</v>
      </c>
      <c r="B181">
        <v>0.3</v>
      </c>
    </row>
    <row r="182" spans="1:2" x14ac:dyDescent="0.25">
      <c r="A182">
        <f t="shared" ca="1" si="44"/>
        <v>0.82683960369843423</v>
      </c>
      <c r="B182">
        <v>0.3</v>
      </c>
    </row>
    <row r="183" spans="1:2" x14ac:dyDescent="0.25">
      <c r="A183">
        <f t="shared" ca="1" si="44"/>
        <v>0.73336336503585542</v>
      </c>
      <c r="B183">
        <v>0.3</v>
      </c>
    </row>
    <row r="184" spans="1:2" x14ac:dyDescent="0.25">
      <c r="A184">
        <f t="shared" ca="1" si="44"/>
        <v>0.42196162225216371</v>
      </c>
      <c r="B184">
        <v>0.3</v>
      </c>
    </row>
    <row r="185" spans="1:2" x14ac:dyDescent="0.25">
      <c r="A185">
        <f t="shared" ca="1" si="44"/>
        <v>9.4371988578446309E-2</v>
      </c>
      <c r="B185">
        <v>0.3</v>
      </c>
    </row>
    <row r="186" spans="1:2" x14ac:dyDescent="0.25">
      <c r="A186">
        <f t="shared" ca="1" si="44"/>
        <v>0.66275935623582771</v>
      </c>
      <c r="B186">
        <v>0.3</v>
      </c>
    </row>
    <row r="187" spans="1:2" x14ac:dyDescent="0.25">
      <c r="A187">
        <f t="shared" ca="1" si="44"/>
        <v>0.8106161854719014</v>
      </c>
      <c r="B187">
        <v>0.3</v>
      </c>
    </row>
    <row r="188" spans="1:2" x14ac:dyDescent="0.25">
      <c r="A188">
        <f t="shared" ca="1" si="44"/>
        <v>0.41128280772874526</v>
      </c>
      <c r="B188">
        <v>0.3</v>
      </c>
    </row>
    <row r="189" spans="1:2" x14ac:dyDescent="0.25">
      <c r="A189">
        <f t="shared" ca="1" si="44"/>
        <v>0.28151478328784452</v>
      </c>
      <c r="B189">
        <v>0.3</v>
      </c>
    </row>
    <row r="190" spans="1:2" x14ac:dyDescent="0.25">
      <c r="A190">
        <f t="shared" ca="1" si="44"/>
        <v>0.93481008814229649</v>
      </c>
      <c r="B190">
        <v>0.3</v>
      </c>
    </row>
    <row r="191" spans="1:2" x14ac:dyDescent="0.25">
      <c r="A191">
        <f t="shared" ca="1" si="44"/>
        <v>0.57411776212372267</v>
      </c>
      <c r="B191">
        <v>0.3</v>
      </c>
    </row>
    <row r="192" spans="1:2" x14ac:dyDescent="0.25">
      <c r="A192">
        <f t="shared" ca="1" si="44"/>
        <v>0.45751498691989156</v>
      </c>
      <c r="B192">
        <v>0.3</v>
      </c>
    </row>
    <row r="193" spans="1:2" x14ac:dyDescent="0.25">
      <c r="A193">
        <f t="shared" ca="1" si="44"/>
        <v>0.98686936832442629</v>
      </c>
      <c r="B193">
        <v>0.3</v>
      </c>
    </row>
    <row r="194" spans="1:2" x14ac:dyDescent="0.25">
      <c r="A194">
        <f t="shared" ca="1" si="44"/>
        <v>0.21084538517066664</v>
      </c>
      <c r="B194">
        <v>0.3</v>
      </c>
    </row>
    <row r="195" spans="1:2" x14ac:dyDescent="0.25">
      <c r="A195">
        <f t="shared" ca="1" si="44"/>
        <v>0.7086767727277985</v>
      </c>
      <c r="B195">
        <v>0.3</v>
      </c>
    </row>
    <row r="196" spans="1:2" x14ac:dyDescent="0.25">
      <c r="A196">
        <f t="shared" ca="1" si="44"/>
        <v>0.77495549579393508</v>
      </c>
      <c r="B196">
        <v>0.3</v>
      </c>
    </row>
    <row r="197" spans="1:2" x14ac:dyDescent="0.25">
      <c r="A197">
        <f t="shared" ca="1" si="44"/>
        <v>0.68808863455945024</v>
      </c>
      <c r="B197">
        <v>0.3</v>
      </c>
    </row>
    <row r="198" spans="1:2" x14ac:dyDescent="0.25">
      <c r="A198">
        <f t="shared" ca="1" si="44"/>
        <v>0.40958311489442545</v>
      </c>
      <c r="B198">
        <v>0.3</v>
      </c>
    </row>
    <row r="199" spans="1:2" x14ac:dyDescent="0.25">
      <c r="A199">
        <f t="shared" ca="1" si="44"/>
        <v>0.16743300989311827</v>
      </c>
      <c r="B199">
        <v>0.3</v>
      </c>
    </row>
    <row r="200" spans="1:2" x14ac:dyDescent="0.25">
      <c r="A200">
        <f t="shared" ca="1" si="44"/>
        <v>0.69203020695266326</v>
      </c>
      <c r="B200">
        <v>0.3</v>
      </c>
    </row>
    <row r="201" spans="1:2" x14ac:dyDescent="0.25">
      <c r="A201">
        <f t="shared" ca="1" si="44"/>
        <v>0.13652793334068014</v>
      </c>
      <c r="B201">
        <v>0.3</v>
      </c>
    </row>
    <row r="202" spans="1:2" x14ac:dyDescent="0.25">
      <c r="A202">
        <f t="shared" ca="1" si="44"/>
        <v>0.37045687400023053</v>
      </c>
      <c r="B202">
        <v>0.3</v>
      </c>
    </row>
    <row r="203" spans="1:2" x14ac:dyDescent="0.25">
      <c r="A203">
        <f t="shared" ca="1" si="44"/>
        <v>6.0267478385159778E-3</v>
      </c>
      <c r="B203">
        <v>0.3</v>
      </c>
    </row>
    <row r="204" spans="1:2" x14ac:dyDescent="0.25">
      <c r="A204">
        <f t="shared" ca="1" si="44"/>
        <v>0.86029058585379214</v>
      </c>
      <c r="B204">
        <v>0.3</v>
      </c>
    </row>
    <row r="205" spans="1:2" x14ac:dyDescent="0.25">
      <c r="A205">
        <f t="shared" ca="1" si="44"/>
        <v>0.39602391894588318</v>
      </c>
      <c r="B205">
        <v>0.3</v>
      </c>
    </row>
    <row r="206" spans="1:2" x14ac:dyDescent="0.25">
      <c r="A206">
        <f t="shared" ca="1" si="44"/>
        <v>0.67925773018216773</v>
      </c>
      <c r="B206">
        <v>0.3</v>
      </c>
    </row>
    <row r="207" spans="1:2" x14ac:dyDescent="0.25">
      <c r="A207">
        <f t="shared" ca="1" si="44"/>
        <v>0.52792096886618767</v>
      </c>
      <c r="B207">
        <v>0.3</v>
      </c>
    </row>
    <row r="208" spans="1:2" x14ac:dyDescent="0.25">
      <c r="A208">
        <f t="shared" ca="1" si="44"/>
        <v>0.91842934912918095</v>
      </c>
      <c r="B208">
        <v>0.3</v>
      </c>
    </row>
    <row r="209" spans="1:2" x14ac:dyDescent="0.25">
      <c r="A209">
        <f t="shared" ca="1" si="44"/>
        <v>0.29388168423113914</v>
      </c>
      <c r="B209">
        <v>0.3</v>
      </c>
    </row>
    <row r="210" spans="1:2" x14ac:dyDescent="0.25">
      <c r="A210">
        <f t="shared" ref="A210:A244" ca="1" si="45">RAND()</f>
        <v>0.41389520866639629</v>
      </c>
      <c r="B210">
        <v>0.3</v>
      </c>
    </row>
    <row r="211" spans="1:2" x14ac:dyDescent="0.25">
      <c r="A211">
        <f t="shared" ca="1" si="45"/>
        <v>0.18810713314157868</v>
      </c>
      <c r="B211">
        <v>0.3</v>
      </c>
    </row>
    <row r="212" spans="1:2" x14ac:dyDescent="0.25">
      <c r="A212">
        <f t="shared" ca="1" si="45"/>
        <v>0.32984423003782326</v>
      </c>
      <c r="B212">
        <v>0.3</v>
      </c>
    </row>
    <row r="213" spans="1:2" x14ac:dyDescent="0.25">
      <c r="A213">
        <f t="shared" ca="1" si="45"/>
        <v>0.78958894720874584</v>
      </c>
      <c r="B213">
        <v>0.3</v>
      </c>
    </row>
    <row r="214" spans="1:2" x14ac:dyDescent="0.25">
      <c r="A214">
        <f t="shared" ca="1" si="45"/>
        <v>0.4735558471227399</v>
      </c>
      <c r="B214">
        <v>0.3</v>
      </c>
    </row>
    <row r="215" spans="1:2" x14ac:dyDescent="0.25">
      <c r="A215">
        <f t="shared" ca="1" si="45"/>
        <v>0.65808739481791456</v>
      </c>
      <c r="B215">
        <v>0.3</v>
      </c>
    </row>
    <row r="216" spans="1:2" x14ac:dyDescent="0.25">
      <c r="A216">
        <f t="shared" ca="1" si="45"/>
        <v>0.23664638521697956</v>
      </c>
      <c r="B216">
        <v>0.3</v>
      </c>
    </row>
    <row r="217" spans="1:2" x14ac:dyDescent="0.25">
      <c r="A217">
        <f t="shared" ca="1" si="45"/>
        <v>0.85598187646813473</v>
      </c>
      <c r="B217">
        <v>0.3</v>
      </c>
    </row>
    <row r="218" spans="1:2" x14ac:dyDescent="0.25">
      <c r="A218">
        <f t="shared" ca="1" si="45"/>
        <v>0.12654493440912973</v>
      </c>
      <c r="B218">
        <v>0.3</v>
      </c>
    </row>
    <row r="219" spans="1:2" x14ac:dyDescent="0.25">
      <c r="A219">
        <f t="shared" ca="1" si="45"/>
        <v>0.78154572265930788</v>
      </c>
      <c r="B219">
        <v>0.3</v>
      </c>
    </row>
    <row r="220" spans="1:2" x14ac:dyDescent="0.25">
      <c r="A220">
        <f t="shared" ca="1" si="45"/>
        <v>3.9573870384064569E-2</v>
      </c>
      <c r="B220">
        <v>0.3</v>
      </c>
    </row>
    <row r="221" spans="1:2" x14ac:dyDescent="0.25">
      <c r="A221">
        <f t="shared" ca="1" si="45"/>
        <v>0.65243232862389744</v>
      </c>
      <c r="B221">
        <v>0.3</v>
      </c>
    </row>
    <row r="222" spans="1:2" x14ac:dyDescent="0.25">
      <c r="A222">
        <f t="shared" ca="1" si="45"/>
        <v>0.85754353186243248</v>
      </c>
      <c r="B222">
        <v>0.3</v>
      </c>
    </row>
    <row r="223" spans="1:2" x14ac:dyDescent="0.25">
      <c r="A223">
        <f t="shared" ca="1" si="45"/>
        <v>0.17080073941738139</v>
      </c>
      <c r="B223">
        <v>0.3</v>
      </c>
    </row>
    <row r="224" spans="1:2" x14ac:dyDescent="0.25">
      <c r="A224">
        <f t="shared" ca="1" si="45"/>
        <v>0.40682028780119606</v>
      </c>
      <c r="B224">
        <v>0.3</v>
      </c>
    </row>
    <row r="225" spans="1:2" x14ac:dyDescent="0.25">
      <c r="A225">
        <f t="shared" ca="1" si="45"/>
        <v>0.32683752995560633</v>
      </c>
      <c r="B225">
        <v>0.3</v>
      </c>
    </row>
    <row r="226" spans="1:2" x14ac:dyDescent="0.25">
      <c r="A226">
        <f t="shared" ca="1" si="45"/>
        <v>0.23705020191613235</v>
      </c>
      <c r="B226">
        <v>0.3</v>
      </c>
    </row>
    <row r="227" spans="1:2" x14ac:dyDescent="0.25">
      <c r="A227">
        <f t="shared" ca="1" si="45"/>
        <v>0.4870778071156272</v>
      </c>
      <c r="B227">
        <v>0.3</v>
      </c>
    </row>
    <row r="228" spans="1:2" x14ac:dyDescent="0.25">
      <c r="A228">
        <f t="shared" ca="1" si="45"/>
        <v>0.31716594051764102</v>
      </c>
      <c r="B228">
        <v>0.3</v>
      </c>
    </row>
    <row r="229" spans="1:2" x14ac:dyDescent="0.25">
      <c r="A229">
        <f t="shared" ca="1" si="45"/>
        <v>0.72736156679260455</v>
      </c>
      <c r="B229">
        <v>0.3</v>
      </c>
    </row>
    <row r="230" spans="1:2" x14ac:dyDescent="0.25">
      <c r="A230">
        <f t="shared" ca="1" si="45"/>
        <v>0.77201331026392894</v>
      </c>
      <c r="B230">
        <v>0.3</v>
      </c>
    </row>
    <row r="231" spans="1:2" x14ac:dyDescent="0.25">
      <c r="A231">
        <f t="shared" ca="1" si="45"/>
        <v>0.87765159564016781</v>
      </c>
      <c r="B231">
        <v>0.3</v>
      </c>
    </row>
    <row r="232" spans="1:2" x14ac:dyDescent="0.25">
      <c r="A232">
        <f t="shared" ca="1" si="45"/>
        <v>0.2237382861821442</v>
      </c>
      <c r="B232">
        <v>0.3</v>
      </c>
    </row>
    <row r="233" spans="1:2" x14ac:dyDescent="0.25">
      <c r="A233">
        <f t="shared" ca="1" si="45"/>
        <v>0.82797098593075091</v>
      </c>
      <c r="B233">
        <v>0.3</v>
      </c>
    </row>
    <row r="234" spans="1:2" x14ac:dyDescent="0.25">
      <c r="A234">
        <f t="shared" ca="1" si="45"/>
        <v>0.61877386542382229</v>
      </c>
      <c r="B234">
        <v>0.3</v>
      </c>
    </row>
    <row r="235" spans="1:2" x14ac:dyDescent="0.25">
      <c r="A235">
        <f t="shared" ca="1" si="45"/>
        <v>8.0263731391247983E-2</v>
      </c>
      <c r="B235">
        <v>0.3</v>
      </c>
    </row>
    <row r="236" spans="1:2" x14ac:dyDescent="0.25">
      <c r="A236">
        <f t="shared" ca="1" si="45"/>
        <v>0.35040951767677542</v>
      </c>
      <c r="B236">
        <v>0.3</v>
      </c>
    </row>
    <row r="237" spans="1:2" x14ac:dyDescent="0.25">
      <c r="A237">
        <f t="shared" ca="1" si="45"/>
        <v>7.9176367397018055E-2</v>
      </c>
      <c r="B237">
        <v>0.3</v>
      </c>
    </row>
    <row r="238" spans="1:2" x14ac:dyDescent="0.25">
      <c r="A238">
        <f t="shared" ca="1" si="45"/>
        <v>0.32964763784010098</v>
      </c>
      <c r="B238">
        <v>0.3</v>
      </c>
    </row>
    <row r="239" spans="1:2" x14ac:dyDescent="0.25">
      <c r="A239">
        <f t="shared" ca="1" si="45"/>
        <v>0.83370116516972503</v>
      </c>
      <c r="B239">
        <v>0.3</v>
      </c>
    </row>
    <row r="240" spans="1:2" x14ac:dyDescent="0.25">
      <c r="A240">
        <f t="shared" ca="1" si="45"/>
        <v>1.028127131576495E-2</v>
      </c>
      <c r="B240">
        <v>0.3</v>
      </c>
    </row>
    <row r="241" spans="1:2" x14ac:dyDescent="0.25">
      <c r="A241">
        <f t="shared" ca="1" si="45"/>
        <v>0.57561363731926507</v>
      </c>
      <c r="B241">
        <v>0.3</v>
      </c>
    </row>
    <row r="242" spans="1:2" x14ac:dyDescent="0.25">
      <c r="A242">
        <f t="shared" ca="1" si="45"/>
        <v>0.20492669084237125</v>
      </c>
      <c r="B242">
        <v>0.3</v>
      </c>
    </row>
    <row r="243" spans="1:2" x14ac:dyDescent="0.25">
      <c r="A243">
        <f t="shared" ca="1" si="45"/>
        <v>0.96271272471067404</v>
      </c>
      <c r="B243">
        <v>0.3</v>
      </c>
    </row>
    <row r="244" spans="1:2" x14ac:dyDescent="0.25">
      <c r="A244">
        <f t="shared" ca="1" si="45"/>
        <v>0.38629508807928459</v>
      </c>
      <c r="B244">
        <v>0.3</v>
      </c>
    </row>
    <row r="245" spans="1:2" ht="21" x14ac:dyDescent="0.35">
      <c r="A245" s="4" t="s">
        <v>35</v>
      </c>
      <c r="B245">
        <v>462563</v>
      </c>
    </row>
    <row r="246" spans="1:2" ht="21" x14ac:dyDescent="0.35">
      <c r="A246" s="4" t="s">
        <v>36</v>
      </c>
      <c r="B246">
        <v>352673</v>
      </c>
    </row>
    <row r="247" spans="1:2" ht="21" x14ac:dyDescent="0.35">
      <c r="A247" s="4" t="s">
        <v>37</v>
      </c>
    </row>
  </sheetData>
  <pageMargins left="0.7" right="0.7" top="0.75" bottom="0.75" header="0.3" footer="0.3"/>
  <ignoredErrors>
    <ignoredError sqref="S15:S26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d112ad-5fa7-4461-b705-56c096ac0b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5C9471D5B09F4A870CBD99217BBD09" ma:contentTypeVersion="16" ma:contentTypeDescription="Create a new document." ma:contentTypeScope="" ma:versionID="4bc13b5aa771cc8c33d4387bac9abbae">
  <xsd:schema xmlns:xsd="http://www.w3.org/2001/XMLSchema" xmlns:xs="http://www.w3.org/2001/XMLSchema" xmlns:p="http://schemas.microsoft.com/office/2006/metadata/properties" xmlns:ns3="d3d112ad-5fa7-4461-b705-56c096ac0b1d" xmlns:ns4="c882213f-973b-4b26-9e8e-4fb37930a2a3" targetNamespace="http://schemas.microsoft.com/office/2006/metadata/properties" ma:root="true" ma:fieldsID="effefd0b38b2501895b398bab5b92d0b" ns3:_="" ns4:_="">
    <xsd:import namespace="d3d112ad-5fa7-4461-b705-56c096ac0b1d"/>
    <xsd:import namespace="c882213f-973b-4b26-9e8e-4fb37930a2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112ad-5fa7-4461-b705-56c096ac0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2213f-973b-4b26-9e8e-4fb37930a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EAF766-94AF-48C0-80CA-FA522EE0DDE0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c882213f-973b-4b26-9e8e-4fb37930a2a3"/>
    <ds:schemaRef ds:uri="http://schemas.openxmlformats.org/package/2006/metadata/core-properties"/>
    <ds:schemaRef ds:uri="d3d112ad-5fa7-4461-b705-56c096ac0b1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933782-4558-46F4-9DA3-F844AB651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d112ad-5fa7-4461-b705-56c096ac0b1d"/>
    <ds:schemaRef ds:uri="c882213f-973b-4b26-9e8e-4fb37930a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88E71B-0E77-4582-ADDB-F3E8529941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Beverage_Sales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farooq</dc:creator>
  <cp:lastModifiedBy>F.A.T.I.H. MaSIkA</cp:lastModifiedBy>
  <dcterms:created xsi:type="dcterms:W3CDTF">2023-11-11T18:40:33Z</dcterms:created>
  <dcterms:modified xsi:type="dcterms:W3CDTF">2023-11-20T16:30:52Z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0x0101003E5C9471D5B09F4A870CBD99217BBD09</vt:lpwstr>
  </property>
</Properties>
</file>