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66925"/>
  <mc:AlternateContent xmlns:mc="http://schemas.openxmlformats.org/markup-compatibility/2006">
    <mc:Choice Requires="x15">
      <x15ac:absPath xmlns:x15ac="http://schemas.microsoft.com/office/spreadsheetml/2010/11/ac" url="C:\Users\Baha\OneDrive\Documents\MY FIVERR ACCOUNT TASKS\mella_r-attachments\"/>
    </mc:Choice>
  </mc:AlternateContent>
  <xr:revisionPtr revIDLastSave="0" documentId="13_ncr:1_{5367AEB4-980B-4969-B6B6-8C6EDB00242A}" xr6:coauthVersionLast="47" xr6:coauthVersionMax="47" xr10:uidLastSave="{00000000-0000-0000-0000-000000000000}"/>
  <bookViews>
    <workbookView xWindow="-120" yWindow="-120" windowWidth="20730" windowHeight="11760" firstSheet="1" activeTab="1" xr2:uid="{99853665-B109-4871-B9E9-51A45AC49FCE}"/>
  </bookViews>
  <sheets>
    <sheet name="References_Acknowledgement" sheetId="2" r:id="rId1"/>
    <sheet name="Chapter 13 and 15_Problem 1" sheetId="15" r:id="rId2"/>
    <sheet name="Chapter 13 and 15_Problem 2" sheetId="18" r:id="rId3"/>
    <sheet name="Answer Report 1" sheetId="19" r:id="rId4"/>
  </sheets>
  <definedNames>
    <definedName name="solver_adj" localSheetId="1" hidden="1">'Chapter 13 and 15_Problem 1'!$D$46:$D$49</definedName>
    <definedName name="solver_adj" localSheetId="2" hidden="1">'Chapter 13 and 15_Problem 2'!$F$54:$Q$57</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ng" localSheetId="1" hidden="1">2</definedName>
    <definedName name="solver_eng" localSheetId="2" hidden="1">2</definedName>
    <definedName name="solver_est" localSheetId="1" hidden="1">1</definedName>
    <definedName name="solver_est" localSheetId="2" hidden="1">1</definedName>
    <definedName name="solver_itr" localSheetId="1" hidden="1">2147483647</definedName>
    <definedName name="solver_itr" localSheetId="2" hidden="1">2147483647</definedName>
    <definedName name="solver_lhs1" localSheetId="1" hidden="1">'Chapter 13 and 15_Problem 1'!$C$56</definedName>
    <definedName name="solver_lhs1" localSheetId="2" hidden="1">'Chapter 13 and 15_Problem 2'!$F$58:$Q$58</definedName>
    <definedName name="solver_lhs10" localSheetId="1" hidden="1">'Chapter 13 and 15_Problem 1'!$C$65</definedName>
    <definedName name="solver_lhs2" localSheetId="1" hidden="1">'Chapter 13 and 15_Problem 1'!$C$57</definedName>
    <definedName name="solver_lhs2" localSheetId="2" hidden="1">'Chapter 13 and 15_Problem 2'!$R$54:$R$57</definedName>
    <definedName name="solver_lhs3" localSheetId="1" hidden="1">'Chapter 13 and 15_Problem 1'!$C$58</definedName>
    <definedName name="solver_lhs4" localSheetId="1" hidden="1">'Chapter 13 and 15_Problem 1'!$C$59</definedName>
    <definedName name="solver_lhs5" localSheetId="1" hidden="1">'Chapter 13 and 15_Problem 1'!$C$60</definedName>
    <definedName name="solver_lhs6" localSheetId="1" hidden="1">'Chapter 13 and 15_Problem 1'!$C$61</definedName>
    <definedName name="solver_lhs7" localSheetId="1" hidden="1">'Chapter 13 and 15_Problem 1'!$C$62</definedName>
    <definedName name="solver_lhs8" localSheetId="1" hidden="1">'Chapter 13 and 15_Problem 1'!$C$63</definedName>
    <definedName name="solver_lhs9" localSheetId="1" hidden="1">'Chapter 13 and 15_Problem 1'!$C$64</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1" hidden="1">1</definedName>
    <definedName name="solver_neg" localSheetId="2" hidden="1">1</definedName>
    <definedName name="solver_nod" localSheetId="1" hidden="1">2147483647</definedName>
    <definedName name="solver_nod" localSheetId="2" hidden="1">2147483647</definedName>
    <definedName name="solver_num" localSheetId="1" hidden="1">10</definedName>
    <definedName name="solver_num" localSheetId="2" hidden="1">2</definedName>
    <definedName name="solver_nwt" localSheetId="1" hidden="1">1</definedName>
    <definedName name="solver_nwt" localSheetId="2" hidden="1">1</definedName>
    <definedName name="solver_opt" localSheetId="1" hidden="1">'Chapter 13 and 15_Problem 1'!$C$52</definedName>
    <definedName name="solver_opt" localSheetId="2" hidden="1">'Chapter 13 and 15_Problem 2'!$F$64</definedName>
    <definedName name="solver_pre" localSheetId="1" hidden="1">0.000001</definedName>
    <definedName name="solver_pre" localSheetId="2" hidden="1">0.000001</definedName>
    <definedName name="solver_rbv" localSheetId="1" hidden="1">1</definedName>
    <definedName name="solver_rbv" localSheetId="2" hidden="1">1</definedName>
    <definedName name="solver_rel1" localSheetId="1" hidden="1">1</definedName>
    <definedName name="solver_rel1" localSheetId="2" hidden="1">2</definedName>
    <definedName name="solver_rel10" localSheetId="1" hidden="1">3</definedName>
    <definedName name="solver_rel2" localSheetId="1" hidden="1">1</definedName>
    <definedName name="solver_rel2" localSheetId="2" hidden="1">1</definedName>
    <definedName name="solver_rel3" localSheetId="1" hidden="1">1</definedName>
    <definedName name="solver_rel4" localSheetId="1" hidden="1">1</definedName>
    <definedName name="solver_rel5" localSheetId="1" hidden="1">3</definedName>
    <definedName name="solver_rel6" localSheetId="1" hidden="1">3</definedName>
    <definedName name="solver_rel7" localSheetId="1" hidden="1">3</definedName>
    <definedName name="solver_rel8" localSheetId="1" hidden="1">3</definedName>
    <definedName name="solver_rel9" localSheetId="1" hidden="1">1</definedName>
    <definedName name="solver_rhs1" localSheetId="1" hidden="1">'Chapter 13 and 15_Problem 1'!$E$56</definedName>
    <definedName name="solver_rhs1" localSheetId="2" hidden="1">'Chapter 13 and 15_Problem 2'!$F$60:$Q$60</definedName>
    <definedName name="solver_rhs10" localSheetId="1" hidden="1">'Chapter 13 and 15_Problem 1'!$E$65</definedName>
    <definedName name="solver_rhs2" localSheetId="1" hidden="1">'Chapter 13 and 15_Problem 1'!$E$57</definedName>
    <definedName name="solver_rhs2" localSheetId="2" hidden="1">'Chapter 13 and 15_Problem 2'!$T$54:$T$57</definedName>
    <definedName name="solver_rhs3" localSheetId="1" hidden="1">'Chapter 13 and 15_Problem 1'!$E$58</definedName>
    <definedName name="solver_rhs4" localSheetId="1" hidden="1">'Chapter 13 and 15_Problem 1'!$E$59</definedName>
    <definedName name="solver_rhs5" localSheetId="1" hidden="1">'Chapter 13 and 15_Problem 1'!$E$60</definedName>
    <definedName name="solver_rhs6" localSheetId="1" hidden="1">'Chapter 13 and 15_Problem 1'!$E$61</definedName>
    <definedName name="solver_rhs7" localSheetId="1" hidden="1">'Chapter 13 and 15_Problem 1'!$E$62</definedName>
    <definedName name="solver_rhs8" localSheetId="1" hidden="1">'Chapter 13 and 15_Problem 1'!$E$63</definedName>
    <definedName name="solver_rhs9" localSheetId="1" hidden="1">'Chapter 13 and 15_Problem 1'!$E$64</definedName>
    <definedName name="solver_rlx" localSheetId="1" hidden="1">2</definedName>
    <definedName name="solver_rlx" localSheetId="2" hidden="1">2</definedName>
    <definedName name="solver_rsd" localSheetId="1" hidden="1">0</definedName>
    <definedName name="solver_rsd" localSheetId="2" hidden="1">0</definedName>
    <definedName name="solver_scl" localSheetId="1" hidden="1">1</definedName>
    <definedName name="solver_scl" localSheetId="2" hidden="1">1</definedName>
    <definedName name="solver_sho" localSheetId="1" hidden="1">2</definedName>
    <definedName name="solver_sho" localSheetId="2" hidden="1">2</definedName>
    <definedName name="solver_ssz" localSheetId="1" hidden="1">100</definedName>
    <definedName name="solver_ssz" localSheetId="2" hidden="1">100</definedName>
    <definedName name="solver_tim" localSheetId="1" hidden="1">2147483647</definedName>
    <definedName name="solver_tim" localSheetId="2" hidden="1">2147483647</definedName>
    <definedName name="solver_tol" localSheetId="1" hidden="1">0.01</definedName>
    <definedName name="solver_tol" localSheetId="2" hidden="1">0.01</definedName>
    <definedName name="solver_typ" localSheetId="1" hidden="1">1</definedName>
    <definedName name="solver_typ" localSheetId="2" hidden="1">2</definedName>
    <definedName name="solver_val" localSheetId="1" hidden="1">0</definedName>
    <definedName name="solver_val" localSheetId="2" hidden="1">0</definedName>
    <definedName name="solver_ver" localSheetId="1" hidden="1">3</definedName>
    <definedName name="solver_ver" localSheetId="2" hidden="1">3</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6" i="18" l="1"/>
  <c r="F64" i="18"/>
  <c r="G58" i="18"/>
  <c r="H58" i="18"/>
  <c r="I58" i="18"/>
  <c r="J58" i="18"/>
  <c r="K58" i="18"/>
  <c r="L58" i="18"/>
  <c r="M58" i="18"/>
  <c r="N58" i="18"/>
  <c r="O58" i="18"/>
  <c r="P58" i="18"/>
  <c r="Q58" i="18"/>
  <c r="F58" i="18"/>
  <c r="R55" i="18"/>
  <c r="R56" i="18"/>
  <c r="R57" i="18"/>
  <c r="R54" i="18"/>
  <c r="C52" i="15"/>
  <c r="C65" i="15"/>
  <c r="C64" i="15"/>
  <c r="C63" i="15"/>
  <c r="C62" i="15"/>
  <c r="C61" i="15"/>
  <c r="C60" i="15"/>
  <c r="C59" i="15"/>
  <c r="C58" i="15"/>
  <c r="C57" i="15"/>
  <c r="C56" i="15"/>
</calcChain>
</file>

<file path=xl/sharedStrings.xml><?xml version="1.0" encoding="utf-8"?>
<sst xmlns="http://schemas.openxmlformats.org/spreadsheetml/2006/main" count="338" uniqueCount="223">
  <si>
    <t>Enter your Student ID</t>
  </si>
  <si>
    <t>Grade 1</t>
  </si>
  <si>
    <t>Grade 2</t>
  </si>
  <si>
    <t>Grade 3</t>
  </si>
  <si>
    <t>Grade 4</t>
  </si>
  <si>
    <t>Availability</t>
  </si>
  <si>
    <t>Additive A</t>
  </si>
  <si>
    <t>Additive B</t>
  </si>
  <si>
    <t>Additive C</t>
  </si>
  <si>
    <t>Additive D</t>
  </si>
  <si>
    <t>Seattle</t>
  </si>
  <si>
    <t>San Francisco</t>
  </si>
  <si>
    <t>Las Vegas</t>
  </si>
  <si>
    <t>Tuscon</t>
  </si>
  <si>
    <t>Denver</t>
  </si>
  <si>
    <t>Charlotte</t>
  </si>
  <si>
    <t>Minneapolis</t>
  </si>
  <si>
    <t>Atlanta</t>
  </si>
  <si>
    <t>Lexington</t>
  </si>
  <si>
    <t>Milwaukee</t>
  </si>
  <si>
    <t>Salt Lake City</t>
  </si>
  <si>
    <t>Demand</t>
  </si>
  <si>
    <t>Fayetteville</t>
  </si>
  <si>
    <t>Birmingham</t>
  </si>
  <si>
    <t>Orlando</t>
  </si>
  <si>
    <t>Cleveland</t>
  </si>
  <si>
    <t>Philadelphia</t>
  </si>
  <si>
    <t>Supply</t>
  </si>
  <si>
    <t>S1.60</t>
  </si>
  <si>
    <r>
      <rPr>
        <b/>
        <u/>
        <sz val="14"/>
        <color rgb="FFFF0000"/>
        <rFont val="Calibri"/>
        <family val="2"/>
        <scheme val="minor"/>
      </rPr>
      <t>Pledge:</t>
    </r>
    <r>
      <rPr>
        <b/>
        <sz val="14"/>
        <color rgb="FFFF0000"/>
        <rFont val="Calibri"/>
        <family val="2"/>
        <scheme val="minor"/>
      </rPr>
      <t xml:space="preserve">  By entering my Student ID above, I pledge that I have completed this assignment in accordance with Columbia College's Academic Honesty Policy.  I pledge that any person-to-person assistance received on this assignment is a result of interaction with my instructor and/or classmates on a discussion board included in the Columbia College course website.  Any external reference materials I used in completing this assignment (including videos or a personal tutor) are listed in the textbox to the right titled References.  Further, I understand this document is strictly the property of Columbia College.  Under no circumstances will I provide this to another person through any medium, including but not limited to websites such as Course Hero or Brainly.  Finally, I understand that failure to include my student number above will result in this assignment not being graded.</t>
    </r>
  </si>
  <si>
    <t>Profit/loss</t>
  </si>
  <si>
    <t>Grade</t>
  </si>
  <si>
    <t>Decision Variables</t>
  </si>
  <si>
    <t>x1</t>
  </si>
  <si>
    <t>x2</t>
  </si>
  <si>
    <t>x3</t>
  </si>
  <si>
    <t>x4</t>
  </si>
  <si>
    <t>Objective</t>
  </si>
  <si>
    <t>Maximize</t>
  </si>
  <si>
    <t>Constraints</t>
  </si>
  <si>
    <t>Inequality</t>
  </si>
  <si>
    <t>RHS</t>
  </si>
  <si>
    <t>&lt;=</t>
  </si>
  <si>
    <t>&gt;=</t>
  </si>
  <si>
    <t>Minimize</t>
  </si>
  <si>
    <t>sign</t>
  </si>
  <si>
    <t>Sign</t>
  </si>
  <si>
    <t>=</t>
  </si>
  <si>
    <t>Microsoft Excel 16.0 Answer Report</t>
  </si>
  <si>
    <t>Worksheet: [Excel Application_7.xlsx]Chapter 13 and 15_Problem 2</t>
  </si>
  <si>
    <t>Report Created: 11/19/2024 02:43:16 PM</t>
  </si>
  <si>
    <t>Result: Solver found a solution.  All Constraints and optimality conditions are satisfied.</t>
  </si>
  <si>
    <t>Solver Engine</t>
  </si>
  <si>
    <t>Engine: Simplex LP</t>
  </si>
  <si>
    <t>Solution Time: 0.156 Seconds.</t>
  </si>
  <si>
    <t>Iterations: 34 Subproblems: 0</t>
  </si>
  <si>
    <t>Solver Options</t>
  </si>
  <si>
    <t>Max Time Unlimited,  Iterations Unlimited, Precision 0.000001, Use Automatic Scaling</t>
  </si>
  <si>
    <t>Max Subproblems Unlimited, Max Integer Sols Unlimited, Integer Tolerance 1%, Assume NonNegative</t>
  </si>
  <si>
    <t>Objective Cell (Min)</t>
  </si>
  <si>
    <t>Cell</t>
  </si>
  <si>
    <t>Name</t>
  </si>
  <si>
    <t>Original Value</t>
  </si>
  <si>
    <t>Final Value</t>
  </si>
  <si>
    <t>Variable Cells</t>
  </si>
  <si>
    <t>Integer</t>
  </si>
  <si>
    <t>Cell Value</t>
  </si>
  <si>
    <t>Formula</t>
  </si>
  <si>
    <t>Status</t>
  </si>
  <si>
    <t>Slack</t>
  </si>
  <si>
    <t>$F$38</t>
  </si>
  <si>
    <t>Minimize =</t>
  </si>
  <si>
    <t>$F$28</t>
  </si>
  <si>
    <t>Atlanta Seattle</t>
  </si>
  <si>
    <t>Contin</t>
  </si>
  <si>
    <t>$G$28</t>
  </si>
  <si>
    <t>Atlanta San Francisco</t>
  </si>
  <si>
    <t>$H$28</t>
  </si>
  <si>
    <t>Atlanta Las Vegas</t>
  </si>
  <si>
    <t>$I$28</t>
  </si>
  <si>
    <t>Atlanta Tuscon</t>
  </si>
  <si>
    <t>$J$28</t>
  </si>
  <si>
    <t>Atlanta Denver</t>
  </si>
  <si>
    <t>$K$28</t>
  </si>
  <si>
    <t>Atlanta Charlotte</t>
  </si>
  <si>
    <t>$L$28</t>
  </si>
  <si>
    <t>Atlanta Minneapolis</t>
  </si>
  <si>
    <t>$M$28</t>
  </si>
  <si>
    <t>Atlanta Fayetteville</t>
  </si>
  <si>
    <t>$N$28</t>
  </si>
  <si>
    <t>Atlanta Birmingham</t>
  </si>
  <si>
    <t>$O$28</t>
  </si>
  <si>
    <t>Atlanta Orlando</t>
  </si>
  <si>
    <t>$P$28</t>
  </si>
  <si>
    <t>Atlanta Cleveland</t>
  </si>
  <si>
    <t>$Q$28</t>
  </si>
  <si>
    <t>Atlanta Philadelphia</t>
  </si>
  <si>
    <t>$F$29</t>
  </si>
  <si>
    <t>Lexington Seattle</t>
  </si>
  <si>
    <t>$G$29</t>
  </si>
  <si>
    <t>Lexington San Francisco</t>
  </si>
  <si>
    <t>$H$29</t>
  </si>
  <si>
    <t>Lexington Las Vegas</t>
  </si>
  <si>
    <t>$I$29</t>
  </si>
  <si>
    <t>Lexington Tuscon</t>
  </si>
  <si>
    <t>$J$29</t>
  </si>
  <si>
    <t>Lexington Denver</t>
  </si>
  <si>
    <t>$K$29</t>
  </si>
  <si>
    <t>Lexington Charlotte</t>
  </si>
  <si>
    <t>$L$29</t>
  </si>
  <si>
    <t>Lexington Minneapolis</t>
  </si>
  <si>
    <t>$M$29</t>
  </si>
  <si>
    <t>Lexington Fayetteville</t>
  </si>
  <si>
    <t>$N$29</t>
  </si>
  <si>
    <t>Lexington Birmingham</t>
  </si>
  <si>
    <t>$O$29</t>
  </si>
  <si>
    <t>Lexington Orlando</t>
  </si>
  <si>
    <t>$P$29</t>
  </si>
  <si>
    <t>Lexington Cleveland</t>
  </si>
  <si>
    <t>$Q$29</t>
  </si>
  <si>
    <t>Lexington Philadelphia</t>
  </si>
  <si>
    <t>$F$30</t>
  </si>
  <si>
    <t>Milwaukee Seattle</t>
  </si>
  <si>
    <t>$G$30</t>
  </si>
  <si>
    <t>Milwaukee San Francisco</t>
  </si>
  <si>
    <t>$H$30</t>
  </si>
  <si>
    <t>Milwaukee Las Vegas</t>
  </si>
  <si>
    <t>$I$30</t>
  </si>
  <si>
    <t>Milwaukee Tuscon</t>
  </si>
  <si>
    <t>$J$30</t>
  </si>
  <si>
    <t>Milwaukee Denver</t>
  </si>
  <si>
    <t>$K$30</t>
  </si>
  <si>
    <t>Milwaukee Charlotte</t>
  </si>
  <si>
    <t>$L$30</t>
  </si>
  <si>
    <t>Milwaukee Minneapolis</t>
  </si>
  <si>
    <t>$M$30</t>
  </si>
  <si>
    <t>Milwaukee Fayetteville</t>
  </si>
  <si>
    <t>$N$30</t>
  </si>
  <si>
    <t>Milwaukee Birmingham</t>
  </si>
  <si>
    <t>$O$30</t>
  </si>
  <si>
    <t>Milwaukee Orlando</t>
  </si>
  <si>
    <t>$P$30</t>
  </si>
  <si>
    <t>Milwaukee Cleveland</t>
  </si>
  <si>
    <t>$Q$30</t>
  </si>
  <si>
    <t>Milwaukee Philadelphia</t>
  </si>
  <si>
    <t>$F$31</t>
  </si>
  <si>
    <t>Salt Lake City Seattle</t>
  </si>
  <si>
    <t>$G$31</t>
  </si>
  <si>
    <t>Salt Lake City San Francisco</t>
  </si>
  <si>
    <t>$H$31</t>
  </si>
  <si>
    <t>Salt Lake City Las Vegas</t>
  </si>
  <si>
    <t>$I$31</t>
  </si>
  <si>
    <t>Salt Lake City Tuscon</t>
  </si>
  <si>
    <t>$J$31</t>
  </si>
  <si>
    <t>Salt Lake City Denver</t>
  </si>
  <si>
    <t>$K$31</t>
  </si>
  <si>
    <t>Salt Lake City Charlotte</t>
  </si>
  <si>
    <t>$L$31</t>
  </si>
  <si>
    <t>Salt Lake City Minneapolis</t>
  </si>
  <si>
    <t>$M$31</t>
  </si>
  <si>
    <t>Salt Lake City Fayetteville</t>
  </si>
  <si>
    <t>$N$31</t>
  </si>
  <si>
    <t>Salt Lake City Birmingham</t>
  </si>
  <si>
    <t>$O$31</t>
  </si>
  <si>
    <t>Salt Lake City Orlando</t>
  </si>
  <si>
    <t>$P$31</t>
  </si>
  <si>
    <t>Salt Lake City Cleveland</t>
  </si>
  <si>
    <t>$Q$31</t>
  </si>
  <si>
    <t>Salt Lake City Philadelphia</t>
  </si>
  <si>
    <t>$F$32</t>
  </si>
  <si>
    <t>Demand Seattle</t>
  </si>
  <si>
    <t>$F$32=$F$34</t>
  </si>
  <si>
    <t>Binding</t>
  </si>
  <si>
    <t>$G$32</t>
  </si>
  <si>
    <t>Demand San Francisco</t>
  </si>
  <si>
    <t>$G$32=$G$34</t>
  </si>
  <si>
    <t>$H$32</t>
  </si>
  <si>
    <t>Demand Las Vegas</t>
  </si>
  <si>
    <t>$H$32=$H$34</t>
  </si>
  <si>
    <t>$I$32</t>
  </si>
  <si>
    <t>Demand Tuscon</t>
  </si>
  <si>
    <t>$I$32=$I$34</t>
  </si>
  <si>
    <t>$J$32</t>
  </si>
  <si>
    <t>Demand Denver</t>
  </si>
  <si>
    <t>$J$32=$J$34</t>
  </si>
  <si>
    <t>$K$32</t>
  </si>
  <si>
    <t>Demand Charlotte</t>
  </si>
  <si>
    <t>$K$32=$K$34</t>
  </si>
  <si>
    <t>$L$32</t>
  </si>
  <si>
    <t>Demand Minneapolis</t>
  </si>
  <si>
    <t>$L$32=$L$34</t>
  </si>
  <si>
    <t>$M$32</t>
  </si>
  <si>
    <t>Demand Fayetteville</t>
  </si>
  <si>
    <t>$M$32=$M$34</t>
  </si>
  <si>
    <t>$N$32</t>
  </si>
  <si>
    <t>Demand Birmingham</t>
  </si>
  <si>
    <t>$N$32=$N$34</t>
  </si>
  <si>
    <t>$O$32</t>
  </si>
  <si>
    <t>Demand Orlando</t>
  </si>
  <si>
    <t>$O$32=$O$34</t>
  </si>
  <si>
    <t>$P$32</t>
  </si>
  <si>
    <t>Demand Cleveland</t>
  </si>
  <si>
    <t>$P$32=$P$34</t>
  </si>
  <si>
    <t>$Q$32</t>
  </si>
  <si>
    <t>Demand Philadelphia</t>
  </si>
  <si>
    <t>$Q$32=$Q$34</t>
  </si>
  <si>
    <t>$R$28</t>
  </si>
  <si>
    <t>Atlanta Supply</t>
  </si>
  <si>
    <t>$R$28&lt;=$T$28</t>
  </si>
  <si>
    <t>Not Binding</t>
  </si>
  <si>
    <t>$R$29</t>
  </si>
  <si>
    <t>Lexington Supply</t>
  </si>
  <si>
    <t>$R$29&lt;=$T$29</t>
  </si>
  <si>
    <t>$R$30</t>
  </si>
  <si>
    <t>Milwaukee Supply</t>
  </si>
  <si>
    <t>$R$30&lt;=$T$30</t>
  </si>
  <si>
    <t>$R$31</t>
  </si>
  <si>
    <t>Salt Lake City Supply</t>
  </si>
  <si>
    <t>$R$31&lt;=$T$31</t>
  </si>
  <si>
    <t>Objective function</t>
  </si>
  <si>
    <t>SPREADSHEET LAYOUT (DEVELOP LINEAR OPTIMIZATION MODEL)</t>
  </si>
  <si>
    <t>SPREADSHEET LAYOUT FOR THE SOLVER SET UP</t>
  </si>
  <si>
    <t>LHS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</si>
</sst>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_([$€-2]* #,##0.00_);_([$€-2]* \(#,##0.00\);_([$€-2]* &quot;-&quot;??_)"/>
    <numFmt numFmtId="165" formatCode="&quot;$&quot;#,##0.00"/>
  </numFmts>
  <fonts count="22" x14ac:knownFonts="1">
    <font>
      <sz val="11"/>
      <color theme="1"/>
      <name val="Calibri"/>
      <family val="2"/>
      <scheme val="minor"/>
    </font>
    <font>
      <sz val="11"/>
      <color rgb="FFFF0000"/>
      <name val="Calibri"/>
      <family val="2"/>
      <scheme val="minor"/>
    </font>
    <font>
      <b/>
      <sz val="16"/>
      <color theme="1"/>
      <name val="Calibri"/>
      <family val="2"/>
      <scheme val="minor"/>
    </font>
    <font>
      <b/>
      <sz val="14"/>
      <color rgb="FFFF0000"/>
      <name val="Calibri"/>
      <family val="2"/>
      <scheme val="minor"/>
    </font>
    <font>
      <b/>
      <u/>
      <sz val="14"/>
      <color rgb="FFFF0000"/>
      <name val="Calibri"/>
      <family val="2"/>
      <scheme val="minor"/>
    </font>
    <font>
      <sz val="14"/>
      <color rgb="FFFF0000"/>
      <name val="Calibri"/>
      <family val="2"/>
      <scheme val="minor"/>
    </font>
    <font>
      <sz val="10"/>
      <name val="Arial"/>
      <family val="2"/>
    </font>
    <font>
      <sz val="12"/>
      <color theme="1"/>
      <name val="Calibri"/>
      <family val="2"/>
      <scheme val="minor"/>
    </font>
    <font>
      <b/>
      <sz val="11"/>
      <color theme="1"/>
      <name val="Calibri"/>
      <family val="2"/>
      <scheme val="minor"/>
    </font>
    <font>
      <b/>
      <sz val="24"/>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b/>
      <sz val="12"/>
      <color theme="1"/>
      <name val="Arial"/>
      <family val="2"/>
    </font>
    <font>
      <sz val="12"/>
      <color theme="1"/>
      <name val="Arial"/>
      <family val="2"/>
    </font>
    <font>
      <sz val="12"/>
      <color rgb="FF9C5700"/>
      <name val="Arial"/>
      <family val="2"/>
    </font>
    <font>
      <sz val="12"/>
      <color rgb="FF006100"/>
      <name val="Arial"/>
      <family val="2"/>
    </font>
    <font>
      <sz val="12"/>
      <color rgb="FF9C0006"/>
      <name val="Arial"/>
      <family val="2"/>
    </font>
    <font>
      <sz val="12"/>
      <color theme="0"/>
      <name val="Arial"/>
      <family val="2"/>
    </font>
    <font>
      <b/>
      <sz val="12"/>
      <color indexed="18"/>
      <name val="Arial"/>
      <family val="2"/>
    </font>
  </fonts>
  <fills count="1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59999389629810485"/>
        <bgColor indexed="65"/>
      </patternFill>
    </fill>
    <fill>
      <patternFill patternType="solid">
        <fgColor theme="9"/>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5" tint="0.39997558519241921"/>
        <bgColor indexed="65"/>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9">
    <xf numFmtId="0" fontId="0" fillId="0" borderId="0"/>
    <xf numFmtId="0" fontId="6" fillId="0" borderId="0"/>
    <xf numFmtId="0" fontId="7" fillId="0" borderId="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0" fillId="5" borderId="0" applyNumberFormat="0" applyBorder="0" applyAlignment="0" applyProtection="0"/>
    <xf numFmtId="0" fontId="14" fillId="6" borderId="0" applyNumberFormat="0" applyBorder="0" applyAlignment="0" applyProtection="0"/>
    <xf numFmtId="164" fontId="10" fillId="0" borderId="0" applyFont="0" applyFill="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cellStyleXfs>
  <cellXfs count="90">
    <xf numFmtId="0" fontId="0" fillId="0" borderId="0" xfId="0"/>
    <xf numFmtId="3" fontId="0" fillId="0" borderId="0" xfId="0" applyNumberFormat="1"/>
    <xf numFmtId="0" fontId="9" fillId="0" borderId="1" xfId="0" applyFont="1" applyBorder="1" applyAlignment="1">
      <alignment horizontal="center" vertical="center"/>
    </xf>
    <xf numFmtId="0" fontId="8" fillId="0" borderId="0" xfId="0" applyFont="1"/>
    <xf numFmtId="0" fontId="8" fillId="0" borderId="0" xfId="0" applyFont="1" applyAlignment="1">
      <alignment horizontal="center"/>
    </xf>
    <xf numFmtId="0" fontId="15" fillId="0" borderId="22" xfId="0" applyFont="1" applyBorder="1"/>
    <xf numFmtId="0" fontId="16" fillId="14" borderId="23" xfId="16" applyFont="1" applyBorder="1"/>
    <xf numFmtId="0" fontId="16" fillId="14" borderId="24" xfId="16" applyFont="1" applyBorder="1"/>
    <xf numFmtId="0" fontId="16" fillId="9" borderId="19" xfId="11" applyFont="1" applyBorder="1"/>
    <xf numFmtId="8" fontId="17" fillId="4" borderId="11" xfId="5" applyNumberFormat="1" applyFont="1" applyBorder="1" applyAlignment="1">
      <alignment horizontal="center"/>
    </xf>
    <xf numFmtId="8" fontId="17" fillId="4" borderId="12" xfId="5" applyNumberFormat="1" applyFont="1" applyBorder="1" applyAlignment="1">
      <alignment horizontal="center"/>
    </xf>
    <xf numFmtId="0" fontId="16" fillId="9" borderId="20" xfId="11" applyFont="1" applyBorder="1"/>
    <xf numFmtId="8" fontId="17" fillId="4" borderId="14" xfId="5" applyNumberFormat="1" applyFont="1" applyBorder="1" applyAlignment="1">
      <alignment horizontal="center"/>
    </xf>
    <xf numFmtId="8" fontId="17" fillId="4" borderId="10" xfId="5" applyNumberFormat="1" applyFont="1" applyBorder="1" applyAlignment="1">
      <alignment horizontal="center"/>
    </xf>
    <xf numFmtId="0" fontId="17" fillId="4" borderId="10" xfId="5" applyFont="1" applyBorder="1" applyAlignment="1">
      <alignment horizontal="center"/>
    </xf>
    <xf numFmtId="0" fontId="16" fillId="9" borderId="9" xfId="11" applyFont="1" applyBorder="1"/>
    <xf numFmtId="0" fontId="16" fillId="5" borderId="0" xfId="6" applyNumberFormat="1" applyFont="1" applyAlignment="1">
      <alignment horizontal="center"/>
    </xf>
    <xf numFmtId="0" fontId="16" fillId="0" borderId="0" xfId="0" quotePrefix="1" applyFont="1" applyAlignment="1">
      <alignment horizontal="center"/>
    </xf>
    <xf numFmtId="0" fontId="16" fillId="9" borderId="21" xfId="11" applyFont="1" applyBorder="1"/>
    <xf numFmtId="3" fontId="16" fillId="5" borderId="16" xfId="6" applyNumberFormat="1" applyFont="1" applyBorder="1" applyAlignment="1">
      <alignment horizontal="center"/>
    </xf>
    <xf numFmtId="3" fontId="16" fillId="5" borderId="17" xfId="6" applyNumberFormat="1" applyFont="1" applyBorder="1" applyAlignment="1">
      <alignment horizontal="center"/>
    </xf>
    <xf numFmtId="0" fontId="16" fillId="14" borderId="26" xfId="16" applyFont="1" applyBorder="1"/>
    <xf numFmtId="0" fontId="16" fillId="14" borderId="0" xfId="16" applyFont="1"/>
    <xf numFmtId="0" fontId="18" fillId="2" borderId="0" xfId="3" applyNumberFormat="1" applyFont="1" applyAlignment="1">
      <alignment horizontal="center"/>
    </xf>
    <xf numFmtId="0" fontId="16" fillId="7" borderId="0" xfId="9" applyFont="1"/>
    <xf numFmtId="3" fontId="16" fillId="15" borderId="0" xfId="17" applyNumberFormat="1" applyFont="1" applyAlignment="1">
      <alignment horizontal="center"/>
    </xf>
    <xf numFmtId="0" fontId="19" fillId="3" borderId="0" xfId="4" applyFont="1" applyBorder="1"/>
    <xf numFmtId="0" fontId="16" fillId="0" borderId="0" xfId="0" applyFont="1"/>
    <xf numFmtId="0" fontId="15" fillId="0" borderId="0" xfId="0" applyFont="1"/>
    <xf numFmtId="165" fontId="20" fillId="6" borderId="0" xfId="7" applyNumberFormat="1" applyFont="1"/>
    <xf numFmtId="0" fontId="15" fillId="0" borderId="23" xfId="0" applyFont="1" applyBorder="1"/>
    <xf numFmtId="0" fontId="15" fillId="0" borderId="24" xfId="0" applyFont="1" applyBorder="1"/>
    <xf numFmtId="0" fontId="15" fillId="0" borderId="25" xfId="0" applyFont="1" applyBorder="1"/>
    <xf numFmtId="0" fontId="15" fillId="0" borderId="19" xfId="0" applyFont="1" applyBorder="1"/>
    <xf numFmtId="8" fontId="15" fillId="0" borderId="11" xfId="0" applyNumberFormat="1" applyFont="1" applyBorder="1" applyAlignment="1">
      <alignment horizontal="center"/>
    </xf>
    <xf numFmtId="8" fontId="15" fillId="0" borderId="12" xfId="0" applyNumberFormat="1" applyFont="1" applyBorder="1" applyAlignment="1">
      <alignment horizontal="center"/>
    </xf>
    <xf numFmtId="3" fontId="15" fillId="0" borderId="13" xfId="0" applyNumberFormat="1" applyFont="1" applyBorder="1" applyAlignment="1">
      <alignment horizontal="center"/>
    </xf>
    <xf numFmtId="0" fontId="15" fillId="0" borderId="20" xfId="0" applyFont="1" applyBorder="1"/>
    <xf numFmtId="8" fontId="15" fillId="0" borderId="14" xfId="0" applyNumberFormat="1" applyFont="1" applyBorder="1" applyAlignment="1">
      <alignment horizontal="center"/>
    </xf>
    <xf numFmtId="8" fontId="15" fillId="0" borderId="10" xfId="0" applyNumberFormat="1" applyFont="1" applyBorder="1" applyAlignment="1">
      <alignment horizontal="center"/>
    </xf>
    <xf numFmtId="3" fontId="15" fillId="0" borderId="15" xfId="0" applyNumberFormat="1" applyFont="1" applyBorder="1" applyAlignment="1">
      <alignment horizontal="center"/>
    </xf>
    <xf numFmtId="0" fontId="15" fillId="0" borderId="10" xfId="0" applyFont="1" applyBorder="1" applyAlignment="1">
      <alignment horizontal="center"/>
    </xf>
    <xf numFmtId="0" fontId="15" fillId="0" borderId="21" xfId="0" applyFont="1" applyBorder="1"/>
    <xf numFmtId="3" fontId="15" fillId="0" borderId="16" xfId="0" applyNumberFormat="1" applyFont="1" applyBorder="1" applyAlignment="1">
      <alignment horizontal="center"/>
    </xf>
    <xf numFmtId="3" fontId="15" fillId="0" borderId="17" xfId="0" applyNumberFormat="1" applyFont="1" applyBorder="1" applyAlignment="1">
      <alignment horizontal="center"/>
    </xf>
    <xf numFmtId="0" fontId="15" fillId="0" borderId="18" xfId="0" applyFont="1" applyBorder="1" applyAlignment="1">
      <alignment horizontal="center"/>
    </xf>
    <xf numFmtId="3" fontId="15" fillId="0" borderId="10" xfId="0" applyNumberFormat="1" applyFont="1" applyBorder="1" applyAlignment="1">
      <alignment horizont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3" fillId="0" borderId="8"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5" fillId="0" borderId="8" xfId="0" applyFont="1" applyBorder="1" applyAlignment="1">
      <alignment horizontal="left" vertical="top" wrapText="1"/>
    </xf>
    <xf numFmtId="0" fontId="5" fillId="0" borderId="0" xfId="0" applyFont="1" applyAlignment="1">
      <alignment horizontal="left" vertical="top" wrapText="1"/>
    </xf>
    <xf numFmtId="0" fontId="5" fillId="0" borderId="9" xfId="0" applyFont="1" applyBorder="1" applyAlignment="1">
      <alignment horizontal="left" vertical="top" wrapText="1"/>
    </xf>
    <xf numFmtId="0" fontId="1" fillId="0" borderId="8" xfId="0" applyFont="1" applyBorder="1" applyAlignment="1">
      <alignment horizontal="left" vertical="top" wrapText="1"/>
    </xf>
    <xf numFmtId="0" fontId="1" fillId="0" borderId="0" xfId="0" applyFont="1" applyAlignment="1">
      <alignment horizontal="left" vertical="top" wrapText="1"/>
    </xf>
    <xf numFmtId="0" fontId="1" fillId="0" borderId="9" xfId="0" applyFont="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8" xfId="0" applyBorder="1" applyAlignment="1">
      <alignment wrapText="1"/>
    </xf>
    <xf numFmtId="0" fontId="0" fillId="0" borderId="0" xfId="0" applyAlignment="1">
      <alignment wrapText="1"/>
    </xf>
    <xf numFmtId="0" fontId="0" fillId="0" borderId="9" xfId="0" applyBorder="1" applyAlignment="1">
      <alignment wrapText="1"/>
    </xf>
    <xf numFmtId="0" fontId="0" fillId="0" borderId="6" xfId="0" applyBorder="1" applyAlignment="1">
      <alignment wrapText="1"/>
    </xf>
    <xf numFmtId="0" fontId="0" fillId="0" borderId="2" xfId="0" applyBorder="1" applyAlignment="1">
      <alignment wrapText="1"/>
    </xf>
    <xf numFmtId="0" fontId="0" fillId="0" borderId="7" xfId="0" applyBorder="1" applyAlignment="1">
      <alignment wrapText="1"/>
    </xf>
    <xf numFmtId="0" fontId="20" fillId="6" borderId="0" xfId="7" applyFont="1" applyAlignment="1">
      <alignment horizontal="center"/>
    </xf>
    <xf numFmtId="0" fontId="16" fillId="16" borderId="0" xfId="18" applyFont="1" applyAlignment="1">
      <alignment horizontal="center"/>
    </xf>
    <xf numFmtId="0" fontId="19" fillId="3" borderId="0" xfId="4" applyFont="1"/>
    <xf numFmtId="0" fontId="18" fillId="2" borderId="0" xfId="3" applyFont="1"/>
    <xf numFmtId="0" fontId="16" fillId="5" borderId="0" xfId="6" applyFont="1"/>
    <xf numFmtId="0" fontId="16" fillId="10" borderId="0" xfId="12" applyFont="1"/>
    <xf numFmtId="165" fontId="17" fillId="4" borderId="0" xfId="5" applyNumberFormat="1" applyFont="1"/>
    <xf numFmtId="0" fontId="16" fillId="8" borderId="0" xfId="10" applyFont="1"/>
    <xf numFmtId="0" fontId="16" fillId="12" borderId="0" xfId="14" applyFont="1"/>
    <xf numFmtId="0" fontId="16" fillId="11" borderId="0" xfId="13" applyFont="1"/>
    <xf numFmtId="0" fontId="16" fillId="13" borderId="0" xfId="15" applyFont="1"/>
    <xf numFmtId="0" fontId="21" fillId="0" borderId="27" xfId="0" applyFont="1" applyBorder="1" applyAlignment="1">
      <alignment horizontal="center"/>
    </xf>
    <xf numFmtId="0" fontId="16" fillId="0" borderId="28" xfId="0" applyFont="1" applyBorder="1"/>
    <xf numFmtId="0" fontId="16" fillId="0" borderId="29" xfId="0" applyFont="1" applyBorder="1"/>
    <xf numFmtId="8" fontId="16" fillId="0" borderId="29" xfId="0" applyNumberFormat="1" applyFont="1" applyBorder="1"/>
    <xf numFmtId="8" fontId="16" fillId="0" borderId="28" xfId="0" applyNumberFormat="1" applyFont="1" applyBorder="1"/>
  </cellXfs>
  <cellStyles count="19">
    <cellStyle name="20% - Accent2" xfId="10" builtinId="34"/>
    <cellStyle name="20% - Accent3" xfId="12" builtinId="38"/>
    <cellStyle name="20% - Accent4" xfId="14" builtinId="42"/>
    <cellStyle name="20% - Accent5" xfId="15" builtinId="46"/>
    <cellStyle name="40% - Accent1" xfId="9" builtinId="31"/>
    <cellStyle name="40% - Accent2" xfId="11" builtinId="35"/>
    <cellStyle name="40% - Accent3" xfId="6" builtinId="39"/>
    <cellStyle name="40% - Accent5" xfId="16" builtinId="47"/>
    <cellStyle name="40% - Accent6" xfId="17" builtinId="51"/>
    <cellStyle name="60% - Accent2" xfId="18" builtinId="36"/>
    <cellStyle name="60% - Accent3" xfId="13" builtinId="40"/>
    <cellStyle name="Accent6" xfId="7" builtinId="49"/>
    <cellStyle name="Bad" xfId="4" builtinId="27"/>
    <cellStyle name="Euro" xfId="8" xr:uid="{5CA35789-C445-45FC-85B3-792A79E5BB7F}"/>
    <cellStyle name="Good" xfId="3" builtinId="26"/>
    <cellStyle name="Neutral" xfId="5" builtinId="28"/>
    <cellStyle name="Normal" xfId="0" builtinId="0"/>
    <cellStyle name="Normal 2" xfId="1" xr:uid="{80B4F9F4-3C1C-4B08-A3B2-FB6878D98BF1}"/>
    <cellStyle name="Normal 3" xfId="2" xr:uid="{4E5097A7-4C4B-4E64-83B5-BF9F441D02F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57150</xdr:colOff>
      <xdr:row>0</xdr:row>
      <xdr:rowOff>114300</xdr:rowOff>
    </xdr:from>
    <xdr:to>
      <xdr:col>23</xdr:col>
      <xdr:colOff>323850</xdr:colOff>
      <xdr:row>16</xdr:row>
      <xdr:rowOff>95250</xdr:rowOff>
    </xdr:to>
    <xdr:sp macro="" textlink="">
      <xdr:nvSpPr>
        <xdr:cNvPr id="2" name="TextBox 1">
          <a:extLst>
            <a:ext uri="{FF2B5EF4-FFF2-40B4-BE49-F238E27FC236}">
              <a16:creationId xmlns:a16="http://schemas.microsoft.com/office/drawing/2014/main" id="{4930E2E9-047D-4560-A565-E7CD3CDD29B2}"/>
            </a:ext>
          </a:extLst>
        </xdr:cNvPr>
        <xdr:cNvSpPr txBox="1"/>
      </xdr:nvSpPr>
      <xdr:spPr>
        <a:xfrm>
          <a:off x="7239000" y="114300"/>
          <a:ext cx="6972300" cy="327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sng"/>
            <a:t>References</a:t>
          </a:r>
        </a:p>
        <a:p>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10</xdr:row>
      <xdr:rowOff>9526</xdr:rowOff>
    </xdr:to>
    <xdr:sp macro="" textlink="">
      <xdr:nvSpPr>
        <xdr:cNvPr id="2" name="TextBox 1">
          <a:extLst>
            <a:ext uri="{FF2B5EF4-FFF2-40B4-BE49-F238E27FC236}">
              <a16:creationId xmlns:a16="http://schemas.microsoft.com/office/drawing/2014/main" id="{1C87BD8E-B6BD-411D-9C64-DCC074216CF6}"/>
            </a:ext>
          </a:extLst>
        </xdr:cNvPr>
        <xdr:cNvSpPr txBox="1"/>
      </xdr:nvSpPr>
      <xdr:spPr>
        <a:xfrm>
          <a:off x="609600" y="190500"/>
          <a:ext cx="12049125" cy="1724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400" b="1" i="0" baseline="0">
              <a:solidFill>
                <a:srgbClr val="002060"/>
              </a:solidFill>
              <a:effectLst/>
              <a:latin typeface="+mn-lt"/>
              <a:ea typeface="+mn-ea"/>
              <a:cs typeface="+mn-cs"/>
            </a:rPr>
            <a:t>Develop a spreadsheet model to address the following scenario.  Along with coming up with an analytically-substantiated response, the premium here is to develop a clear and concise spreadsheet model that contains relevant information.</a:t>
          </a:r>
          <a:endParaRPr lang="en-US" sz="1400" b="1">
            <a:solidFill>
              <a:srgbClr val="002060"/>
            </a:solidFill>
            <a:effectLst/>
          </a:endParaRPr>
        </a:p>
        <a:p>
          <a:pPr fontAlgn="base"/>
          <a:endParaRPr lang="en-US" sz="1400">
            <a:effectLst/>
          </a:endParaRPr>
        </a:p>
        <a:p>
          <a:pPr fontAlgn="base"/>
          <a:r>
            <a:rPr lang="en-US" sz="1400" b="1" i="0">
              <a:solidFill>
                <a:srgbClr val="002060"/>
              </a:solidFill>
              <a:effectLst/>
              <a:latin typeface="+mn-lt"/>
              <a:ea typeface="+mn-ea"/>
              <a:cs typeface="+mn-cs"/>
            </a:rPr>
            <a:t>The Hansel Corporation, located in Bangalore, India, makes plastics materials that are mixed with various additives and reinforcing materials before being melted, extruded, and cut into small pellets for sale to other manufacturers. Four grades of plastic are made, each of which might include up to four different additives. The following table shows the number of pounds of additive per pound of each grade of final product, the weekly availability of the additives, and cost and profitability information.</a:t>
          </a:r>
        </a:p>
        <a:p>
          <a:pPr fontAlgn="base"/>
          <a:r>
            <a:rPr lang="en-US" sz="1400" b="1" i="0">
              <a:solidFill>
                <a:srgbClr val="002060"/>
              </a:solidFill>
              <a:effectLst/>
              <a:latin typeface="+mn-lt"/>
              <a:ea typeface="+mn-ea"/>
              <a:cs typeface="+mn-cs"/>
            </a:rPr>
            <a:t>	</a:t>
          </a:r>
          <a:br>
            <a:rPr lang="en-US" sz="1400" b="1" i="0">
              <a:solidFill>
                <a:srgbClr val="002060"/>
              </a:solidFill>
              <a:effectLst/>
              <a:latin typeface="+mn-lt"/>
              <a:ea typeface="+mn-ea"/>
              <a:cs typeface="+mn-cs"/>
            </a:rPr>
          </a:br>
          <a:endParaRPr lang="en-US" sz="1400" b="1" baseline="0">
            <a:solidFill>
              <a:srgbClr val="002060"/>
            </a:solidFill>
          </a:endParaRPr>
        </a:p>
        <a:p>
          <a:r>
            <a:rPr lang="en-US" sz="1400" b="1" baseline="0">
              <a:solidFill>
                <a:srgbClr val="002060"/>
              </a:solidFill>
            </a:rPr>
            <a:t>		</a:t>
          </a:r>
          <a:endParaRPr lang="en-US" sz="1400" b="1">
            <a:solidFill>
              <a:srgbClr val="002060"/>
            </a:solidFill>
          </a:endParaRPr>
        </a:p>
      </xdr:txBody>
    </xdr:sp>
    <xdr:clientData/>
  </xdr:twoCellAnchor>
  <xdr:twoCellAnchor>
    <xdr:from>
      <xdr:col>1</xdr:col>
      <xdr:colOff>19049</xdr:colOff>
      <xdr:row>17</xdr:row>
      <xdr:rowOff>161925</xdr:rowOff>
    </xdr:from>
    <xdr:to>
      <xdr:col>20</xdr:col>
      <xdr:colOff>590549</xdr:colOff>
      <xdr:row>42</xdr:row>
      <xdr:rowOff>66676</xdr:rowOff>
    </xdr:to>
    <xdr:sp macro="" textlink="">
      <xdr:nvSpPr>
        <xdr:cNvPr id="3" name="TextBox 2">
          <a:extLst>
            <a:ext uri="{FF2B5EF4-FFF2-40B4-BE49-F238E27FC236}">
              <a16:creationId xmlns:a16="http://schemas.microsoft.com/office/drawing/2014/main" id="{91531B63-DE24-47A9-9466-9E53869ED538}"/>
            </a:ext>
          </a:extLst>
        </xdr:cNvPr>
        <xdr:cNvSpPr txBox="1"/>
      </xdr:nvSpPr>
      <xdr:spPr>
        <a:xfrm>
          <a:off x="609599" y="3457575"/>
          <a:ext cx="13839825" cy="4676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400" b="1" i="0">
              <a:solidFill>
                <a:srgbClr val="002060"/>
              </a:solidFill>
              <a:effectLst/>
              <a:latin typeface="+mn-lt"/>
              <a:ea typeface="+mn-ea"/>
              <a:cs typeface="+mn-cs"/>
            </a:rPr>
            <a:t>Because of marketing considerations, the total amount of grades 1 and 2 should not exceed 75% of the total of all grades produced, and at least 40% of the total product mix should be grade 4. </a:t>
          </a:r>
        </a:p>
        <a:p>
          <a:pPr eaLnBrk="1" fontAlgn="auto" latinLnBrk="0" hangingPunct="1"/>
          <a:r>
            <a:rPr lang="en-US" sz="1400" b="1" i="0">
              <a:solidFill>
                <a:srgbClr val="002060"/>
              </a:solidFill>
              <a:effectLst/>
              <a:latin typeface="+mn-lt"/>
              <a:ea typeface="+mn-ea"/>
              <a:cs typeface="+mn-cs"/>
            </a:rPr>
            <a:t>  1.  How much of each grade should be produced to maximize profit? Develop and solve a linear optimization model?</a:t>
          </a:r>
          <a:r>
            <a:rPr lang="en-US" sz="1400" b="1" i="0" baseline="0">
              <a:solidFill>
                <a:srgbClr val="002060"/>
              </a:solidFill>
              <a:effectLst/>
              <a:latin typeface="+mn-lt"/>
              <a:ea typeface="+mn-ea"/>
              <a:cs typeface="+mn-cs"/>
            </a:rPr>
            <a:t>  Respond below this question in </a:t>
          </a:r>
          <a:r>
            <a:rPr lang="en-US" sz="1400" b="1" i="0" baseline="0">
              <a:solidFill>
                <a:srgbClr val="FF0000"/>
              </a:solidFill>
              <a:effectLst/>
              <a:latin typeface="+mn-lt"/>
              <a:ea typeface="+mn-ea"/>
              <a:cs typeface="+mn-cs"/>
            </a:rPr>
            <a:t>RED</a:t>
          </a:r>
          <a:r>
            <a:rPr lang="en-US" sz="1400" b="1" i="0" baseline="0">
              <a:solidFill>
                <a:srgbClr val="002060"/>
              </a:solidFill>
              <a:effectLst/>
              <a:latin typeface="+mn-lt"/>
              <a:ea typeface="+mn-ea"/>
              <a:cs typeface="+mn-cs"/>
            </a:rPr>
            <a:t> font</a:t>
          </a:r>
        </a:p>
        <a:p>
          <a:r>
            <a:rPr lang="en-US" sz="1400" b="1">
              <a:solidFill>
                <a:srgbClr val="FF0000"/>
              </a:solidFill>
            </a:rPr>
            <a:t>The developed linear optimization model has the following production mix; X1=30370.37, X2=0, X3=74074.074, X4=69629.63. The objective is to maximize profit, which is</a:t>
          </a:r>
          <a:r>
            <a:rPr lang="en-US" sz="1400" b="1" baseline="0">
              <a:solidFill>
                <a:srgbClr val="FF0000"/>
              </a:solidFill>
            </a:rPr>
            <a:t> REPRESENTED USING THE MODEL AS </a:t>
          </a:r>
          <a:r>
            <a:rPr lang="en-US" sz="1400" b="1">
              <a:solidFill>
                <a:srgbClr val="FF0000"/>
              </a:solidFill>
            </a:rPr>
            <a:t>: Profit =2X1​+1.7X2​+1.5X3​+2.8X4​</a:t>
          </a:r>
          <a:r>
            <a:rPr lang="en-US" sz="1400" b="1" i="0" baseline="0">
              <a:solidFill>
                <a:srgbClr val="FF0000"/>
              </a:solidFill>
              <a:effectLst/>
              <a:latin typeface="+mn-lt"/>
              <a:ea typeface="+mn-ea"/>
              <a:cs typeface="+mn-cs"/>
            </a:rPr>
            <a:t>.The maximized profit is now calculated as; P = 2*30370.37+1.7*0+1.5*74074.074+2.8*69629.63 . P = 366,814.815. Grade 3 contributed most to the profitability of the company.</a:t>
          </a:r>
        </a:p>
        <a:p>
          <a:pPr eaLnBrk="1" fontAlgn="auto" latinLnBrk="0" hangingPunct="1"/>
          <a:r>
            <a:rPr lang="en-US" sz="1400" b="1" i="0" baseline="0">
              <a:solidFill>
                <a:srgbClr val="002060"/>
              </a:solidFill>
              <a:effectLst/>
              <a:latin typeface="+mn-lt"/>
              <a:ea typeface="+mn-ea"/>
              <a:cs typeface="+mn-cs"/>
            </a:rPr>
            <a:t>  2.  A labor strike in India has led to a shortage of 20,000 units of Additive C.  What should the production manager do?  Respond below this question in </a:t>
          </a:r>
          <a:r>
            <a:rPr lang="en-US" sz="1400" b="1" i="0" baseline="0">
              <a:solidFill>
                <a:srgbClr val="FF0000"/>
              </a:solidFill>
              <a:effectLst/>
              <a:latin typeface="+mn-lt"/>
              <a:ea typeface="+mn-ea"/>
              <a:cs typeface="+mn-cs"/>
            </a:rPr>
            <a:t>RED</a:t>
          </a:r>
          <a:r>
            <a:rPr lang="en-US" sz="1400" b="1" i="0" baseline="0">
              <a:solidFill>
                <a:srgbClr val="002060"/>
              </a:solidFill>
              <a:effectLst/>
              <a:latin typeface="+mn-lt"/>
              <a:ea typeface="+mn-ea"/>
              <a:cs typeface="+mn-cs"/>
            </a:rPr>
            <a:t> font</a:t>
          </a:r>
        </a:p>
        <a:p>
          <a:pPr eaLnBrk="1" fontAlgn="auto" latinLnBrk="0" hangingPunct="1"/>
          <a:r>
            <a:rPr lang="en-US" sz="1400" b="1" i="0" baseline="0">
              <a:solidFill>
                <a:srgbClr val="FF0000"/>
              </a:solidFill>
              <a:effectLst/>
              <a:latin typeface="+mn-lt"/>
              <a:ea typeface="+mn-ea"/>
              <a:cs typeface="+mn-cs"/>
            </a:rPr>
            <a:t>A shortage of 20,000 units reduces the availability to 20,000 units. Re-running the solver set up with additive C not going beyong 20,000 units results into; X1=15021.459, X2=0, X3=51502.146, X4=84978.541. Grades 1 and 3 decrease, grade 2 remain unchnaged and grade 4 increases. The maximized profit as a result decreases to 345,236.0515.</a:t>
          </a:r>
        </a:p>
        <a:p>
          <a:pPr eaLnBrk="1" fontAlgn="auto" latinLnBrk="0" hangingPunct="1"/>
          <a:r>
            <a:rPr lang="en-US" sz="1400" b="1" i="0" baseline="0">
              <a:solidFill>
                <a:srgbClr val="FF0000"/>
              </a:solidFill>
              <a:effectLst/>
              <a:latin typeface="+mn-lt"/>
              <a:ea typeface="+mn-ea"/>
              <a:cs typeface="+mn-cs"/>
            </a:rPr>
            <a:t>The production manager should adapt the production plan to align with the reduced availability of Additive C while maintaining profitability as much as possible. Specifically, production of Grade 1 and Grade 3 should be reduced due to their higher reliance on Additive C, while Grade 4, which has minimal Additive C usage, should be increased to compensate. Grade 2 remains unaffected as it is not profitable to produce under the current constraints. This adjusted production mix still maximizes profit at $345,236.05, despite the additive shortage. Additionally, the manager should explore strategies to address the Additive C shortage, such as securing alternative suppliers, substituting with similar additives, or negotiating increased availability. Communicating these adjustments to marketing and operations teams is crucial to manage expectations and maintain operational efficiency.</a:t>
          </a:r>
        </a:p>
        <a:p>
          <a:pPr eaLnBrk="1" fontAlgn="auto" latinLnBrk="0" hangingPunct="1"/>
          <a:r>
            <a:rPr lang="en-US" sz="1400" b="1" i="0" baseline="0">
              <a:solidFill>
                <a:srgbClr val="002060"/>
              </a:solidFill>
              <a:effectLst/>
              <a:latin typeface="+mn-lt"/>
              <a:ea typeface="+mn-ea"/>
              <a:cs typeface="+mn-cs"/>
            </a:rPr>
            <a:t>  3.  Management is considering raising the price on Grade 2 to $2.00 per pound.  How will this affect the optimal solution?  Respond below this question in </a:t>
          </a:r>
          <a:r>
            <a:rPr lang="en-US" sz="1400" b="1" i="0" baseline="0">
              <a:solidFill>
                <a:srgbClr val="FF0000"/>
              </a:solidFill>
              <a:effectLst/>
              <a:latin typeface="+mn-lt"/>
              <a:ea typeface="+mn-ea"/>
              <a:cs typeface="+mn-cs"/>
            </a:rPr>
            <a:t>RED</a:t>
          </a:r>
          <a:r>
            <a:rPr lang="en-US" sz="1400" b="1" i="0" baseline="0">
              <a:solidFill>
                <a:srgbClr val="002060"/>
              </a:solidFill>
              <a:effectLst/>
              <a:latin typeface="+mn-lt"/>
              <a:ea typeface="+mn-ea"/>
              <a:cs typeface="+mn-cs"/>
            </a:rPr>
            <a:t> font</a:t>
          </a:r>
          <a:r>
            <a:rPr lang="en-US" sz="1400" b="1" i="0">
              <a:solidFill>
                <a:srgbClr val="002060"/>
              </a:solidFill>
              <a:effectLst/>
              <a:latin typeface="+mn-lt"/>
              <a:ea typeface="+mn-ea"/>
              <a:cs typeface="+mn-cs"/>
            </a:rPr>
            <a:t>	</a:t>
          </a:r>
          <a:br>
            <a:rPr lang="en-US" sz="1400" b="1" i="0">
              <a:solidFill>
                <a:srgbClr val="002060"/>
              </a:solidFill>
              <a:effectLst/>
              <a:latin typeface="+mn-lt"/>
              <a:ea typeface="+mn-ea"/>
              <a:cs typeface="+mn-cs"/>
            </a:rPr>
          </a:br>
          <a:r>
            <a:rPr lang="en-US" sz="1400" b="1" i="0">
              <a:solidFill>
                <a:srgbClr val="FF0000"/>
              </a:solidFill>
              <a:effectLst/>
              <a:latin typeface="+mn-lt"/>
              <a:ea typeface="+mn-ea"/>
              <a:cs typeface="+mn-cs"/>
            </a:rPr>
            <a:t>The</a:t>
          </a:r>
          <a:r>
            <a:rPr lang="en-US" sz="1400" b="1" i="0" baseline="0">
              <a:solidFill>
                <a:srgbClr val="FF0000"/>
              </a:solidFill>
              <a:effectLst/>
              <a:latin typeface="+mn-lt"/>
              <a:ea typeface="+mn-ea"/>
              <a:cs typeface="+mn-cs"/>
            </a:rPr>
            <a:t> updated solver set up produces the following production mix. X1=0, X2=31418.312, X3=36804.309, X4=84290.844. The maximized profit now stands at 354,057.4506.</a:t>
          </a:r>
          <a:r>
            <a:rPr lang="en-US" sz="1400" b="1" baseline="0">
              <a:solidFill>
                <a:srgbClr val="FF0000"/>
              </a:solidFill>
            </a:rPr>
            <a:t>	</a:t>
          </a:r>
        </a:p>
        <a:p>
          <a:pPr eaLnBrk="1" fontAlgn="auto" latinLnBrk="0" hangingPunct="1"/>
          <a:r>
            <a:rPr lang="en-US" sz="1400" b="1">
              <a:solidFill>
                <a:srgbClr val="FF0000"/>
              </a:solidFill>
            </a:rPr>
            <a:t>With the price increase for Grade 2 to $2.00 per pound, the updated optimal solution shows a shift in the production mix. Production of Grade 1 has been eliminated (X1 = 0), while the production of Grade 2 has increased significantly (X2 = 31,418.31). The production of Grade 3 has decreased slightly (X3 = 36,804.31), and Grade 4 continues to have the largest share (X4 = 84,290.84). The maximized profit has increased to $354,057.45, up from the previous $345,236.05. This suggests that the price increase for Grade 2 has made it a more attractive option for production, leading to a better balance of the product mix. As a result, the company can now produce a higher volume of Grade 2, improving profitability while still meeting the constraints on additive usage.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581025</xdr:colOff>
      <xdr:row>0</xdr:row>
      <xdr:rowOff>190498</xdr:rowOff>
    </xdr:from>
    <xdr:to>
      <xdr:col>27</xdr:col>
      <xdr:colOff>19051</xdr:colOff>
      <xdr:row>43</xdr:row>
      <xdr:rowOff>57149</xdr:rowOff>
    </xdr:to>
    <xdr:sp macro="" textlink="">
      <xdr:nvSpPr>
        <xdr:cNvPr id="2" name="TextBox 1">
          <a:extLst>
            <a:ext uri="{FF2B5EF4-FFF2-40B4-BE49-F238E27FC236}">
              <a16:creationId xmlns:a16="http://schemas.microsoft.com/office/drawing/2014/main" id="{68F281E9-079C-4F2C-BFE1-F638009DDF97}"/>
            </a:ext>
          </a:extLst>
        </xdr:cNvPr>
        <xdr:cNvSpPr txBox="1"/>
      </xdr:nvSpPr>
      <xdr:spPr>
        <a:xfrm>
          <a:off x="581025" y="190498"/>
          <a:ext cx="18259426" cy="7296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400" b="1" i="0" baseline="0">
              <a:solidFill>
                <a:srgbClr val="002060"/>
              </a:solidFill>
              <a:effectLst/>
              <a:latin typeface="+mn-lt"/>
              <a:ea typeface="+mn-ea"/>
              <a:cs typeface="+mn-cs"/>
            </a:rPr>
            <a:t>Develop a spreadsheet model to address the following scenario.  Along with coming up with an analytically-substantiated response, the premium here is to develop a clear and concise spreadsheet model that contains relevant information.</a:t>
          </a:r>
          <a:endParaRPr lang="en-US" sz="1400" b="1">
            <a:solidFill>
              <a:srgbClr val="002060"/>
            </a:solidFill>
            <a:effectLst/>
          </a:endParaRPr>
        </a:p>
        <a:p>
          <a:pPr fontAlgn="base"/>
          <a:endParaRPr lang="en-US" sz="1400">
            <a:effectLst/>
          </a:endParaRPr>
        </a:p>
        <a:p>
          <a:pPr fontAlgn="base"/>
          <a:r>
            <a:rPr lang="en-US" sz="1400" b="1" i="0">
              <a:solidFill>
                <a:srgbClr val="002060"/>
              </a:solidFill>
              <a:effectLst/>
              <a:latin typeface="+mn-lt"/>
              <a:ea typeface="+mn-ea"/>
              <a:cs typeface="+mn-cs"/>
            </a:rPr>
            <a:t>Shafer Supplies has four distribution centers, located in Atlanta, Lexington, Milwaukee, and Salt Lake City, and ships to 12 retail stores, located in Seattle, San Francisco, Las Vegas, Tucson, Denver, Charlotte, Minneapolis, Fayetteville, Birmingham, Orlando, Cleveland, and Philadelphia. The company wants to minimize the transportation costs of shipping one of its higher-volume products, boxes of standard copy paper. The per-unit shipping cost from each distribution center to each retail location and the amounts currently in inventory and ordered at each retail location are shown in the table below.</a:t>
          </a:r>
        </a:p>
        <a:p>
          <a:pPr fontAlgn="base"/>
          <a:endParaRPr lang="en-US" sz="1400" b="1" i="0">
            <a:solidFill>
              <a:srgbClr val="002060"/>
            </a:solidFill>
            <a:effectLst/>
            <a:latin typeface="+mn-lt"/>
            <a:ea typeface="+mn-ea"/>
            <a:cs typeface="+mn-cs"/>
          </a:endParaRPr>
        </a:p>
        <a:p>
          <a:pPr fontAlgn="base"/>
          <a:r>
            <a:rPr lang="en-US" sz="1400" b="1" i="0" baseline="0">
              <a:solidFill>
                <a:srgbClr val="002060"/>
              </a:solidFill>
              <a:effectLst/>
              <a:latin typeface="+mn-lt"/>
              <a:ea typeface="+mn-ea"/>
              <a:cs typeface="+mn-cs"/>
            </a:rPr>
            <a:t>     1.  </a:t>
          </a:r>
          <a:r>
            <a:rPr lang="en-US" sz="1400" b="1" i="0">
              <a:solidFill>
                <a:srgbClr val="002060"/>
              </a:solidFill>
              <a:effectLst/>
              <a:latin typeface="+mn-lt"/>
              <a:ea typeface="+mn-ea"/>
              <a:cs typeface="+mn-cs"/>
            </a:rPr>
            <a:t>Develop and solve an optimization model to minimize the total transportation cost and answer the following questions.  </a:t>
          </a:r>
          <a:r>
            <a:rPr kumimoji="0" lang="en-US" sz="1400" b="1" i="0" u="none" strike="noStrike" kern="0" cap="none" spc="0" normalizeH="0" baseline="0" noProof="0">
              <a:ln>
                <a:noFill/>
              </a:ln>
              <a:solidFill>
                <a:srgbClr val="002060"/>
              </a:solidFill>
              <a:effectLst/>
              <a:uLnTx/>
              <a:uFillTx/>
              <a:latin typeface="+mn-lt"/>
              <a:ea typeface="+mn-ea"/>
              <a:cs typeface="+mn-cs"/>
            </a:rPr>
            <a:t>Respond below this question in </a:t>
          </a:r>
          <a:r>
            <a:rPr kumimoji="0" lang="en-US" sz="1400" b="1" i="0" u="none" strike="noStrike" kern="0" cap="none" spc="0" normalizeH="0" baseline="0" noProof="0">
              <a:ln>
                <a:noFill/>
              </a:ln>
              <a:solidFill>
                <a:srgbClr val="FF0000"/>
              </a:solidFill>
              <a:effectLst/>
              <a:uLnTx/>
              <a:uFillTx/>
              <a:latin typeface="+mn-lt"/>
              <a:ea typeface="+mn-ea"/>
              <a:cs typeface="+mn-cs"/>
            </a:rPr>
            <a:t>RED</a:t>
          </a:r>
          <a:r>
            <a:rPr kumimoji="0" lang="en-US" sz="1400" b="1" i="0" u="none" strike="noStrike" kern="0" cap="none" spc="0" normalizeH="0" baseline="0" noProof="0">
              <a:ln>
                <a:noFill/>
              </a:ln>
              <a:solidFill>
                <a:srgbClr val="002060"/>
              </a:solidFill>
              <a:effectLst/>
              <a:uLnTx/>
              <a:uFillTx/>
              <a:latin typeface="+mn-lt"/>
              <a:ea typeface="+mn-ea"/>
              <a:cs typeface="+mn-cs"/>
            </a:rPr>
            <a:t> font</a:t>
          </a:r>
        </a:p>
        <a:p>
          <a:pPr fontAlgn="base"/>
          <a:r>
            <a:rPr lang="en-US" sz="1400" b="1" i="0">
              <a:solidFill>
                <a:srgbClr val="FF0000"/>
              </a:solidFill>
              <a:effectLst/>
              <a:latin typeface="+mn-lt"/>
              <a:ea typeface="+mn-ea"/>
              <a:cs typeface="+mn-cs"/>
            </a:rPr>
            <a:t>The linear optimization</a:t>
          </a:r>
          <a:r>
            <a:rPr lang="en-US" sz="1400" b="1" i="0" baseline="0">
              <a:solidFill>
                <a:srgbClr val="FF0000"/>
              </a:solidFill>
              <a:effectLst/>
              <a:latin typeface="+mn-lt"/>
              <a:ea typeface="+mn-ea"/>
              <a:cs typeface="+mn-cs"/>
            </a:rPr>
            <a:t> model is developed as shown in the spreadsheet below.</a:t>
          </a:r>
          <a:endParaRPr lang="en-US" sz="1400" b="1" i="0">
            <a:solidFill>
              <a:srgbClr val="FF0000"/>
            </a:solidFill>
            <a:effectLst/>
            <a:latin typeface="+mn-lt"/>
            <a:ea typeface="+mn-ea"/>
            <a:cs typeface="+mn-cs"/>
          </a:endParaRPr>
        </a:p>
        <a:p>
          <a:pPr fontAlgn="base"/>
          <a:r>
            <a:rPr lang="en-US" sz="1400" b="1" i="0" baseline="0">
              <a:solidFill>
                <a:srgbClr val="002060"/>
              </a:solidFill>
              <a:effectLst/>
              <a:latin typeface="+mn-lt"/>
              <a:ea typeface="+mn-ea"/>
              <a:cs typeface="+mn-cs"/>
            </a:rPr>
            <a:t>     2.  </a:t>
          </a:r>
          <a:r>
            <a:rPr lang="en-US" sz="1400" b="1" i="0">
              <a:solidFill>
                <a:srgbClr val="002060"/>
              </a:solidFill>
              <a:effectLst/>
              <a:latin typeface="+mn-lt"/>
              <a:ea typeface="+mn-ea"/>
              <a:cs typeface="+mn-cs"/>
            </a:rPr>
            <a:t>What is the minimum cost of shipping?  </a:t>
          </a:r>
          <a:r>
            <a:rPr kumimoji="0" lang="en-US" sz="1400" b="1" i="0" u="none" strike="noStrike" kern="0" cap="none" spc="0" normalizeH="0" baseline="0" noProof="0">
              <a:ln>
                <a:noFill/>
              </a:ln>
              <a:solidFill>
                <a:srgbClr val="002060"/>
              </a:solidFill>
              <a:effectLst/>
              <a:uLnTx/>
              <a:uFillTx/>
              <a:latin typeface="+mn-lt"/>
              <a:ea typeface="+mn-ea"/>
              <a:cs typeface="+mn-cs"/>
            </a:rPr>
            <a:t>Respond below this question in </a:t>
          </a:r>
          <a:r>
            <a:rPr kumimoji="0" lang="en-US" sz="1400" b="1" i="0" u="none" strike="noStrike" kern="0" cap="none" spc="0" normalizeH="0" baseline="0" noProof="0">
              <a:ln>
                <a:noFill/>
              </a:ln>
              <a:solidFill>
                <a:srgbClr val="FF0000"/>
              </a:solidFill>
              <a:effectLst/>
              <a:uLnTx/>
              <a:uFillTx/>
              <a:latin typeface="+mn-lt"/>
              <a:ea typeface="+mn-ea"/>
              <a:cs typeface="+mn-cs"/>
            </a:rPr>
            <a:t>RED</a:t>
          </a:r>
          <a:r>
            <a:rPr kumimoji="0" lang="en-US" sz="1400" b="1" i="0" u="none" strike="noStrike" kern="0" cap="none" spc="0" normalizeH="0" baseline="0" noProof="0">
              <a:ln>
                <a:noFill/>
              </a:ln>
              <a:solidFill>
                <a:srgbClr val="002060"/>
              </a:solidFill>
              <a:effectLst/>
              <a:uLnTx/>
              <a:uFillTx/>
              <a:latin typeface="+mn-lt"/>
              <a:ea typeface="+mn-ea"/>
              <a:cs typeface="+mn-cs"/>
            </a:rPr>
            <a:t> font</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The minimum cost of shipping is $56,335, this is obtained using the developed linear optimization model.</a:t>
          </a:r>
          <a:endParaRPr lang="en-US" sz="1400" b="1" i="0">
            <a:solidFill>
              <a:srgbClr val="FF0000"/>
            </a:solidFill>
            <a:effectLst/>
            <a:latin typeface="+mn-lt"/>
            <a:ea typeface="+mn-ea"/>
            <a:cs typeface="+mn-cs"/>
          </a:endParaRPr>
        </a:p>
        <a:p>
          <a:pPr fontAlgn="base"/>
          <a:r>
            <a:rPr lang="en-US" sz="1400" b="1" i="0" baseline="0">
              <a:solidFill>
                <a:srgbClr val="002060"/>
              </a:solidFill>
              <a:effectLst/>
              <a:latin typeface="+mn-lt"/>
              <a:ea typeface="+mn-ea"/>
              <a:cs typeface="+mn-cs"/>
            </a:rPr>
            <a:t>     3.  </a:t>
          </a:r>
          <a:r>
            <a:rPr lang="en-US" sz="1400" b="1" i="0">
              <a:solidFill>
                <a:srgbClr val="002060"/>
              </a:solidFill>
              <a:effectLst/>
              <a:latin typeface="+mn-lt"/>
              <a:ea typeface="+mn-ea"/>
              <a:cs typeface="+mn-cs"/>
            </a:rPr>
            <a:t>Which distribution centers will operate at capacity in this solution?  </a:t>
          </a:r>
          <a:r>
            <a:rPr kumimoji="0" lang="en-US" sz="1400" b="1" i="0" u="none" strike="noStrike" kern="0" cap="none" spc="0" normalizeH="0" baseline="0" noProof="0">
              <a:ln>
                <a:noFill/>
              </a:ln>
              <a:solidFill>
                <a:srgbClr val="002060"/>
              </a:solidFill>
              <a:effectLst/>
              <a:uLnTx/>
              <a:uFillTx/>
              <a:latin typeface="+mn-lt"/>
              <a:ea typeface="+mn-ea"/>
              <a:cs typeface="+mn-cs"/>
            </a:rPr>
            <a:t>Respond below this question in </a:t>
          </a:r>
          <a:r>
            <a:rPr kumimoji="0" lang="en-US" sz="1400" b="1" i="0" u="none" strike="noStrike" kern="0" cap="none" spc="0" normalizeH="0" baseline="0" noProof="0">
              <a:ln>
                <a:noFill/>
              </a:ln>
              <a:solidFill>
                <a:srgbClr val="FF0000"/>
              </a:solidFill>
              <a:effectLst/>
              <a:uLnTx/>
              <a:uFillTx/>
              <a:latin typeface="+mn-lt"/>
              <a:ea typeface="+mn-ea"/>
              <a:cs typeface="+mn-cs"/>
            </a:rPr>
            <a:t>RED</a:t>
          </a:r>
          <a:r>
            <a:rPr kumimoji="0" lang="en-US" sz="1400" b="1" i="0" u="none" strike="noStrike" kern="0" cap="none" spc="0" normalizeH="0" baseline="0" noProof="0">
              <a:ln>
                <a:noFill/>
              </a:ln>
              <a:solidFill>
                <a:srgbClr val="002060"/>
              </a:solidFill>
              <a:effectLst/>
              <a:uLnTx/>
              <a:uFillTx/>
              <a:latin typeface="+mn-lt"/>
              <a:ea typeface="+mn-ea"/>
              <a:cs typeface="+mn-cs"/>
            </a:rPr>
            <a:t> font</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To determine which distribution centers operate at capacity, compare the total shipments from each center to their respective supply limits:</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Atlanta: Total shipped: 3,700+9,000+3,300+12,000=28,0000 + 3,700 + 9,000 + 3,300 + 12,000  = 28,0000+0+0+3,700+9,000+3,300+12,000=28,000</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Supply: 28,000</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Atlanta operates at capacity.</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Lexington: Total shipped: 1,700+7,500+9,500+16,000=34,7000+ 1,700 + 7,500 + 9,500 + 16,000 = 34,7000+1,700+7,500+9,500+16,000=34,700</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Supply: 35,000</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Lexington does not operate at capacity (remaining capacity = 35,000 - 34,700 = 300).</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Milwaukee: Total shipped: 5,000+4,200+2,800+3,000=15,0005,000 + 4,200 + 2,800 + 3,000 = 15,0005,000+4,200+2,800+3,000=15,000</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Supply: 15,000</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Milwaukee operates at capacity.</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Salt Lake City:Total shipped: 16,000=16,0000 + 16,000 = 16,0000+16,000=16,000</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Supply: 16,000</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Salt Lake City operates at capacity.</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Conclusion</a:t>
          </a:r>
        </a:p>
        <a:p>
          <a:pPr fontAlgn="base"/>
          <a:r>
            <a:rPr kumimoji="0" lang="en-US" sz="1400" b="1" i="0" u="none" strike="noStrike" kern="0" cap="none" spc="0" normalizeH="0" baseline="0" noProof="0">
              <a:ln>
                <a:noFill/>
              </a:ln>
              <a:solidFill>
                <a:srgbClr val="FF0000"/>
              </a:solidFill>
              <a:effectLst/>
              <a:uLnTx/>
              <a:uFillTx/>
              <a:latin typeface="+mn-lt"/>
              <a:ea typeface="+mn-ea"/>
              <a:cs typeface="+mn-cs"/>
            </a:rPr>
            <a:t>The distribution centers operating at capacity are Atlanta, Milwaukee, and Salt Lake City. Lexington has a remaining capacity of 300 units.</a:t>
          </a:r>
        </a:p>
        <a:p>
          <a:pPr marL="0" marR="0" lvl="0" indent="0" defTabSz="914400" eaLnBrk="1" fontAlgn="base"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2060"/>
              </a:solidFill>
              <a:effectLst/>
              <a:uLnTx/>
              <a:uFillTx/>
              <a:latin typeface="+mn-lt"/>
              <a:ea typeface="+mn-ea"/>
              <a:cs typeface="+mn-cs"/>
            </a:rPr>
            <a:t>     4.  Suppose that 500 units of extra supply are available (and that the cost of this extra capacity is a sunk cost).  To which distribution center should this extra supply be allocated and why?  Respond below this question in </a:t>
          </a:r>
          <a:r>
            <a:rPr kumimoji="0" lang="en-US" sz="1400" b="1" i="0" u="none" strike="noStrike" kern="0" cap="none" spc="0" normalizeH="0" baseline="0" noProof="0">
              <a:ln>
                <a:noFill/>
              </a:ln>
              <a:solidFill>
                <a:srgbClr val="FF0000"/>
              </a:solidFill>
              <a:effectLst/>
              <a:uLnTx/>
              <a:uFillTx/>
              <a:latin typeface="+mn-lt"/>
              <a:ea typeface="+mn-ea"/>
              <a:cs typeface="+mn-cs"/>
            </a:rPr>
            <a:t>RED</a:t>
          </a:r>
          <a:r>
            <a:rPr kumimoji="0" lang="en-US" sz="1400" b="1" i="0" u="none" strike="noStrike" kern="0" cap="none" spc="0" normalizeH="0" baseline="0" noProof="0">
              <a:ln>
                <a:noFill/>
              </a:ln>
              <a:solidFill>
                <a:srgbClr val="002060"/>
              </a:solidFill>
              <a:effectLst/>
              <a:uLnTx/>
              <a:uFillTx/>
              <a:latin typeface="+mn-lt"/>
              <a:ea typeface="+mn-ea"/>
              <a:cs typeface="+mn-cs"/>
            </a:rPr>
            <a:t> font</a:t>
          </a:r>
        </a:p>
        <a:p>
          <a:pPr marL="0" marR="0" lvl="0" indent="0" defTabSz="914400" eaLnBrk="1" fontAlgn="base"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mn-lt"/>
              <a:ea typeface="+mn-ea"/>
              <a:cs typeface="+mn-cs"/>
            </a:rPr>
            <a:t>The extra 500 units should be allocated to Atlanta because it has the lowest shipping costs to multiple high-demand retail locations, and this allocation will result in the greatest reduction in total transportation costs. If a split allocation is necessary, consider assigning the remaining 200 units to Salt Lake City or Lexington based on residual capacity and cost impact.</a:t>
          </a:r>
        </a:p>
        <a:p>
          <a:pPr marL="0" marR="0" lvl="0" indent="0" defTabSz="914400" eaLnBrk="1" fontAlgn="base"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2060"/>
              </a:solidFill>
              <a:effectLst/>
              <a:uLnTx/>
              <a:uFillTx/>
              <a:latin typeface="+mn-lt"/>
              <a:ea typeface="+mn-ea"/>
              <a:cs typeface="+mn-cs"/>
            </a:rPr>
            <a:t>     5.  Suppose that the cost of shipping from Atlanta to Birmingham increased by $.45 per unit.  What would happen to the optimal solution?  Respond below this question in </a:t>
          </a:r>
          <a:r>
            <a:rPr kumimoji="0" lang="en-US" sz="1400" b="1" i="0" u="none" strike="noStrike" kern="0" cap="none" spc="0" normalizeH="0" baseline="0" noProof="0">
              <a:ln>
                <a:noFill/>
              </a:ln>
              <a:solidFill>
                <a:srgbClr val="FF0000"/>
              </a:solidFill>
              <a:effectLst/>
              <a:uLnTx/>
              <a:uFillTx/>
              <a:latin typeface="+mn-lt"/>
              <a:ea typeface="+mn-ea"/>
              <a:cs typeface="+mn-cs"/>
            </a:rPr>
            <a:t>RED</a:t>
          </a:r>
          <a:r>
            <a:rPr kumimoji="0" lang="en-US" sz="1400" b="1" i="0" u="none" strike="noStrike" kern="0" cap="none" spc="0" normalizeH="0" baseline="0" noProof="0">
              <a:ln>
                <a:noFill/>
              </a:ln>
              <a:solidFill>
                <a:srgbClr val="002060"/>
              </a:solidFill>
              <a:effectLst/>
              <a:uLnTx/>
              <a:uFillTx/>
              <a:latin typeface="+mn-lt"/>
              <a:ea typeface="+mn-ea"/>
              <a:cs typeface="+mn-cs"/>
            </a:rPr>
            <a:t> font</a:t>
          </a:r>
        </a:p>
        <a:p>
          <a:pPr marL="0" marR="0" lvl="0" indent="0" defTabSz="914400" eaLnBrk="1" fontAlgn="base"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mn-lt"/>
              <a:ea typeface="+mn-ea"/>
              <a:cs typeface="+mn-cs"/>
            </a:rPr>
            <a:t>If the cost of shipping from Atlanta to Birmingham increases by $0.45 per unit, the new shipping cost becomes: 0.35+0.45=0.80 per unit. </a:t>
          </a:r>
          <a:r>
            <a:rPr lang="en-US" sz="1200" b="1" i="0">
              <a:solidFill>
                <a:srgbClr val="FF0000"/>
              </a:solidFill>
              <a:effectLst/>
              <a:latin typeface="Arial" panose="020B0604020202020204" pitchFamily="34" charset="0"/>
              <a:ea typeface="+mn-ea"/>
              <a:cs typeface="Arial" panose="020B0604020202020204" pitchFamily="34" charset="0"/>
            </a:rPr>
            <a:t>This change affects the optimization model, as Solver would reallocate shipments to minimize the total transportation cost. After updating the solver setup, the total </a:t>
          </a:r>
          <a:r>
            <a:rPr lang="en-US" sz="1200" b="1" i="0" baseline="0">
              <a:solidFill>
                <a:srgbClr val="FF0000"/>
              </a:solidFill>
              <a:effectLst/>
              <a:latin typeface="Arial" panose="020B0604020202020204" pitchFamily="34" charset="0"/>
              <a:ea typeface="+mn-ea"/>
              <a:cs typeface="Arial" panose="020B0604020202020204" pitchFamily="34" charset="0"/>
            </a:rPr>
            <a:t> transportation cost increases to $57,820. </a:t>
          </a:r>
        </a:p>
        <a:p>
          <a:pPr marL="0" marR="0" lvl="0" indent="0" defTabSz="914400" eaLnBrk="1" fontAlgn="base" latinLnBrk="0" hangingPunct="1">
            <a:lnSpc>
              <a:spcPct val="100000"/>
            </a:lnSpc>
            <a:spcBef>
              <a:spcPts val="0"/>
            </a:spcBef>
            <a:spcAft>
              <a:spcPts val="0"/>
            </a:spcAft>
            <a:buClrTx/>
            <a:buSzTx/>
            <a:buFontTx/>
            <a:buNone/>
            <a:tabLst/>
            <a:defRPr/>
          </a:pPr>
          <a:br>
            <a:rPr lang="en-US" sz="1200" b="1" i="0">
              <a:solidFill>
                <a:srgbClr val="FF0000"/>
              </a:solidFill>
              <a:effectLst/>
              <a:latin typeface="Arial" panose="020B0604020202020204" pitchFamily="34" charset="0"/>
              <a:ea typeface="+mn-ea"/>
              <a:cs typeface="Arial" panose="020B0604020202020204" pitchFamily="34" charset="0"/>
            </a:rPr>
          </a:br>
          <a:r>
            <a:rPr lang="en-US" sz="1200" b="1" i="0">
              <a:solidFill>
                <a:srgbClr val="FF0000"/>
              </a:solidFill>
              <a:effectLst/>
              <a:latin typeface="Arial" panose="020B0604020202020204" pitchFamily="34" charset="0"/>
              <a:ea typeface="+mn-ea"/>
              <a:cs typeface="Arial" panose="020B0604020202020204" pitchFamily="34" charset="0"/>
            </a:rPr>
            <a:t>When the cost of transportation from Atlanta to Birmingham increases by $0.45 per unit, the optimal solution adjusts to minimize total costs under the new conditions. The increased cost makes Atlanta less favorable for serving Birmingham's demand, leading Solver to reallocate some or all of Birmingham's demand to other distribution centers, such as Lexington, Milwaukee, or Salt Lake City, depending on their remaining capacity and shipping costs. This reallocation results in higher transportation costs overall, as demonstrated by the increase in the total cost to $57,820. Additionally, Atlanta’s freed-up capacity may be redirected to serve other locations where it retains a cost advantage. The reallocation reflects the system's responsiveness to price changes but highlights how a localized increase in cost can affect the entire supply chain, leading to a suboptimal but necessary adjustment in transportation flows.</a:t>
          </a:r>
          <a:r>
            <a:rPr lang="en-US" sz="1400" b="1" baseline="0">
              <a:solidFill>
                <a:srgbClr val="002060"/>
              </a:solidFill>
            </a:rPr>
            <a:t>		</a:t>
          </a:r>
          <a:endParaRPr lang="en-US" sz="1400" b="1">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98F0-6C03-4742-9111-CE14102E630C}">
  <dimension ref="C1:I25"/>
  <sheetViews>
    <sheetView topLeftCell="A14" workbookViewId="0">
      <selection activeCell="P23" sqref="P23"/>
    </sheetView>
  </sheetViews>
  <sheetFormatPr defaultColWidth="8.85546875" defaultRowHeight="15" x14ac:dyDescent="0.25"/>
  <cols>
    <col min="3" max="9" width="8.85546875" customWidth="1"/>
  </cols>
  <sheetData>
    <row r="1" spans="3:9" x14ac:dyDescent="0.25">
      <c r="C1" s="47" t="s">
        <v>0</v>
      </c>
      <c r="D1" s="48"/>
      <c r="E1" s="48"/>
      <c r="F1" s="48"/>
      <c r="G1" s="48"/>
      <c r="H1" s="48"/>
      <c r="I1" s="49"/>
    </row>
    <row r="2" spans="3:9" ht="15.75" thickBot="1" x14ac:dyDescent="0.3">
      <c r="C2" s="50"/>
      <c r="D2" s="51"/>
      <c r="E2" s="51"/>
      <c r="F2" s="51"/>
      <c r="G2" s="51"/>
      <c r="H2" s="51"/>
      <c r="I2" s="52"/>
    </row>
    <row r="3" spans="3:9" ht="33.75" customHeight="1" thickBot="1" x14ac:dyDescent="0.3">
      <c r="C3" s="2"/>
      <c r="D3" s="2"/>
      <c r="E3" s="2"/>
      <c r="F3" s="2"/>
      <c r="G3" s="2"/>
      <c r="H3" s="2"/>
      <c r="I3" s="2"/>
    </row>
    <row r="4" spans="3:9" x14ac:dyDescent="0.25">
      <c r="C4" s="53" t="s">
        <v>29</v>
      </c>
      <c r="D4" s="54"/>
      <c r="E4" s="54"/>
      <c r="F4" s="54"/>
      <c r="G4" s="54"/>
      <c r="H4" s="54"/>
      <c r="I4" s="55"/>
    </row>
    <row r="5" spans="3:9" x14ac:dyDescent="0.25">
      <c r="C5" s="56"/>
      <c r="D5" s="57"/>
      <c r="E5" s="57"/>
      <c r="F5" s="57"/>
      <c r="G5" s="57"/>
      <c r="H5" s="57"/>
      <c r="I5" s="58"/>
    </row>
    <row r="6" spans="3:9" x14ac:dyDescent="0.25">
      <c r="C6" s="56"/>
      <c r="D6" s="57"/>
      <c r="E6" s="57"/>
      <c r="F6" s="57"/>
      <c r="G6" s="57"/>
      <c r="H6" s="57"/>
      <c r="I6" s="58"/>
    </row>
    <row r="7" spans="3:9" x14ac:dyDescent="0.25">
      <c r="C7" s="56"/>
      <c r="D7" s="57"/>
      <c r="E7" s="57"/>
      <c r="F7" s="57"/>
      <c r="G7" s="57"/>
      <c r="H7" s="57"/>
      <c r="I7" s="58"/>
    </row>
    <row r="8" spans="3:9" x14ac:dyDescent="0.25">
      <c r="C8" s="59"/>
      <c r="D8" s="60"/>
      <c r="E8" s="60"/>
      <c r="F8" s="60"/>
      <c r="G8" s="60"/>
      <c r="H8" s="60"/>
      <c r="I8" s="61"/>
    </row>
    <row r="9" spans="3:9" x14ac:dyDescent="0.25">
      <c r="C9" s="62"/>
      <c r="D9" s="63"/>
      <c r="E9" s="63"/>
      <c r="F9" s="63"/>
      <c r="G9" s="63"/>
      <c r="H9" s="63"/>
      <c r="I9" s="64"/>
    </row>
    <row r="10" spans="3:9" x14ac:dyDescent="0.25">
      <c r="C10" s="62"/>
      <c r="D10" s="63"/>
      <c r="E10" s="63"/>
      <c r="F10" s="63"/>
      <c r="G10" s="63"/>
      <c r="H10" s="63"/>
      <c r="I10" s="64"/>
    </row>
    <row r="11" spans="3:9" x14ac:dyDescent="0.25">
      <c r="C11" s="62"/>
      <c r="D11" s="63"/>
      <c r="E11" s="63"/>
      <c r="F11" s="63"/>
      <c r="G11" s="63"/>
      <c r="H11" s="63"/>
      <c r="I11" s="64"/>
    </row>
    <row r="12" spans="3:9" x14ac:dyDescent="0.25">
      <c r="C12" s="62"/>
      <c r="D12" s="63"/>
      <c r="E12" s="63"/>
      <c r="F12" s="63"/>
      <c r="G12" s="63"/>
      <c r="H12" s="63"/>
      <c r="I12" s="64"/>
    </row>
    <row r="13" spans="3:9" x14ac:dyDescent="0.25">
      <c r="C13" s="65"/>
      <c r="D13" s="66"/>
      <c r="E13" s="66"/>
      <c r="F13" s="66"/>
      <c r="G13" s="66"/>
      <c r="H13" s="66"/>
      <c r="I13" s="67"/>
    </row>
    <row r="14" spans="3:9" x14ac:dyDescent="0.25">
      <c r="C14" s="65"/>
      <c r="D14" s="66"/>
      <c r="E14" s="66"/>
      <c r="F14" s="66"/>
      <c r="G14" s="66"/>
      <c r="H14" s="66"/>
      <c r="I14" s="67"/>
    </row>
    <row r="15" spans="3:9" x14ac:dyDescent="0.25">
      <c r="C15" s="65"/>
      <c r="D15" s="66"/>
      <c r="E15" s="66"/>
      <c r="F15" s="66"/>
      <c r="G15" s="66"/>
      <c r="H15" s="66"/>
      <c r="I15" s="67"/>
    </row>
    <row r="16" spans="3:9" x14ac:dyDescent="0.25">
      <c r="C16" s="65"/>
      <c r="D16" s="66"/>
      <c r="E16" s="66"/>
      <c r="F16" s="66"/>
      <c r="G16" s="66"/>
      <c r="H16" s="66"/>
      <c r="I16" s="67"/>
    </row>
    <row r="17" spans="3:9" x14ac:dyDescent="0.25">
      <c r="C17" s="65"/>
      <c r="D17" s="66"/>
      <c r="E17" s="66"/>
      <c r="F17" s="66"/>
      <c r="G17" s="66"/>
      <c r="H17" s="66"/>
      <c r="I17" s="67"/>
    </row>
    <row r="18" spans="3:9" x14ac:dyDescent="0.25">
      <c r="C18" s="65"/>
      <c r="D18" s="66"/>
      <c r="E18" s="66"/>
      <c r="F18" s="66"/>
      <c r="G18" s="66"/>
      <c r="H18" s="66"/>
      <c r="I18" s="67"/>
    </row>
    <row r="19" spans="3:9" x14ac:dyDescent="0.25">
      <c r="C19" s="65"/>
      <c r="D19" s="66"/>
      <c r="E19" s="66"/>
      <c r="F19" s="66"/>
      <c r="G19" s="66"/>
      <c r="H19" s="66"/>
      <c r="I19" s="67"/>
    </row>
    <row r="20" spans="3:9" x14ac:dyDescent="0.25">
      <c r="C20" s="65"/>
      <c r="D20" s="66"/>
      <c r="E20" s="66"/>
      <c r="F20" s="66"/>
      <c r="G20" s="66"/>
      <c r="H20" s="66"/>
      <c r="I20" s="67"/>
    </row>
    <row r="21" spans="3:9" x14ac:dyDescent="0.25">
      <c r="C21" s="65"/>
      <c r="D21" s="66"/>
      <c r="E21" s="66"/>
      <c r="F21" s="66"/>
      <c r="G21" s="66"/>
      <c r="H21" s="66"/>
      <c r="I21" s="67"/>
    </row>
    <row r="22" spans="3:9" x14ac:dyDescent="0.25">
      <c r="C22" s="65"/>
      <c r="D22" s="66"/>
      <c r="E22" s="66"/>
      <c r="F22" s="66"/>
      <c r="G22" s="66"/>
      <c r="H22" s="66"/>
      <c r="I22" s="67"/>
    </row>
    <row r="23" spans="3:9" x14ac:dyDescent="0.25">
      <c r="C23" s="65"/>
      <c r="D23" s="66"/>
      <c r="E23" s="66"/>
      <c r="F23" s="66"/>
      <c r="G23" s="66"/>
      <c r="H23" s="66"/>
      <c r="I23" s="67"/>
    </row>
    <row r="24" spans="3:9" x14ac:dyDescent="0.25">
      <c r="C24" s="68"/>
      <c r="D24" s="69"/>
      <c r="E24" s="69"/>
      <c r="F24" s="69"/>
      <c r="G24" s="69"/>
      <c r="H24" s="69"/>
      <c r="I24" s="70"/>
    </row>
    <row r="25" spans="3:9" ht="15.75" thickBot="1" x14ac:dyDescent="0.3">
      <c r="C25" s="71"/>
      <c r="D25" s="72"/>
      <c r="E25" s="72"/>
      <c r="F25" s="72"/>
      <c r="G25" s="72"/>
      <c r="H25" s="72"/>
      <c r="I25" s="73"/>
    </row>
  </sheetData>
  <mergeCells count="2">
    <mergeCell ref="C1:I2"/>
    <mergeCell ref="C4:I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3FF36-92A7-47D4-BEFF-0AC952ADE001}">
  <dimension ref="B12:H65"/>
  <sheetViews>
    <sheetView tabSelected="1" topLeftCell="A43" workbookViewId="0">
      <selection activeCell="F55" sqref="F55"/>
    </sheetView>
  </sheetViews>
  <sheetFormatPr defaultColWidth="8.85546875" defaultRowHeight="15" x14ac:dyDescent="0.25"/>
  <cols>
    <col min="2" max="2" width="12.42578125" bestFit="1" customWidth="1"/>
    <col min="3" max="3" width="20.5703125" bestFit="1" customWidth="1"/>
    <col min="4" max="4" width="12" bestFit="1" customWidth="1"/>
    <col min="5" max="5" width="9.7109375" bestFit="1" customWidth="1"/>
    <col min="6" max="6" width="19.140625" bestFit="1" customWidth="1"/>
    <col min="7" max="7" width="13" bestFit="1" customWidth="1"/>
  </cols>
  <sheetData>
    <row r="12" spans="2:7" ht="15.75" x14ac:dyDescent="0.25">
      <c r="B12" s="41"/>
      <c r="C12" s="41" t="s">
        <v>1</v>
      </c>
      <c r="D12" s="41" t="s">
        <v>2</v>
      </c>
      <c r="E12" s="41" t="s">
        <v>3</v>
      </c>
      <c r="F12" s="41" t="s">
        <v>4</v>
      </c>
      <c r="G12" s="41" t="s">
        <v>5</v>
      </c>
    </row>
    <row r="13" spans="2:7" ht="15.75" x14ac:dyDescent="0.25">
      <c r="B13" s="41" t="s">
        <v>6</v>
      </c>
      <c r="C13" s="41">
        <v>0.4</v>
      </c>
      <c r="D13" s="41">
        <v>0.37</v>
      </c>
      <c r="E13" s="41">
        <v>0.34</v>
      </c>
      <c r="F13" s="41">
        <v>0.9</v>
      </c>
      <c r="G13" s="46">
        <v>100000</v>
      </c>
    </row>
    <row r="14" spans="2:7" ht="15.75" x14ac:dyDescent="0.25">
      <c r="B14" s="41" t="s">
        <v>7</v>
      </c>
      <c r="C14" s="41">
        <v>0.3</v>
      </c>
      <c r="D14" s="41">
        <v>0.33</v>
      </c>
      <c r="E14" s="41">
        <v>0.33</v>
      </c>
      <c r="F14" s="41">
        <v>0</v>
      </c>
      <c r="G14" s="46">
        <v>90000</v>
      </c>
    </row>
    <row r="15" spans="2:7" ht="15.75" x14ac:dyDescent="0.25">
      <c r="B15" s="41" t="s">
        <v>8</v>
      </c>
      <c r="C15" s="41">
        <v>0.2</v>
      </c>
      <c r="D15" s="41">
        <v>0.25</v>
      </c>
      <c r="E15" s="41">
        <v>0.33</v>
      </c>
      <c r="F15" s="41">
        <v>0</v>
      </c>
      <c r="G15" s="46">
        <v>40000</v>
      </c>
    </row>
    <row r="16" spans="2:7" ht="15.75" x14ac:dyDescent="0.25">
      <c r="B16" s="41" t="s">
        <v>9</v>
      </c>
      <c r="C16" s="41">
        <v>0.1</v>
      </c>
      <c r="D16" s="41">
        <v>0.05</v>
      </c>
      <c r="E16" s="41">
        <v>0</v>
      </c>
      <c r="F16" s="41">
        <v>0.1</v>
      </c>
      <c r="G16" s="46">
        <v>10000</v>
      </c>
    </row>
    <row r="17" spans="2:7" ht="15.75" x14ac:dyDescent="0.25">
      <c r="B17" s="41" t="s">
        <v>30</v>
      </c>
      <c r="C17" s="39">
        <v>2</v>
      </c>
      <c r="D17" s="39">
        <v>1.7</v>
      </c>
      <c r="E17" s="39">
        <v>1.5</v>
      </c>
      <c r="F17" s="39">
        <v>2.8</v>
      </c>
      <c r="G17" s="41"/>
    </row>
    <row r="18" spans="2:7" ht="15.75" x14ac:dyDescent="0.25">
      <c r="B18" s="27"/>
      <c r="C18" s="27"/>
      <c r="D18" s="27"/>
      <c r="E18" s="27"/>
      <c r="F18" s="27"/>
      <c r="G18" s="27"/>
    </row>
    <row r="27" spans="2:7" x14ac:dyDescent="0.25">
      <c r="C27" s="1"/>
    </row>
    <row r="32" spans="2:7" x14ac:dyDescent="0.25">
      <c r="C32" s="1"/>
    </row>
    <row r="37" spans="2:8" x14ac:dyDescent="0.25">
      <c r="C37" s="1"/>
    </row>
    <row r="44" spans="2:8" ht="15.75" x14ac:dyDescent="0.25">
      <c r="B44" s="75" t="s">
        <v>221</v>
      </c>
      <c r="C44" s="75"/>
      <c r="D44" s="75"/>
      <c r="E44" s="75"/>
      <c r="F44" s="75"/>
      <c r="G44" s="75"/>
      <c r="H44" s="75"/>
    </row>
    <row r="45" spans="2:8" ht="15.75" x14ac:dyDescent="0.25">
      <c r="B45" s="76" t="s">
        <v>31</v>
      </c>
      <c r="C45" s="76" t="s">
        <v>32</v>
      </c>
      <c r="D45" s="27"/>
      <c r="E45" s="27"/>
    </row>
    <row r="46" spans="2:8" ht="15.75" x14ac:dyDescent="0.25">
      <c r="B46" s="77" t="s">
        <v>1</v>
      </c>
      <c r="C46" s="78" t="s">
        <v>33</v>
      </c>
      <c r="D46" s="79">
        <v>0</v>
      </c>
      <c r="E46" s="27"/>
    </row>
    <row r="47" spans="2:8" ht="15.75" x14ac:dyDescent="0.25">
      <c r="B47" s="77" t="s">
        <v>2</v>
      </c>
      <c r="C47" s="78" t="s">
        <v>34</v>
      </c>
      <c r="D47" s="79">
        <v>31418.312387791793</v>
      </c>
      <c r="E47" s="27"/>
    </row>
    <row r="48" spans="2:8" ht="15.75" x14ac:dyDescent="0.25">
      <c r="B48" s="77" t="s">
        <v>3</v>
      </c>
      <c r="C48" s="78" t="s">
        <v>35</v>
      </c>
      <c r="D48" s="79">
        <v>36804.308797127429</v>
      </c>
      <c r="E48" s="27"/>
    </row>
    <row r="49" spans="2:5" ht="15.75" x14ac:dyDescent="0.25">
      <c r="B49" s="77" t="s">
        <v>4</v>
      </c>
      <c r="C49" s="78" t="s">
        <v>36</v>
      </c>
      <c r="D49" s="79">
        <v>84290.843806104109</v>
      </c>
      <c r="E49" s="27"/>
    </row>
    <row r="50" spans="2:5" ht="15.75" x14ac:dyDescent="0.25">
      <c r="B50" s="27"/>
      <c r="C50" s="27"/>
      <c r="D50" s="27"/>
      <c r="E50" s="27"/>
    </row>
    <row r="51" spans="2:5" ht="15.75" x14ac:dyDescent="0.25">
      <c r="B51" s="76" t="s">
        <v>37</v>
      </c>
      <c r="C51" s="27"/>
      <c r="D51" s="27"/>
      <c r="E51" s="27"/>
    </row>
    <row r="52" spans="2:5" ht="15.75" x14ac:dyDescent="0.25">
      <c r="B52" s="77" t="s">
        <v>38</v>
      </c>
      <c r="C52" s="80">
        <f>2*D46+2*D47+1.5*D48+2.8*D49</f>
        <v>354057.4506283662</v>
      </c>
      <c r="D52" s="27"/>
      <c r="E52" s="27"/>
    </row>
    <row r="53" spans="2:5" ht="15.75" x14ac:dyDescent="0.25">
      <c r="B53" s="27"/>
      <c r="C53" s="27"/>
      <c r="D53" s="27"/>
      <c r="E53" s="27"/>
    </row>
    <row r="54" spans="2:5" ht="15.75" x14ac:dyDescent="0.25">
      <c r="B54" s="76" t="s">
        <v>39</v>
      </c>
      <c r="C54" s="27"/>
      <c r="D54" s="27"/>
      <c r="E54" s="27"/>
    </row>
    <row r="55" spans="2:5" ht="15.75" x14ac:dyDescent="0.25">
      <c r="B55" s="27"/>
      <c r="C55" s="76" t="s">
        <v>222</v>
      </c>
      <c r="D55" s="76" t="s">
        <v>40</v>
      </c>
      <c r="E55" s="76" t="s">
        <v>41</v>
      </c>
    </row>
    <row r="56" spans="2:5" ht="15.75" x14ac:dyDescent="0.25">
      <c r="B56" s="81">
        <v>1</v>
      </c>
      <c r="C56" s="82">
        <f>0.4*D46+0.37*D47+0.34*D48+0.9*D49</f>
        <v>100000</v>
      </c>
      <c r="D56" s="83" t="s">
        <v>42</v>
      </c>
      <c r="E56" s="84">
        <v>100000</v>
      </c>
    </row>
    <row r="57" spans="2:5" ht="15.75" x14ac:dyDescent="0.25">
      <c r="B57" s="81">
        <v>2</v>
      </c>
      <c r="C57" s="82">
        <f>0.3*D46+0.33*D47+0.33*D48</f>
        <v>22513.464991023346</v>
      </c>
      <c r="D57" s="83" t="s">
        <v>42</v>
      </c>
      <c r="E57" s="84">
        <v>90000</v>
      </c>
    </row>
    <row r="58" spans="2:5" ht="15.75" x14ac:dyDescent="0.25">
      <c r="B58" s="81">
        <v>3</v>
      </c>
      <c r="C58" s="82">
        <f>0.2*D46+0.25*D47+0.33*D48</f>
        <v>20000</v>
      </c>
      <c r="D58" s="83" t="s">
        <v>42</v>
      </c>
      <c r="E58" s="84">
        <v>20000</v>
      </c>
    </row>
    <row r="59" spans="2:5" ht="15.75" x14ac:dyDescent="0.25">
      <c r="B59" s="81">
        <v>4</v>
      </c>
      <c r="C59" s="82">
        <f>0.1*D46+0.05*D47+0.1*D49</f>
        <v>10000</v>
      </c>
      <c r="D59" s="83" t="s">
        <v>42</v>
      </c>
      <c r="E59" s="84">
        <v>10000</v>
      </c>
    </row>
    <row r="60" spans="2:5" ht="15.75" x14ac:dyDescent="0.25">
      <c r="B60" s="81">
        <v>5</v>
      </c>
      <c r="C60" s="82">
        <f>D46</f>
        <v>0</v>
      </c>
      <c r="D60" s="83" t="s">
        <v>43</v>
      </c>
      <c r="E60" s="84">
        <v>0</v>
      </c>
    </row>
    <row r="61" spans="2:5" ht="15.75" x14ac:dyDescent="0.25">
      <c r="B61" s="81">
        <v>6</v>
      </c>
      <c r="C61" s="82">
        <f>D47</f>
        <v>31418.312387791793</v>
      </c>
      <c r="D61" s="83" t="s">
        <v>43</v>
      </c>
      <c r="E61" s="84">
        <v>0</v>
      </c>
    </row>
    <row r="62" spans="2:5" ht="15.75" x14ac:dyDescent="0.25">
      <c r="B62" s="81">
        <v>7</v>
      </c>
      <c r="C62" s="82">
        <f>D48</f>
        <v>36804.308797127429</v>
      </c>
      <c r="D62" s="83" t="s">
        <v>43</v>
      </c>
      <c r="E62" s="84">
        <v>0</v>
      </c>
    </row>
    <row r="63" spans="2:5" ht="15.75" x14ac:dyDescent="0.25">
      <c r="B63" s="81">
        <v>8</v>
      </c>
      <c r="C63" s="82">
        <f>D49</f>
        <v>84290.843806104109</v>
      </c>
      <c r="D63" s="83" t="s">
        <v>43</v>
      </c>
      <c r="E63" s="84">
        <v>0</v>
      </c>
    </row>
    <row r="64" spans="2:5" ht="15.75" x14ac:dyDescent="0.25">
      <c r="B64" s="81">
        <v>9</v>
      </c>
      <c r="C64" s="82">
        <f>0.25*D46+0.25*D47-0.75*D48-0.75*D49</f>
        <v>-82966.786355475706</v>
      </c>
      <c r="D64" s="83" t="s">
        <v>42</v>
      </c>
      <c r="E64" s="84">
        <v>0</v>
      </c>
    </row>
    <row r="65" spans="2:5" ht="15.75" x14ac:dyDescent="0.25">
      <c r="B65" s="81">
        <v>10</v>
      </c>
      <c r="C65" s="82">
        <f>-0.4*D46-0.4*D47-0.4*D48+0.6*D49</f>
        <v>23285.457809694773</v>
      </c>
      <c r="D65" s="83" t="s">
        <v>43</v>
      </c>
      <c r="E65" s="84">
        <v>0</v>
      </c>
    </row>
  </sheetData>
  <mergeCells count="1">
    <mergeCell ref="B44:H4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4EA2-177B-4E88-801E-4329EAF0D719}">
  <dimension ref="B44:T100"/>
  <sheetViews>
    <sheetView topLeftCell="A53" workbookViewId="0">
      <selection activeCell="E63" sqref="E63"/>
    </sheetView>
  </sheetViews>
  <sheetFormatPr defaultColWidth="8.85546875" defaultRowHeight="15" x14ac:dyDescent="0.25"/>
  <cols>
    <col min="2" max="2" width="17.28515625" bestFit="1" customWidth="1"/>
    <col min="3" max="3" width="8.7109375" bestFit="1" customWidth="1"/>
    <col min="4" max="4" width="17.140625" bestFit="1" customWidth="1"/>
    <col min="5" max="5" width="17.85546875" bestFit="1" customWidth="1"/>
    <col min="6" max="6" width="12.85546875" bestFit="1" customWidth="1"/>
    <col min="7" max="7" width="13.7109375" bestFit="1" customWidth="1"/>
    <col min="8" max="8" width="12.28515625" bestFit="1" customWidth="1"/>
    <col min="9" max="9" width="14.5703125" bestFit="1" customWidth="1"/>
    <col min="10" max="10" width="13.7109375" bestFit="1" customWidth="1"/>
    <col min="11" max="11" width="14.7109375" bestFit="1" customWidth="1"/>
    <col min="12" max="12" width="13.5703125" bestFit="1" customWidth="1"/>
    <col min="13" max="13" width="12.28515625" bestFit="1" customWidth="1"/>
    <col min="14" max="14" width="14.85546875" bestFit="1" customWidth="1"/>
    <col min="15" max="15" width="13.7109375" bestFit="1" customWidth="1"/>
    <col min="16" max="16" width="12.140625" bestFit="1" customWidth="1"/>
    <col min="17" max="17" width="13.5703125" bestFit="1" customWidth="1"/>
  </cols>
  <sheetData>
    <row r="44" spans="2:15" ht="15.75" thickBot="1" x14ac:dyDescent="0.3"/>
    <row r="45" spans="2:15" ht="16.5" thickBot="1" x14ac:dyDescent="0.3">
      <c r="B45" s="5"/>
      <c r="C45" s="30" t="s">
        <v>10</v>
      </c>
      <c r="D45" s="31" t="s">
        <v>11</v>
      </c>
      <c r="E45" s="31" t="s">
        <v>12</v>
      </c>
      <c r="F45" s="31" t="s">
        <v>13</v>
      </c>
      <c r="G45" s="31" t="s">
        <v>14</v>
      </c>
      <c r="H45" s="31" t="s">
        <v>15</v>
      </c>
      <c r="I45" s="31" t="s">
        <v>16</v>
      </c>
      <c r="J45" s="31" t="s">
        <v>22</v>
      </c>
      <c r="K45" s="31" t="s">
        <v>23</v>
      </c>
      <c r="L45" s="31" t="s">
        <v>24</v>
      </c>
      <c r="M45" s="31" t="s">
        <v>25</v>
      </c>
      <c r="N45" s="31" t="s">
        <v>26</v>
      </c>
      <c r="O45" s="32" t="s">
        <v>27</v>
      </c>
    </row>
    <row r="46" spans="2:15" ht="15.75" x14ac:dyDescent="0.25">
      <c r="B46" s="33" t="s">
        <v>17</v>
      </c>
      <c r="C46" s="34">
        <v>2.15</v>
      </c>
      <c r="D46" s="35">
        <v>2.1</v>
      </c>
      <c r="E46" s="35">
        <v>1.75</v>
      </c>
      <c r="F46" s="35">
        <v>1.5</v>
      </c>
      <c r="G46" s="35">
        <v>1.2</v>
      </c>
      <c r="H46" s="35">
        <v>0.65</v>
      </c>
      <c r="I46" s="35">
        <v>0.9</v>
      </c>
      <c r="J46" s="35">
        <v>0.8</v>
      </c>
      <c r="K46" s="35">
        <f>0.35+0.45</f>
        <v>0.8</v>
      </c>
      <c r="L46" s="35">
        <v>0.15</v>
      </c>
      <c r="M46" s="35">
        <v>0.6</v>
      </c>
      <c r="N46" s="35">
        <v>0.5</v>
      </c>
      <c r="O46" s="36">
        <v>40000</v>
      </c>
    </row>
    <row r="47" spans="2:15" ht="15.75" x14ac:dyDescent="0.25">
      <c r="B47" s="37" t="s">
        <v>18</v>
      </c>
      <c r="C47" s="38">
        <v>1.95</v>
      </c>
      <c r="D47" s="39">
        <v>2</v>
      </c>
      <c r="E47" s="39">
        <v>1.7</v>
      </c>
      <c r="F47" s="39">
        <v>1.53</v>
      </c>
      <c r="G47" s="39">
        <v>1.1000000000000001</v>
      </c>
      <c r="H47" s="39">
        <v>0.55000000000000004</v>
      </c>
      <c r="I47" s="39">
        <v>0.6</v>
      </c>
      <c r="J47" s="39">
        <v>1.05</v>
      </c>
      <c r="K47" s="39">
        <v>0.6</v>
      </c>
      <c r="L47" s="39">
        <v>0.5</v>
      </c>
      <c r="M47" s="39">
        <v>0.25</v>
      </c>
      <c r="N47" s="39">
        <v>0.3</v>
      </c>
      <c r="O47" s="40">
        <v>35000</v>
      </c>
    </row>
    <row r="48" spans="2:15" ht="15.75" x14ac:dyDescent="0.25">
      <c r="B48" s="37" t="s">
        <v>19</v>
      </c>
      <c r="C48" s="38">
        <v>1.7</v>
      </c>
      <c r="D48" s="39">
        <v>1.85</v>
      </c>
      <c r="E48" s="39">
        <v>1.5</v>
      </c>
      <c r="F48" s="39">
        <v>1.41</v>
      </c>
      <c r="G48" s="39">
        <v>0.95</v>
      </c>
      <c r="H48" s="39">
        <v>0.4</v>
      </c>
      <c r="I48" s="39">
        <v>0.4</v>
      </c>
      <c r="J48" s="39">
        <v>0.95</v>
      </c>
      <c r="K48" s="39">
        <v>0.7</v>
      </c>
      <c r="L48" s="39">
        <v>0.7</v>
      </c>
      <c r="M48" s="39">
        <v>0.35</v>
      </c>
      <c r="N48" s="39">
        <v>0.4</v>
      </c>
      <c r="O48" s="40">
        <v>15000</v>
      </c>
    </row>
    <row r="49" spans="2:20" ht="15.75" x14ac:dyDescent="0.25">
      <c r="B49" s="37" t="s">
        <v>20</v>
      </c>
      <c r="C49" s="38">
        <v>0.6</v>
      </c>
      <c r="D49" s="39">
        <v>0.55000000000000004</v>
      </c>
      <c r="E49" s="39">
        <v>0.35</v>
      </c>
      <c r="F49" s="39">
        <v>0.6</v>
      </c>
      <c r="G49" s="39">
        <v>0.4</v>
      </c>
      <c r="H49" s="39">
        <v>0.95</v>
      </c>
      <c r="I49" s="39">
        <v>1</v>
      </c>
      <c r="J49" s="39">
        <v>1.1000000000000001</v>
      </c>
      <c r="K49" s="39">
        <v>1.35</v>
      </c>
      <c r="L49" s="41" t="s">
        <v>28</v>
      </c>
      <c r="M49" s="39">
        <v>1.6</v>
      </c>
      <c r="N49" s="39">
        <v>1.7</v>
      </c>
      <c r="O49" s="40">
        <v>16000</v>
      </c>
    </row>
    <row r="50" spans="2:20" ht="16.5" thickBot="1" x14ac:dyDescent="0.3">
      <c r="B50" s="42" t="s">
        <v>21</v>
      </c>
      <c r="C50" s="43">
        <v>5000</v>
      </c>
      <c r="D50" s="44">
        <v>16000</v>
      </c>
      <c r="E50" s="44">
        <v>4200</v>
      </c>
      <c r="F50" s="44">
        <v>3700</v>
      </c>
      <c r="G50" s="44">
        <v>4500</v>
      </c>
      <c r="H50" s="44">
        <v>7500</v>
      </c>
      <c r="I50" s="44">
        <v>3000</v>
      </c>
      <c r="J50" s="44">
        <v>9000</v>
      </c>
      <c r="K50" s="44">
        <v>3300</v>
      </c>
      <c r="L50" s="44">
        <v>12000</v>
      </c>
      <c r="M50" s="44">
        <v>9500</v>
      </c>
      <c r="N50" s="44">
        <v>16000</v>
      </c>
      <c r="O50" s="45"/>
    </row>
    <row r="52" spans="2:20" ht="16.5" thickBot="1" x14ac:dyDescent="0.3">
      <c r="D52" s="74" t="s">
        <v>220</v>
      </c>
      <c r="E52" s="74"/>
      <c r="F52" s="74"/>
      <c r="G52" s="74"/>
      <c r="H52" s="74"/>
      <c r="I52" s="74"/>
      <c r="J52" s="74"/>
      <c r="K52" s="74"/>
      <c r="L52" s="74"/>
      <c r="M52" s="74"/>
      <c r="N52" s="74"/>
      <c r="O52" s="74"/>
      <c r="P52" s="74"/>
    </row>
    <row r="53" spans="2:20" ht="16.5" thickBot="1" x14ac:dyDescent="0.3">
      <c r="E53" s="5"/>
      <c r="F53" s="6" t="s">
        <v>10</v>
      </c>
      <c r="G53" s="7" t="s">
        <v>11</v>
      </c>
      <c r="H53" s="7" t="s">
        <v>12</v>
      </c>
      <c r="I53" s="7" t="s">
        <v>13</v>
      </c>
      <c r="J53" s="7" t="s">
        <v>14</v>
      </c>
      <c r="K53" s="7" t="s">
        <v>15</v>
      </c>
      <c r="L53" s="7" t="s">
        <v>16</v>
      </c>
      <c r="M53" s="7" t="s">
        <v>22</v>
      </c>
      <c r="N53" s="7" t="s">
        <v>23</v>
      </c>
      <c r="O53" s="7" t="s">
        <v>24</v>
      </c>
      <c r="P53" s="7" t="s">
        <v>25</v>
      </c>
      <c r="Q53" s="7" t="s">
        <v>26</v>
      </c>
      <c r="R53" s="21" t="s">
        <v>27</v>
      </c>
      <c r="S53" s="21" t="s">
        <v>45</v>
      </c>
      <c r="T53" s="22" t="s">
        <v>27</v>
      </c>
    </row>
    <row r="54" spans="2:20" ht="15.75" x14ac:dyDescent="0.25">
      <c r="B54" s="3"/>
      <c r="E54" s="8" t="s">
        <v>17</v>
      </c>
      <c r="F54" s="9">
        <v>0</v>
      </c>
      <c r="G54" s="10">
        <v>0</v>
      </c>
      <c r="H54" s="10">
        <v>0</v>
      </c>
      <c r="I54" s="10">
        <v>3700</v>
      </c>
      <c r="J54" s="10">
        <v>0</v>
      </c>
      <c r="K54" s="10">
        <v>0</v>
      </c>
      <c r="L54" s="10">
        <v>0</v>
      </c>
      <c r="M54" s="10">
        <v>9000</v>
      </c>
      <c r="N54" s="10">
        <v>3300</v>
      </c>
      <c r="O54" s="10">
        <v>12000</v>
      </c>
      <c r="P54" s="10">
        <v>0</v>
      </c>
      <c r="Q54" s="10">
        <v>0</v>
      </c>
      <c r="R54" s="23">
        <f>SUM(F54:Q54)</f>
        <v>28000</v>
      </c>
      <c r="S54" s="24" t="s">
        <v>42</v>
      </c>
      <c r="T54" s="25">
        <v>40000</v>
      </c>
    </row>
    <row r="55" spans="2:20" ht="15.75" x14ac:dyDescent="0.25">
      <c r="B55" s="3"/>
      <c r="E55" s="11" t="s">
        <v>18</v>
      </c>
      <c r="F55" s="12">
        <v>0</v>
      </c>
      <c r="G55" s="13">
        <v>0</v>
      </c>
      <c r="H55" s="13">
        <v>0</v>
      </c>
      <c r="I55" s="13">
        <v>0</v>
      </c>
      <c r="J55" s="13">
        <v>1700</v>
      </c>
      <c r="K55" s="13">
        <v>7500</v>
      </c>
      <c r="L55" s="13">
        <v>0</v>
      </c>
      <c r="M55" s="13">
        <v>0</v>
      </c>
      <c r="N55" s="13">
        <v>0</v>
      </c>
      <c r="O55" s="13">
        <v>0</v>
      </c>
      <c r="P55" s="13">
        <v>9500</v>
      </c>
      <c r="Q55" s="13">
        <v>16000</v>
      </c>
      <c r="R55" s="23">
        <f t="shared" ref="R55:R57" si="0">SUM(F55:Q55)</f>
        <v>34700</v>
      </c>
      <c r="S55" s="24" t="s">
        <v>42</v>
      </c>
      <c r="T55" s="25">
        <v>35000</v>
      </c>
    </row>
    <row r="56" spans="2:20" ht="15.75" x14ac:dyDescent="0.25">
      <c r="B56" s="3"/>
      <c r="E56" s="11" t="s">
        <v>19</v>
      </c>
      <c r="F56" s="12">
        <v>5000</v>
      </c>
      <c r="G56" s="13">
        <v>0</v>
      </c>
      <c r="H56" s="13">
        <v>4200</v>
      </c>
      <c r="I56" s="13">
        <v>0</v>
      </c>
      <c r="J56" s="13">
        <v>2800</v>
      </c>
      <c r="K56" s="13">
        <v>0</v>
      </c>
      <c r="L56" s="13">
        <v>3000</v>
      </c>
      <c r="M56" s="13">
        <v>0</v>
      </c>
      <c r="N56" s="13">
        <v>0</v>
      </c>
      <c r="O56" s="13">
        <v>0</v>
      </c>
      <c r="P56" s="13">
        <v>0</v>
      </c>
      <c r="Q56" s="13">
        <v>0</v>
      </c>
      <c r="R56" s="23">
        <f t="shared" si="0"/>
        <v>15000</v>
      </c>
      <c r="S56" s="24" t="s">
        <v>42</v>
      </c>
      <c r="T56" s="25">
        <v>15000</v>
      </c>
    </row>
    <row r="57" spans="2:20" ht="15.75" x14ac:dyDescent="0.25">
      <c r="B57" s="3"/>
      <c r="E57" s="11" t="s">
        <v>20</v>
      </c>
      <c r="F57" s="12">
        <v>0</v>
      </c>
      <c r="G57" s="13">
        <v>16000</v>
      </c>
      <c r="H57" s="13">
        <v>0</v>
      </c>
      <c r="I57" s="13">
        <v>0</v>
      </c>
      <c r="J57" s="13">
        <v>0</v>
      </c>
      <c r="K57" s="13">
        <v>0</v>
      </c>
      <c r="L57" s="13">
        <v>0</v>
      </c>
      <c r="M57" s="13">
        <v>0</v>
      </c>
      <c r="N57" s="13">
        <v>0</v>
      </c>
      <c r="O57" s="14">
        <v>0</v>
      </c>
      <c r="P57" s="13">
        <v>0</v>
      </c>
      <c r="Q57" s="13">
        <v>0</v>
      </c>
      <c r="R57" s="23">
        <f t="shared" si="0"/>
        <v>16000</v>
      </c>
      <c r="S57" s="24" t="s">
        <v>42</v>
      </c>
      <c r="T57" s="25">
        <v>16000</v>
      </c>
    </row>
    <row r="58" spans="2:20" ht="15.75" x14ac:dyDescent="0.25">
      <c r="B58" s="3"/>
      <c r="E58" s="15" t="s">
        <v>21</v>
      </c>
      <c r="F58" s="16">
        <f>SUM(F54:F57)</f>
        <v>5000</v>
      </c>
      <c r="G58" s="16">
        <f t="shared" ref="G58:Q58" si="1">SUM(G54:G57)</f>
        <v>16000</v>
      </c>
      <c r="H58" s="16">
        <f t="shared" si="1"/>
        <v>4200</v>
      </c>
      <c r="I58" s="16">
        <f t="shared" si="1"/>
        <v>3700</v>
      </c>
      <c r="J58" s="16">
        <f t="shared" si="1"/>
        <v>4500</v>
      </c>
      <c r="K58" s="16">
        <f t="shared" si="1"/>
        <v>7500</v>
      </c>
      <c r="L58" s="16">
        <f t="shared" si="1"/>
        <v>3000</v>
      </c>
      <c r="M58" s="16">
        <f t="shared" si="1"/>
        <v>9000</v>
      </c>
      <c r="N58" s="16">
        <f t="shared" si="1"/>
        <v>3300</v>
      </c>
      <c r="O58" s="16">
        <f t="shared" si="1"/>
        <v>12000</v>
      </c>
      <c r="P58" s="16">
        <f t="shared" si="1"/>
        <v>9500</v>
      </c>
      <c r="Q58" s="16">
        <f t="shared" si="1"/>
        <v>16000</v>
      </c>
      <c r="T58" s="4"/>
    </row>
    <row r="59" spans="2:20" ht="15.75" x14ac:dyDescent="0.25">
      <c r="B59" s="3"/>
      <c r="E59" s="15" t="s">
        <v>46</v>
      </c>
      <c r="F59" s="17" t="s">
        <v>47</v>
      </c>
      <c r="G59" s="17" t="s">
        <v>47</v>
      </c>
      <c r="H59" s="17" t="s">
        <v>47</v>
      </c>
      <c r="I59" s="17" t="s">
        <v>47</v>
      </c>
      <c r="J59" s="17" t="s">
        <v>47</v>
      </c>
      <c r="K59" s="17" t="s">
        <v>47</v>
      </c>
      <c r="L59" s="17" t="s">
        <v>47</v>
      </c>
      <c r="M59" s="17" t="s">
        <v>47</v>
      </c>
      <c r="N59" s="17" t="s">
        <v>47</v>
      </c>
      <c r="O59" s="17" t="s">
        <v>47</v>
      </c>
      <c r="P59" s="17" t="s">
        <v>47</v>
      </c>
      <c r="Q59" s="17" t="s">
        <v>47</v>
      </c>
    </row>
    <row r="60" spans="2:20" ht="16.5" thickBot="1" x14ac:dyDescent="0.3">
      <c r="B60" s="3"/>
      <c r="E60" s="18" t="s">
        <v>21</v>
      </c>
      <c r="F60" s="19">
        <v>5000</v>
      </c>
      <c r="G60" s="20">
        <v>16000</v>
      </c>
      <c r="H60" s="20">
        <v>4200</v>
      </c>
      <c r="I60" s="20">
        <v>3700</v>
      </c>
      <c r="J60" s="20">
        <v>4500</v>
      </c>
      <c r="K60" s="20">
        <v>7500</v>
      </c>
      <c r="L60" s="20">
        <v>3000</v>
      </c>
      <c r="M60" s="20">
        <v>9000</v>
      </c>
      <c r="N60" s="20">
        <v>3300</v>
      </c>
      <c r="O60" s="20">
        <v>12000</v>
      </c>
      <c r="P60" s="20">
        <v>9500</v>
      </c>
      <c r="Q60" s="20">
        <v>16000</v>
      </c>
    </row>
    <row r="61" spans="2:20" x14ac:dyDescent="0.25">
      <c r="B61" s="3"/>
    </row>
    <row r="62" spans="2:20" x14ac:dyDescent="0.25">
      <c r="B62" s="3"/>
    </row>
    <row r="63" spans="2:20" ht="15.75" x14ac:dyDescent="0.25">
      <c r="B63" s="3"/>
      <c r="E63" s="26" t="s">
        <v>219</v>
      </c>
      <c r="F63" s="27"/>
    </row>
    <row r="64" spans="2:20" ht="15.75" x14ac:dyDescent="0.25">
      <c r="B64" s="3"/>
      <c r="E64" s="28" t="s">
        <v>44</v>
      </c>
      <c r="F64" s="29">
        <f>SUMPRODUCT(C46:N49,F54:Q57)</f>
        <v>57820</v>
      </c>
    </row>
    <row r="65" spans="2:2" x14ac:dyDescent="0.25">
      <c r="B65" s="3"/>
    </row>
    <row r="66" spans="2:2" x14ac:dyDescent="0.25">
      <c r="B66" s="3"/>
    </row>
    <row r="67" spans="2:2" x14ac:dyDescent="0.25">
      <c r="B67" s="3"/>
    </row>
    <row r="68" spans="2:2" x14ac:dyDescent="0.25">
      <c r="B68" s="3"/>
    </row>
    <row r="69" spans="2:2" x14ac:dyDescent="0.25">
      <c r="B69" s="3"/>
    </row>
    <row r="70" spans="2:2" x14ac:dyDescent="0.25">
      <c r="B70" s="3"/>
    </row>
    <row r="71" spans="2:2" x14ac:dyDescent="0.25">
      <c r="B71" s="3"/>
    </row>
    <row r="72" spans="2:2" x14ac:dyDescent="0.25">
      <c r="B72" s="3"/>
    </row>
    <row r="73" spans="2:2" x14ac:dyDescent="0.25">
      <c r="B73" s="3"/>
    </row>
    <row r="74" spans="2:2" x14ac:dyDescent="0.25">
      <c r="B74" s="3"/>
    </row>
    <row r="75" spans="2:2" x14ac:dyDescent="0.25">
      <c r="B75" s="3"/>
    </row>
    <row r="76" spans="2:2" x14ac:dyDescent="0.25">
      <c r="B76" s="3"/>
    </row>
    <row r="77" spans="2:2" x14ac:dyDescent="0.25">
      <c r="B77" s="3"/>
    </row>
    <row r="78" spans="2:2" x14ac:dyDescent="0.25">
      <c r="B78" s="3"/>
    </row>
    <row r="79" spans="2:2" x14ac:dyDescent="0.25">
      <c r="B79" s="3"/>
    </row>
    <row r="80" spans="2:2" x14ac:dyDescent="0.25">
      <c r="B80" s="3"/>
    </row>
    <row r="81" spans="2:2" x14ac:dyDescent="0.25">
      <c r="B81" s="3"/>
    </row>
    <row r="82" spans="2:2" x14ac:dyDescent="0.25">
      <c r="B82" s="3"/>
    </row>
    <row r="83" spans="2:2" x14ac:dyDescent="0.25">
      <c r="B83" s="3"/>
    </row>
    <row r="84" spans="2:2" x14ac:dyDescent="0.25">
      <c r="B84" s="3"/>
    </row>
    <row r="85" spans="2:2" x14ac:dyDescent="0.25">
      <c r="B85" s="3"/>
    </row>
    <row r="86" spans="2:2" x14ac:dyDescent="0.25">
      <c r="B86" s="3"/>
    </row>
    <row r="87" spans="2:2" x14ac:dyDescent="0.25">
      <c r="B87" s="3"/>
    </row>
    <row r="88" spans="2:2" x14ac:dyDescent="0.25">
      <c r="B88" s="3"/>
    </row>
    <row r="89" spans="2:2" x14ac:dyDescent="0.25">
      <c r="B89" s="3"/>
    </row>
    <row r="90" spans="2:2" x14ac:dyDescent="0.25">
      <c r="B90" s="3"/>
    </row>
    <row r="91" spans="2:2" x14ac:dyDescent="0.25">
      <c r="B91" s="3"/>
    </row>
    <row r="92" spans="2:2" x14ac:dyDescent="0.25">
      <c r="B92" s="3"/>
    </row>
    <row r="93" spans="2:2" x14ac:dyDescent="0.25">
      <c r="B93" s="3"/>
    </row>
    <row r="94" spans="2:2" x14ac:dyDescent="0.25">
      <c r="B94" s="3"/>
    </row>
    <row r="95" spans="2:2" x14ac:dyDescent="0.25">
      <c r="B95" s="3"/>
    </row>
    <row r="96" spans="2:2" x14ac:dyDescent="0.25">
      <c r="B96" s="3"/>
    </row>
    <row r="97" spans="2:2" x14ac:dyDescent="0.25">
      <c r="B97" s="3"/>
    </row>
    <row r="98" spans="2:2" x14ac:dyDescent="0.25">
      <c r="B98" s="3"/>
    </row>
    <row r="99" spans="2:2" x14ac:dyDescent="0.25">
      <c r="B99" s="3"/>
    </row>
    <row r="100" spans="2:2" x14ac:dyDescent="0.25">
      <c r="B100" s="3"/>
    </row>
  </sheetData>
  <mergeCells count="1">
    <mergeCell ref="D52:P5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5B16F-E314-466E-86D2-58D5AEF3D323}">
  <dimension ref="A1:H89"/>
  <sheetViews>
    <sheetView showGridLines="0" topLeftCell="A36" workbookViewId="0">
      <selection activeCell="I14" sqref="I14"/>
    </sheetView>
  </sheetViews>
  <sheetFormatPr defaultRowHeight="15" x14ac:dyDescent="0.25"/>
  <cols>
    <col min="1" max="1" width="2.28515625" customWidth="1"/>
    <col min="2" max="2" width="104.7109375" bestFit="1" customWidth="1"/>
    <col min="3" max="3" width="30.85546875" bestFit="1" customWidth="1"/>
    <col min="4" max="4" width="16.5703125" bestFit="1" customWidth="1"/>
    <col min="5" max="5" width="17.140625" bestFit="1" customWidth="1"/>
    <col min="6" max="6" width="12.85546875" bestFit="1" customWidth="1"/>
    <col min="7" max="7" width="7.7109375" bestFit="1" customWidth="1"/>
  </cols>
  <sheetData>
    <row r="1" spans="1:8" ht="15.75" x14ac:dyDescent="0.25">
      <c r="A1" s="28" t="s">
        <v>48</v>
      </c>
      <c r="B1" s="27"/>
      <c r="C1" s="27"/>
      <c r="D1" s="27"/>
      <c r="E1" s="27"/>
      <c r="F1" s="27"/>
      <c r="G1" s="27"/>
      <c r="H1" s="27"/>
    </row>
    <row r="2" spans="1:8" ht="15.75" x14ac:dyDescent="0.25">
      <c r="A2" s="28" t="s">
        <v>49</v>
      </c>
      <c r="B2" s="27"/>
      <c r="C2" s="27"/>
      <c r="D2" s="27"/>
      <c r="E2" s="27"/>
      <c r="F2" s="27"/>
      <c r="G2" s="27"/>
      <c r="H2" s="27"/>
    </row>
    <row r="3" spans="1:8" ht="15.75" x14ac:dyDescent="0.25">
      <c r="A3" s="28" t="s">
        <v>50</v>
      </c>
      <c r="B3" s="27"/>
      <c r="C3" s="27"/>
      <c r="D3" s="27"/>
      <c r="E3" s="27"/>
      <c r="F3" s="27"/>
      <c r="G3" s="27"/>
      <c r="H3" s="27"/>
    </row>
    <row r="4" spans="1:8" ht="15.75" x14ac:dyDescent="0.25">
      <c r="A4" s="28" t="s">
        <v>51</v>
      </c>
      <c r="B4" s="27"/>
      <c r="C4" s="27"/>
      <c r="D4" s="27"/>
      <c r="E4" s="27"/>
      <c r="F4" s="27"/>
      <c r="G4" s="27"/>
      <c r="H4" s="27"/>
    </row>
    <row r="5" spans="1:8" ht="15.75" x14ac:dyDescent="0.25">
      <c r="A5" s="28" t="s">
        <v>52</v>
      </c>
      <c r="B5" s="27"/>
      <c r="C5" s="27"/>
      <c r="D5" s="27"/>
      <c r="E5" s="27"/>
      <c r="F5" s="27"/>
      <c r="G5" s="27"/>
      <c r="H5" s="27"/>
    </row>
    <row r="6" spans="1:8" ht="15.75" x14ac:dyDescent="0.25">
      <c r="A6" s="28"/>
      <c r="B6" s="27" t="s">
        <v>53</v>
      </c>
      <c r="C6" s="27"/>
      <c r="D6" s="27"/>
      <c r="E6" s="27"/>
      <c r="F6" s="27"/>
      <c r="G6" s="27"/>
      <c r="H6" s="27"/>
    </row>
    <row r="7" spans="1:8" ht="15.75" x14ac:dyDescent="0.25">
      <c r="A7" s="28"/>
      <c r="B7" s="27" t="s">
        <v>54</v>
      </c>
      <c r="C7" s="27"/>
      <c r="D7" s="27"/>
      <c r="E7" s="27"/>
      <c r="F7" s="27"/>
      <c r="G7" s="27"/>
      <c r="H7" s="27"/>
    </row>
    <row r="8" spans="1:8" ht="15.75" x14ac:dyDescent="0.25">
      <c r="A8" s="28"/>
      <c r="B8" s="27" t="s">
        <v>55</v>
      </c>
      <c r="C8" s="27"/>
      <c r="D8" s="27"/>
      <c r="E8" s="27"/>
      <c r="F8" s="27"/>
      <c r="G8" s="27"/>
      <c r="H8" s="27"/>
    </row>
    <row r="9" spans="1:8" ht="15.75" x14ac:dyDescent="0.25">
      <c r="A9" s="28" t="s">
        <v>56</v>
      </c>
      <c r="B9" s="27"/>
      <c r="C9" s="27"/>
      <c r="D9" s="27"/>
      <c r="E9" s="27"/>
      <c r="F9" s="27"/>
      <c r="G9" s="27"/>
      <c r="H9" s="27"/>
    </row>
    <row r="10" spans="1:8" ht="15.75" x14ac:dyDescent="0.25">
      <c r="A10" s="27"/>
      <c r="B10" s="27" t="s">
        <v>57</v>
      </c>
      <c r="C10" s="27"/>
      <c r="D10" s="27"/>
      <c r="E10" s="27"/>
      <c r="F10" s="27"/>
      <c r="G10" s="27"/>
      <c r="H10" s="27"/>
    </row>
    <row r="11" spans="1:8" ht="15.75" x14ac:dyDescent="0.25">
      <c r="A11" s="27"/>
      <c r="B11" s="27" t="s">
        <v>58</v>
      </c>
      <c r="C11" s="27"/>
      <c r="D11" s="27"/>
      <c r="E11" s="27"/>
      <c r="F11" s="27"/>
      <c r="G11" s="27"/>
      <c r="H11" s="27"/>
    </row>
    <row r="12" spans="1:8" ht="15.75" x14ac:dyDescent="0.25">
      <c r="A12" s="27"/>
      <c r="B12" s="27"/>
      <c r="C12" s="27"/>
      <c r="D12" s="27"/>
      <c r="E12" s="27"/>
      <c r="F12" s="27"/>
      <c r="G12" s="27"/>
      <c r="H12" s="27"/>
    </row>
    <row r="13" spans="1:8" ht="15.75" x14ac:dyDescent="0.25">
      <c r="A13" s="27"/>
      <c r="B13" s="27"/>
      <c r="C13" s="27"/>
      <c r="D13" s="27"/>
      <c r="E13" s="27"/>
      <c r="F13" s="27"/>
      <c r="G13" s="27"/>
      <c r="H13" s="27"/>
    </row>
    <row r="14" spans="1:8" ht="16.5" thickBot="1" x14ac:dyDescent="0.3">
      <c r="A14" s="27" t="s">
        <v>59</v>
      </c>
      <c r="B14" s="27"/>
      <c r="C14" s="27"/>
      <c r="D14" s="27"/>
      <c r="E14" s="27"/>
      <c r="F14" s="27"/>
      <c r="G14" s="27"/>
      <c r="H14" s="27"/>
    </row>
    <row r="15" spans="1:8" ht="16.5" thickBot="1" x14ac:dyDescent="0.3">
      <c r="A15" s="27"/>
      <c r="B15" s="85" t="s">
        <v>60</v>
      </c>
      <c r="C15" s="85" t="s">
        <v>61</v>
      </c>
      <c r="D15" s="85" t="s">
        <v>62</v>
      </c>
      <c r="E15" s="85" t="s">
        <v>63</v>
      </c>
      <c r="F15" s="27"/>
      <c r="G15" s="27"/>
      <c r="H15" s="27"/>
    </row>
    <row r="16" spans="1:8" ht="16.5" thickBot="1" x14ac:dyDescent="0.3">
      <c r="A16" s="27"/>
      <c r="B16" s="86" t="s">
        <v>70</v>
      </c>
      <c r="C16" s="86" t="s">
        <v>71</v>
      </c>
      <c r="D16" s="86">
        <v>0</v>
      </c>
      <c r="E16" s="86">
        <v>56335</v>
      </c>
      <c r="F16" s="27"/>
      <c r="G16" s="27"/>
      <c r="H16" s="27"/>
    </row>
    <row r="17" spans="1:8" ht="15.75" x14ac:dyDescent="0.25">
      <c r="A17" s="27"/>
      <c r="B17" s="27"/>
      <c r="C17" s="27"/>
      <c r="D17" s="27"/>
      <c r="E17" s="27"/>
      <c r="F17" s="27"/>
      <c r="G17" s="27"/>
      <c r="H17" s="27"/>
    </row>
    <row r="18" spans="1:8" ht="15.75" x14ac:dyDescent="0.25">
      <c r="A18" s="27"/>
      <c r="B18" s="27"/>
      <c r="C18" s="27"/>
      <c r="D18" s="27"/>
      <c r="E18" s="27"/>
      <c r="F18" s="27"/>
      <c r="G18" s="27"/>
      <c r="H18" s="27"/>
    </row>
    <row r="19" spans="1:8" ht="16.5" thickBot="1" x14ac:dyDescent="0.3">
      <c r="A19" s="27" t="s">
        <v>64</v>
      </c>
      <c r="B19" s="27"/>
      <c r="C19" s="27"/>
      <c r="D19" s="27"/>
      <c r="E19" s="27"/>
      <c r="F19" s="27"/>
      <c r="G19" s="27"/>
      <c r="H19" s="27"/>
    </row>
    <row r="20" spans="1:8" ht="16.5" thickBot="1" x14ac:dyDescent="0.3">
      <c r="A20" s="27"/>
      <c r="B20" s="85" t="s">
        <v>60</v>
      </c>
      <c r="C20" s="85" t="s">
        <v>61</v>
      </c>
      <c r="D20" s="85" t="s">
        <v>62</v>
      </c>
      <c r="E20" s="85" t="s">
        <v>63</v>
      </c>
      <c r="F20" s="85" t="s">
        <v>65</v>
      </c>
      <c r="G20" s="27"/>
      <c r="H20" s="27"/>
    </row>
    <row r="21" spans="1:8" ht="15.75" x14ac:dyDescent="0.25">
      <c r="A21" s="27"/>
      <c r="B21" s="87" t="s">
        <v>72</v>
      </c>
      <c r="C21" s="87" t="s">
        <v>73</v>
      </c>
      <c r="D21" s="88">
        <v>0</v>
      </c>
      <c r="E21" s="88">
        <v>0</v>
      </c>
      <c r="F21" s="87" t="s">
        <v>74</v>
      </c>
      <c r="G21" s="27"/>
      <c r="H21" s="27"/>
    </row>
    <row r="22" spans="1:8" ht="15.75" x14ac:dyDescent="0.25">
      <c r="A22" s="27"/>
      <c r="B22" s="87" t="s">
        <v>75</v>
      </c>
      <c r="C22" s="87" t="s">
        <v>76</v>
      </c>
      <c r="D22" s="88">
        <v>0</v>
      </c>
      <c r="E22" s="88">
        <v>0</v>
      </c>
      <c r="F22" s="87" t="s">
        <v>74</v>
      </c>
      <c r="G22" s="27"/>
      <c r="H22" s="27"/>
    </row>
    <row r="23" spans="1:8" ht="15.75" x14ac:dyDescent="0.25">
      <c r="A23" s="27"/>
      <c r="B23" s="87" t="s">
        <v>77</v>
      </c>
      <c r="C23" s="87" t="s">
        <v>78</v>
      </c>
      <c r="D23" s="88">
        <v>0</v>
      </c>
      <c r="E23" s="88">
        <v>0</v>
      </c>
      <c r="F23" s="87" t="s">
        <v>74</v>
      </c>
      <c r="G23" s="27"/>
      <c r="H23" s="27"/>
    </row>
    <row r="24" spans="1:8" ht="15.75" x14ac:dyDescent="0.25">
      <c r="A24" s="27"/>
      <c r="B24" s="87" t="s">
        <v>79</v>
      </c>
      <c r="C24" s="87" t="s">
        <v>80</v>
      </c>
      <c r="D24" s="88">
        <v>0</v>
      </c>
      <c r="E24" s="88">
        <v>3700</v>
      </c>
      <c r="F24" s="87" t="s">
        <v>74</v>
      </c>
      <c r="G24" s="27"/>
      <c r="H24" s="27"/>
    </row>
    <row r="25" spans="1:8" ht="15.75" x14ac:dyDescent="0.25">
      <c r="A25" s="27"/>
      <c r="B25" s="87" t="s">
        <v>81</v>
      </c>
      <c r="C25" s="87" t="s">
        <v>82</v>
      </c>
      <c r="D25" s="88">
        <v>0</v>
      </c>
      <c r="E25" s="88">
        <v>0</v>
      </c>
      <c r="F25" s="87" t="s">
        <v>74</v>
      </c>
      <c r="G25" s="27"/>
      <c r="H25" s="27"/>
    </row>
    <row r="26" spans="1:8" ht="15.75" x14ac:dyDescent="0.25">
      <c r="A26" s="27"/>
      <c r="B26" s="87" t="s">
        <v>83</v>
      </c>
      <c r="C26" s="87" t="s">
        <v>84</v>
      </c>
      <c r="D26" s="88">
        <v>0</v>
      </c>
      <c r="E26" s="88">
        <v>0</v>
      </c>
      <c r="F26" s="87" t="s">
        <v>74</v>
      </c>
      <c r="G26" s="27"/>
      <c r="H26" s="27"/>
    </row>
    <row r="27" spans="1:8" ht="15.75" x14ac:dyDescent="0.25">
      <c r="A27" s="27"/>
      <c r="B27" s="87" t="s">
        <v>85</v>
      </c>
      <c r="C27" s="87" t="s">
        <v>86</v>
      </c>
      <c r="D27" s="88">
        <v>0</v>
      </c>
      <c r="E27" s="88">
        <v>0</v>
      </c>
      <c r="F27" s="87" t="s">
        <v>74</v>
      </c>
      <c r="G27" s="27"/>
      <c r="H27" s="27"/>
    </row>
    <row r="28" spans="1:8" ht="15.75" x14ac:dyDescent="0.25">
      <c r="A28" s="27"/>
      <c r="B28" s="87" t="s">
        <v>87</v>
      </c>
      <c r="C28" s="87" t="s">
        <v>88</v>
      </c>
      <c r="D28" s="88">
        <v>0</v>
      </c>
      <c r="E28" s="88">
        <v>9000</v>
      </c>
      <c r="F28" s="87" t="s">
        <v>74</v>
      </c>
      <c r="G28" s="27"/>
      <c r="H28" s="27"/>
    </row>
    <row r="29" spans="1:8" ht="15.75" x14ac:dyDescent="0.25">
      <c r="A29" s="27"/>
      <c r="B29" s="87" t="s">
        <v>89</v>
      </c>
      <c r="C29" s="87" t="s">
        <v>90</v>
      </c>
      <c r="D29" s="88">
        <v>0</v>
      </c>
      <c r="E29" s="88">
        <v>3300</v>
      </c>
      <c r="F29" s="87" t="s">
        <v>74</v>
      </c>
      <c r="G29" s="27"/>
      <c r="H29" s="27"/>
    </row>
    <row r="30" spans="1:8" ht="15.75" x14ac:dyDescent="0.25">
      <c r="A30" s="27"/>
      <c r="B30" s="87" t="s">
        <v>91</v>
      </c>
      <c r="C30" s="87" t="s">
        <v>92</v>
      </c>
      <c r="D30" s="88">
        <v>0</v>
      </c>
      <c r="E30" s="88">
        <v>12000</v>
      </c>
      <c r="F30" s="87" t="s">
        <v>74</v>
      </c>
      <c r="G30" s="27"/>
      <c r="H30" s="27"/>
    </row>
    <row r="31" spans="1:8" ht="15.75" x14ac:dyDescent="0.25">
      <c r="A31" s="27"/>
      <c r="B31" s="87" t="s">
        <v>93</v>
      </c>
      <c r="C31" s="87" t="s">
        <v>94</v>
      </c>
      <c r="D31" s="88">
        <v>0</v>
      </c>
      <c r="E31" s="88">
        <v>0</v>
      </c>
      <c r="F31" s="87" t="s">
        <v>74</v>
      </c>
      <c r="G31" s="27"/>
      <c r="H31" s="27"/>
    </row>
    <row r="32" spans="1:8" ht="15.75" x14ac:dyDescent="0.25">
      <c r="A32" s="27"/>
      <c r="B32" s="87" t="s">
        <v>95</v>
      </c>
      <c r="C32" s="87" t="s">
        <v>96</v>
      </c>
      <c r="D32" s="88">
        <v>0</v>
      </c>
      <c r="E32" s="88">
        <v>0</v>
      </c>
      <c r="F32" s="87" t="s">
        <v>74</v>
      </c>
      <c r="G32" s="27"/>
      <c r="H32" s="27"/>
    </row>
    <row r="33" spans="1:8" ht="15.75" x14ac:dyDescent="0.25">
      <c r="A33" s="27"/>
      <c r="B33" s="87" t="s">
        <v>97</v>
      </c>
      <c r="C33" s="87" t="s">
        <v>98</v>
      </c>
      <c r="D33" s="88">
        <v>0</v>
      </c>
      <c r="E33" s="88">
        <v>0</v>
      </c>
      <c r="F33" s="87" t="s">
        <v>74</v>
      </c>
      <c r="G33" s="27"/>
      <c r="H33" s="27"/>
    </row>
    <row r="34" spans="1:8" ht="15.75" x14ac:dyDescent="0.25">
      <c r="A34" s="27"/>
      <c r="B34" s="87" t="s">
        <v>99</v>
      </c>
      <c r="C34" s="87" t="s">
        <v>100</v>
      </c>
      <c r="D34" s="88">
        <v>0</v>
      </c>
      <c r="E34" s="88">
        <v>0</v>
      </c>
      <c r="F34" s="87" t="s">
        <v>74</v>
      </c>
      <c r="G34" s="27"/>
      <c r="H34" s="27"/>
    </row>
    <row r="35" spans="1:8" ht="15.75" x14ac:dyDescent="0.25">
      <c r="A35" s="27"/>
      <c r="B35" s="87" t="s">
        <v>101</v>
      </c>
      <c r="C35" s="87" t="s">
        <v>102</v>
      </c>
      <c r="D35" s="88">
        <v>0</v>
      </c>
      <c r="E35" s="88">
        <v>0</v>
      </c>
      <c r="F35" s="87" t="s">
        <v>74</v>
      </c>
      <c r="G35" s="27"/>
      <c r="H35" s="27"/>
    </row>
    <row r="36" spans="1:8" ht="15.75" x14ac:dyDescent="0.25">
      <c r="A36" s="27"/>
      <c r="B36" s="87" t="s">
        <v>103</v>
      </c>
      <c r="C36" s="87" t="s">
        <v>104</v>
      </c>
      <c r="D36" s="88">
        <v>0</v>
      </c>
      <c r="E36" s="88">
        <v>0</v>
      </c>
      <c r="F36" s="87" t="s">
        <v>74</v>
      </c>
      <c r="G36" s="27"/>
      <c r="H36" s="27"/>
    </row>
    <row r="37" spans="1:8" ht="15.75" x14ac:dyDescent="0.25">
      <c r="A37" s="27"/>
      <c r="B37" s="87" t="s">
        <v>105</v>
      </c>
      <c r="C37" s="87" t="s">
        <v>106</v>
      </c>
      <c r="D37" s="88">
        <v>0</v>
      </c>
      <c r="E37" s="88">
        <v>1700</v>
      </c>
      <c r="F37" s="87" t="s">
        <v>74</v>
      </c>
      <c r="G37" s="27"/>
      <c r="H37" s="27"/>
    </row>
    <row r="38" spans="1:8" ht="15.75" x14ac:dyDescent="0.25">
      <c r="A38" s="27"/>
      <c r="B38" s="87" t="s">
        <v>107</v>
      </c>
      <c r="C38" s="87" t="s">
        <v>108</v>
      </c>
      <c r="D38" s="88">
        <v>0</v>
      </c>
      <c r="E38" s="88">
        <v>7500</v>
      </c>
      <c r="F38" s="87" t="s">
        <v>74</v>
      </c>
      <c r="G38" s="27"/>
      <c r="H38" s="27"/>
    </row>
    <row r="39" spans="1:8" ht="15.75" x14ac:dyDescent="0.25">
      <c r="A39" s="27"/>
      <c r="B39" s="87" t="s">
        <v>109</v>
      </c>
      <c r="C39" s="87" t="s">
        <v>110</v>
      </c>
      <c r="D39" s="88">
        <v>0</v>
      </c>
      <c r="E39" s="88">
        <v>0</v>
      </c>
      <c r="F39" s="87" t="s">
        <v>74</v>
      </c>
      <c r="G39" s="27"/>
      <c r="H39" s="27"/>
    </row>
    <row r="40" spans="1:8" ht="15.75" x14ac:dyDescent="0.25">
      <c r="A40" s="27"/>
      <c r="B40" s="87" t="s">
        <v>111</v>
      </c>
      <c r="C40" s="87" t="s">
        <v>112</v>
      </c>
      <c r="D40" s="88">
        <v>0</v>
      </c>
      <c r="E40" s="88">
        <v>0</v>
      </c>
      <c r="F40" s="87" t="s">
        <v>74</v>
      </c>
      <c r="G40" s="27"/>
      <c r="H40" s="27"/>
    </row>
    <row r="41" spans="1:8" ht="15.75" x14ac:dyDescent="0.25">
      <c r="A41" s="27"/>
      <c r="B41" s="87" t="s">
        <v>113</v>
      </c>
      <c r="C41" s="87" t="s">
        <v>114</v>
      </c>
      <c r="D41" s="88">
        <v>0</v>
      </c>
      <c r="E41" s="88">
        <v>0</v>
      </c>
      <c r="F41" s="87" t="s">
        <v>74</v>
      </c>
      <c r="G41" s="27"/>
      <c r="H41" s="27"/>
    </row>
    <row r="42" spans="1:8" ht="15.75" x14ac:dyDescent="0.25">
      <c r="A42" s="27"/>
      <c r="B42" s="87" t="s">
        <v>115</v>
      </c>
      <c r="C42" s="87" t="s">
        <v>116</v>
      </c>
      <c r="D42" s="88">
        <v>0</v>
      </c>
      <c r="E42" s="88">
        <v>0</v>
      </c>
      <c r="F42" s="87" t="s">
        <v>74</v>
      </c>
      <c r="G42" s="27"/>
      <c r="H42" s="27"/>
    </row>
    <row r="43" spans="1:8" ht="15.75" x14ac:dyDescent="0.25">
      <c r="A43" s="27"/>
      <c r="B43" s="87" t="s">
        <v>117</v>
      </c>
      <c r="C43" s="87" t="s">
        <v>118</v>
      </c>
      <c r="D43" s="88">
        <v>0</v>
      </c>
      <c r="E43" s="88">
        <v>9500</v>
      </c>
      <c r="F43" s="87" t="s">
        <v>74</v>
      </c>
      <c r="G43" s="27"/>
      <c r="H43" s="27"/>
    </row>
    <row r="44" spans="1:8" ht="15.75" x14ac:dyDescent="0.25">
      <c r="A44" s="27"/>
      <c r="B44" s="87" t="s">
        <v>119</v>
      </c>
      <c r="C44" s="87" t="s">
        <v>120</v>
      </c>
      <c r="D44" s="88">
        <v>0</v>
      </c>
      <c r="E44" s="88">
        <v>16000</v>
      </c>
      <c r="F44" s="87" t="s">
        <v>74</v>
      </c>
      <c r="G44" s="27"/>
      <c r="H44" s="27"/>
    </row>
    <row r="45" spans="1:8" ht="15.75" x14ac:dyDescent="0.25">
      <c r="A45" s="27"/>
      <c r="B45" s="87" t="s">
        <v>121</v>
      </c>
      <c r="C45" s="87" t="s">
        <v>122</v>
      </c>
      <c r="D45" s="88">
        <v>0</v>
      </c>
      <c r="E45" s="88">
        <v>5000</v>
      </c>
      <c r="F45" s="87" t="s">
        <v>74</v>
      </c>
      <c r="G45" s="27"/>
      <c r="H45" s="27"/>
    </row>
    <row r="46" spans="1:8" ht="15.75" x14ac:dyDescent="0.25">
      <c r="A46" s="27"/>
      <c r="B46" s="87" t="s">
        <v>123</v>
      </c>
      <c r="C46" s="87" t="s">
        <v>124</v>
      </c>
      <c r="D46" s="88">
        <v>0</v>
      </c>
      <c r="E46" s="88">
        <v>0</v>
      </c>
      <c r="F46" s="87" t="s">
        <v>74</v>
      </c>
      <c r="G46" s="27"/>
      <c r="H46" s="27"/>
    </row>
    <row r="47" spans="1:8" ht="15.75" x14ac:dyDescent="0.25">
      <c r="A47" s="27"/>
      <c r="B47" s="87" t="s">
        <v>125</v>
      </c>
      <c r="C47" s="87" t="s">
        <v>126</v>
      </c>
      <c r="D47" s="88">
        <v>0</v>
      </c>
      <c r="E47" s="88">
        <v>4200</v>
      </c>
      <c r="F47" s="87" t="s">
        <v>74</v>
      </c>
      <c r="G47" s="27"/>
      <c r="H47" s="27"/>
    </row>
    <row r="48" spans="1:8" ht="15.75" x14ac:dyDescent="0.25">
      <c r="A48" s="27"/>
      <c r="B48" s="87" t="s">
        <v>127</v>
      </c>
      <c r="C48" s="87" t="s">
        <v>128</v>
      </c>
      <c r="D48" s="88">
        <v>0</v>
      </c>
      <c r="E48" s="88">
        <v>0</v>
      </c>
      <c r="F48" s="87" t="s">
        <v>74</v>
      </c>
      <c r="G48" s="27"/>
      <c r="H48" s="27"/>
    </row>
    <row r="49" spans="1:8" ht="15.75" x14ac:dyDescent="0.25">
      <c r="A49" s="27"/>
      <c r="B49" s="87" t="s">
        <v>129</v>
      </c>
      <c r="C49" s="87" t="s">
        <v>130</v>
      </c>
      <c r="D49" s="88">
        <v>0</v>
      </c>
      <c r="E49" s="88">
        <v>2800</v>
      </c>
      <c r="F49" s="87" t="s">
        <v>74</v>
      </c>
      <c r="G49" s="27"/>
      <c r="H49" s="27"/>
    </row>
    <row r="50" spans="1:8" ht="15.75" x14ac:dyDescent="0.25">
      <c r="A50" s="27"/>
      <c r="B50" s="87" t="s">
        <v>131</v>
      </c>
      <c r="C50" s="87" t="s">
        <v>132</v>
      </c>
      <c r="D50" s="88">
        <v>0</v>
      </c>
      <c r="E50" s="88">
        <v>0</v>
      </c>
      <c r="F50" s="87" t="s">
        <v>74</v>
      </c>
      <c r="G50" s="27"/>
      <c r="H50" s="27"/>
    </row>
    <row r="51" spans="1:8" ht="15.75" x14ac:dyDescent="0.25">
      <c r="A51" s="27"/>
      <c r="B51" s="87" t="s">
        <v>133</v>
      </c>
      <c r="C51" s="87" t="s">
        <v>134</v>
      </c>
      <c r="D51" s="88">
        <v>0</v>
      </c>
      <c r="E51" s="88">
        <v>3000</v>
      </c>
      <c r="F51" s="87" t="s">
        <v>74</v>
      </c>
      <c r="G51" s="27"/>
      <c r="H51" s="27"/>
    </row>
    <row r="52" spans="1:8" ht="15.75" x14ac:dyDescent="0.25">
      <c r="A52" s="27"/>
      <c r="B52" s="87" t="s">
        <v>135</v>
      </c>
      <c r="C52" s="87" t="s">
        <v>136</v>
      </c>
      <c r="D52" s="88">
        <v>0</v>
      </c>
      <c r="E52" s="88">
        <v>0</v>
      </c>
      <c r="F52" s="87" t="s">
        <v>74</v>
      </c>
      <c r="G52" s="27"/>
      <c r="H52" s="27"/>
    </row>
    <row r="53" spans="1:8" ht="15.75" x14ac:dyDescent="0.25">
      <c r="A53" s="27"/>
      <c r="B53" s="87" t="s">
        <v>137</v>
      </c>
      <c r="C53" s="87" t="s">
        <v>138</v>
      </c>
      <c r="D53" s="88">
        <v>0</v>
      </c>
      <c r="E53" s="88">
        <v>0</v>
      </c>
      <c r="F53" s="87" t="s">
        <v>74</v>
      </c>
      <c r="G53" s="27"/>
      <c r="H53" s="27"/>
    </row>
    <row r="54" spans="1:8" ht="15.75" x14ac:dyDescent="0.25">
      <c r="A54" s="27"/>
      <c r="B54" s="87" t="s">
        <v>139</v>
      </c>
      <c r="C54" s="87" t="s">
        <v>140</v>
      </c>
      <c r="D54" s="88">
        <v>0</v>
      </c>
      <c r="E54" s="88">
        <v>0</v>
      </c>
      <c r="F54" s="87" t="s">
        <v>74</v>
      </c>
      <c r="G54" s="27"/>
      <c r="H54" s="27"/>
    </row>
    <row r="55" spans="1:8" ht="15.75" x14ac:dyDescent="0.25">
      <c r="A55" s="27"/>
      <c r="B55" s="87" t="s">
        <v>141</v>
      </c>
      <c r="C55" s="87" t="s">
        <v>142</v>
      </c>
      <c r="D55" s="88">
        <v>0</v>
      </c>
      <c r="E55" s="88">
        <v>0</v>
      </c>
      <c r="F55" s="87" t="s">
        <v>74</v>
      </c>
      <c r="G55" s="27"/>
      <c r="H55" s="27"/>
    </row>
    <row r="56" spans="1:8" ht="15.75" x14ac:dyDescent="0.25">
      <c r="A56" s="27"/>
      <c r="B56" s="87" t="s">
        <v>143</v>
      </c>
      <c r="C56" s="87" t="s">
        <v>144</v>
      </c>
      <c r="D56" s="88">
        <v>0</v>
      </c>
      <c r="E56" s="88">
        <v>0</v>
      </c>
      <c r="F56" s="87" t="s">
        <v>74</v>
      </c>
      <c r="G56" s="27"/>
      <c r="H56" s="27"/>
    </row>
    <row r="57" spans="1:8" ht="15.75" x14ac:dyDescent="0.25">
      <c r="A57" s="27"/>
      <c r="B57" s="87" t="s">
        <v>145</v>
      </c>
      <c r="C57" s="87" t="s">
        <v>146</v>
      </c>
      <c r="D57" s="88">
        <v>0</v>
      </c>
      <c r="E57" s="88">
        <v>0</v>
      </c>
      <c r="F57" s="87" t="s">
        <v>74</v>
      </c>
      <c r="G57" s="27"/>
      <c r="H57" s="27"/>
    </row>
    <row r="58" spans="1:8" ht="15.75" x14ac:dyDescent="0.25">
      <c r="A58" s="27"/>
      <c r="B58" s="87" t="s">
        <v>147</v>
      </c>
      <c r="C58" s="87" t="s">
        <v>148</v>
      </c>
      <c r="D58" s="88">
        <v>0</v>
      </c>
      <c r="E58" s="88">
        <v>16000</v>
      </c>
      <c r="F58" s="87" t="s">
        <v>74</v>
      </c>
      <c r="G58" s="27"/>
      <c r="H58" s="27"/>
    </row>
    <row r="59" spans="1:8" ht="15.75" x14ac:dyDescent="0.25">
      <c r="A59" s="27"/>
      <c r="B59" s="87" t="s">
        <v>149</v>
      </c>
      <c r="C59" s="87" t="s">
        <v>150</v>
      </c>
      <c r="D59" s="88">
        <v>0</v>
      </c>
      <c r="E59" s="88">
        <v>0</v>
      </c>
      <c r="F59" s="87" t="s">
        <v>74</v>
      </c>
      <c r="G59" s="27"/>
      <c r="H59" s="27"/>
    </row>
    <row r="60" spans="1:8" ht="15.75" x14ac:dyDescent="0.25">
      <c r="A60" s="27"/>
      <c r="B60" s="87" t="s">
        <v>151</v>
      </c>
      <c r="C60" s="87" t="s">
        <v>152</v>
      </c>
      <c r="D60" s="88">
        <v>0</v>
      </c>
      <c r="E60" s="88">
        <v>0</v>
      </c>
      <c r="F60" s="87" t="s">
        <v>74</v>
      </c>
      <c r="G60" s="27"/>
      <c r="H60" s="27"/>
    </row>
    <row r="61" spans="1:8" ht="15.75" x14ac:dyDescent="0.25">
      <c r="A61" s="27"/>
      <c r="B61" s="87" t="s">
        <v>153</v>
      </c>
      <c r="C61" s="87" t="s">
        <v>154</v>
      </c>
      <c r="D61" s="88">
        <v>0</v>
      </c>
      <c r="E61" s="88">
        <v>0</v>
      </c>
      <c r="F61" s="87" t="s">
        <v>74</v>
      </c>
      <c r="G61" s="27"/>
      <c r="H61" s="27"/>
    </row>
    <row r="62" spans="1:8" ht="15.75" x14ac:dyDescent="0.25">
      <c r="A62" s="27"/>
      <c r="B62" s="87" t="s">
        <v>155</v>
      </c>
      <c r="C62" s="87" t="s">
        <v>156</v>
      </c>
      <c r="D62" s="88">
        <v>0</v>
      </c>
      <c r="E62" s="88">
        <v>0</v>
      </c>
      <c r="F62" s="87" t="s">
        <v>74</v>
      </c>
      <c r="G62" s="27"/>
      <c r="H62" s="27"/>
    </row>
    <row r="63" spans="1:8" ht="15.75" x14ac:dyDescent="0.25">
      <c r="A63" s="27"/>
      <c r="B63" s="87" t="s">
        <v>157</v>
      </c>
      <c r="C63" s="87" t="s">
        <v>158</v>
      </c>
      <c r="D63" s="88">
        <v>0</v>
      </c>
      <c r="E63" s="88">
        <v>0</v>
      </c>
      <c r="F63" s="87" t="s">
        <v>74</v>
      </c>
      <c r="G63" s="27"/>
      <c r="H63" s="27"/>
    </row>
    <row r="64" spans="1:8" ht="15.75" x14ac:dyDescent="0.25">
      <c r="A64" s="27"/>
      <c r="B64" s="87" t="s">
        <v>159</v>
      </c>
      <c r="C64" s="87" t="s">
        <v>160</v>
      </c>
      <c r="D64" s="88">
        <v>0</v>
      </c>
      <c r="E64" s="88">
        <v>0</v>
      </c>
      <c r="F64" s="87" t="s">
        <v>74</v>
      </c>
      <c r="G64" s="27"/>
      <c r="H64" s="27"/>
    </row>
    <row r="65" spans="1:8" ht="15.75" x14ac:dyDescent="0.25">
      <c r="A65" s="27"/>
      <c r="B65" s="87" t="s">
        <v>161</v>
      </c>
      <c r="C65" s="87" t="s">
        <v>162</v>
      </c>
      <c r="D65" s="88">
        <v>0</v>
      </c>
      <c r="E65" s="88">
        <v>0</v>
      </c>
      <c r="F65" s="87" t="s">
        <v>74</v>
      </c>
      <c r="G65" s="27"/>
      <c r="H65" s="27"/>
    </row>
    <row r="66" spans="1:8" ht="15.75" x14ac:dyDescent="0.25">
      <c r="A66" s="27"/>
      <c r="B66" s="87" t="s">
        <v>163</v>
      </c>
      <c r="C66" s="87" t="s">
        <v>164</v>
      </c>
      <c r="D66" s="87">
        <v>0</v>
      </c>
      <c r="E66" s="87">
        <v>0</v>
      </c>
      <c r="F66" s="87" t="s">
        <v>74</v>
      </c>
      <c r="G66" s="27"/>
      <c r="H66" s="27"/>
    </row>
    <row r="67" spans="1:8" ht="15.75" x14ac:dyDescent="0.25">
      <c r="A67" s="27"/>
      <c r="B67" s="87" t="s">
        <v>165</v>
      </c>
      <c r="C67" s="87" t="s">
        <v>166</v>
      </c>
      <c r="D67" s="88">
        <v>0</v>
      </c>
      <c r="E67" s="88">
        <v>0</v>
      </c>
      <c r="F67" s="87" t="s">
        <v>74</v>
      </c>
      <c r="G67" s="27"/>
      <c r="H67" s="27"/>
    </row>
    <row r="68" spans="1:8" ht="16.5" thickBot="1" x14ac:dyDescent="0.3">
      <c r="A68" s="27"/>
      <c r="B68" s="86" t="s">
        <v>167</v>
      </c>
      <c r="C68" s="86" t="s">
        <v>168</v>
      </c>
      <c r="D68" s="89">
        <v>0</v>
      </c>
      <c r="E68" s="89">
        <v>0</v>
      </c>
      <c r="F68" s="86" t="s">
        <v>74</v>
      </c>
      <c r="G68" s="27"/>
      <c r="H68" s="27"/>
    </row>
    <row r="69" spans="1:8" ht="15.75" x14ac:dyDescent="0.25">
      <c r="A69" s="27"/>
      <c r="B69" s="27"/>
      <c r="C69" s="27"/>
      <c r="D69" s="27"/>
      <c r="E69" s="27"/>
      <c r="F69" s="27"/>
      <c r="G69" s="27"/>
      <c r="H69" s="27"/>
    </row>
    <row r="70" spans="1:8" ht="15.75" x14ac:dyDescent="0.25">
      <c r="A70" s="27"/>
      <c r="B70" s="27"/>
      <c r="C70" s="27"/>
      <c r="D70" s="27"/>
      <c r="E70" s="27"/>
      <c r="F70" s="27"/>
      <c r="G70" s="27"/>
      <c r="H70" s="27"/>
    </row>
    <row r="71" spans="1:8" ht="16.5" thickBot="1" x14ac:dyDescent="0.3">
      <c r="A71" s="27" t="s">
        <v>39</v>
      </c>
      <c r="B71" s="27"/>
      <c r="C71" s="27"/>
      <c r="D71" s="27"/>
      <c r="E71" s="27"/>
      <c r="F71" s="27"/>
      <c r="G71" s="27"/>
      <c r="H71" s="27"/>
    </row>
    <row r="72" spans="1:8" ht="16.5" thickBot="1" x14ac:dyDescent="0.3">
      <c r="A72" s="27"/>
      <c r="B72" s="85" t="s">
        <v>60</v>
      </c>
      <c r="C72" s="85" t="s">
        <v>61</v>
      </c>
      <c r="D72" s="85" t="s">
        <v>66</v>
      </c>
      <c r="E72" s="85" t="s">
        <v>67</v>
      </c>
      <c r="F72" s="85" t="s">
        <v>68</v>
      </c>
      <c r="G72" s="85" t="s">
        <v>69</v>
      </c>
      <c r="H72" s="27"/>
    </row>
    <row r="73" spans="1:8" ht="15.75" x14ac:dyDescent="0.25">
      <c r="A73" s="27"/>
      <c r="B73" s="87" t="s">
        <v>169</v>
      </c>
      <c r="C73" s="87" t="s">
        <v>170</v>
      </c>
      <c r="D73" s="87">
        <v>5000</v>
      </c>
      <c r="E73" s="87" t="s">
        <v>171</v>
      </c>
      <c r="F73" s="87" t="s">
        <v>172</v>
      </c>
      <c r="G73" s="87">
        <v>0</v>
      </c>
      <c r="H73" s="27"/>
    </row>
    <row r="74" spans="1:8" ht="15.75" x14ac:dyDescent="0.25">
      <c r="A74" s="27"/>
      <c r="B74" s="87" t="s">
        <v>173</v>
      </c>
      <c r="C74" s="87" t="s">
        <v>174</v>
      </c>
      <c r="D74" s="87">
        <v>16000</v>
      </c>
      <c r="E74" s="87" t="s">
        <v>175</v>
      </c>
      <c r="F74" s="87" t="s">
        <v>172</v>
      </c>
      <c r="G74" s="87">
        <v>0</v>
      </c>
      <c r="H74" s="27"/>
    </row>
    <row r="75" spans="1:8" ht="15.75" x14ac:dyDescent="0.25">
      <c r="A75" s="27"/>
      <c r="B75" s="87" t="s">
        <v>176</v>
      </c>
      <c r="C75" s="87" t="s">
        <v>177</v>
      </c>
      <c r="D75" s="87">
        <v>4200</v>
      </c>
      <c r="E75" s="87" t="s">
        <v>178</v>
      </c>
      <c r="F75" s="87" t="s">
        <v>172</v>
      </c>
      <c r="G75" s="87">
        <v>0</v>
      </c>
      <c r="H75" s="27"/>
    </row>
    <row r="76" spans="1:8" ht="15.75" x14ac:dyDescent="0.25">
      <c r="A76" s="27"/>
      <c r="B76" s="87" t="s">
        <v>179</v>
      </c>
      <c r="C76" s="87" t="s">
        <v>180</v>
      </c>
      <c r="D76" s="87">
        <v>3700</v>
      </c>
      <c r="E76" s="87" t="s">
        <v>181</v>
      </c>
      <c r="F76" s="87" t="s">
        <v>172</v>
      </c>
      <c r="G76" s="87">
        <v>0</v>
      </c>
      <c r="H76" s="27"/>
    </row>
    <row r="77" spans="1:8" ht="15.75" x14ac:dyDescent="0.25">
      <c r="A77" s="27"/>
      <c r="B77" s="87" t="s">
        <v>182</v>
      </c>
      <c r="C77" s="87" t="s">
        <v>183</v>
      </c>
      <c r="D77" s="87">
        <v>4500</v>
      </c>
      <c r="E77" s="87" t="s">
        <v>184</v>
      </c>
      <c r="F77" s="87" t="s">
        <v>172</v>
      </c>
      <c r="G77" s="87">
        <v>0</v>
      </c>
      <c r="H77" s="27"/>
    </row>
    <row r="78" spans="1:8" ht="15.75" x14ac:dyDescent="0.25">
      <c r="A78" s="27"/>
      <c r="B78" s="87" t="s">
        <v>185</v>
      </c>
      <c r="C78" s="87" t="s">
        <v>186</v>
      </c>
      <c r="D78" s="87">
        <v>7500</v>
      </c>
      <c r="E78" s="87" t="s">
        <v>187</v>
      </c>
      <c r="F78" s="87" t="s">
        <v>172</v>
      </c>
      <c r="G78" s="87">
        <v>0</v>
      </c>
      <c r="H78" s="27"/>
    </row>
    <row r="79" spans="1:8" ht="15.75" x14ac:dyDescent="0.25">
      <c r="A79" s="27"/>
      <c r="B79" s="87" t="s">
        <v>188</v>
      </c>
      <c r="C79" s="87" t="s">
        <v>189</v>
      </c>
      <c r="D79" s="87">
        <v>3000</v>
      </c>
      <c r="E79" s="87" t="s">
        <v>190</v>
      </c>
      <c r="F79" s="87" t="s">
        <v>172</v>
      </c>
      <c r="G79" s="87">
        <v>0</v>
      </c>
      <c r="H79" s="27"/>
    </row>
    <row r="80" spans="1:8" ht="15.75" x14ac:dyDescent="0.25">
      <c r="A80" s="27"/>
      <c r="B80" s="87" t="s">
        <v>191</v>
      </c>
      <c r="C80" s="87" t="s">
        <v>192</v>
      </c>
      <c r="D80" s="87">
        <v>9000</v>
      </c>
      <c r="E80" s="87" t="s">
        <v>193</v>
      </c>
      <c r="F80" s="87" t="s">
        <v>172</v>
      </c>
      <c r="G80" s="87">
        <v>0</v>
      </c>
      <c r="H80" s="27"/>
    </row>
    <row r="81" spans="1:8" ht="15.75" x14ac:dyDescent="0.25">
      <c r="A81" s="27"/>
      <c r="B81" s="87" t="s">
        <v>194</v>
      </c>
      <c r="C81" s="87" t="s">
        <v>195</v>
      </c>
      <c r="D81" s="87">
        <v>3300</v>
      </c>
      <c r="E81" s="87" t="s">
        <v>196</v>
      </c>
      <c r="F81" s="87" t="s">
        <v>172</v>
      </c>
      <c r="G81" s="87">
        <v>0</v>
      </c>
      <c r="H81" s="27"/>
    </row>
    <row r="82" spans="1:8" ht="15.75" x14ac:dyDescent="0.25">
      <c r="A82" s="27"/>
      <c r="B82" s="87" t="s">
        <v>197</v>
      </c>
      <c r="C82" s="87" t="s">
        <v>198</v>
      </c>
      <c r="D82" s="87">
        <v>12000</v>
      </c>
      <c r="E82" s="87" t="s">
        <v>199</v>
      </c>
      <c r="F82" s="87" t="s">
        <v>172</v>
      </c>
      <c r="G82" s="87">
        <v>0</v>
      </c>
      <c r="H82" s="27"/>
    </row>
    <row r="83" spans="1:8" ht="15.75" x14ac:dyDescent="0.25">
      <c r="A83" s="27"/>
      <c r="B83" s="87" t="s">
        <v>200</v>
      </c>
      <c r="C83" s="87" t="s">
        <v>201</v>
      </c>
      <c r="D83" s="87">
        <v>9500</v>
      </c>
      <c r="E83" s="87" t="s">
        <v>202</v>
      </c>
      <c r="F83" s="87" t="s">
        <v>172</v>
      </c>
      <c r="G83" s="87">
        <v>0</v>
      </c>
      <c r="H83" s="27"/>
    </row>
    <row r="84" spans="1:8" ht="15.75" x14ac:dyDescent="0.25">
      <c r="A84" s="27"/>
      <c r="B84" s="87" t="s">
        <v>203</v>
      </c>
      <c r="C84" s="87" t="s">
        <v>204</v>
      </c>
      <c r="D84" s="87">
        <v>16000</v>
      </c>
      <c r="E84" s="87" t="s">
        <v>205</v>
      </c>
      <c r="F84" s="87" t="s">
        <v>172</v>
      </c>
      <c r="G84" s="87">
        <v>0</v>
      </c>
      <c r="H84" s="27"/>
    </row>
    <row r="85" spans="1:8" ht="15.75" x14ac:dyDescent="0.25">
      <c r="A85" s="27"/>
      <c r="B85" s="87" t="s">
        <v>206</v>
      </c>
      <c r="C85" s="87" t="s">
        <v>207</v>
      </c>
      <c r="D85" s="87">
        <v>28000</v>
      </c>
      <c r="E85" s="87" t="s">
        <v>208</v>
      </c>
      <c r="F85" s="87" t="s">
        <v>209</v>
      </c>
      <c r="G85" s="87">
        <v>12000</v>
      </c>
      <c r="H85" s="27"/>
    </row>
    <row r="86" spans="1:8" ht="15.75" x14ac:dyDescent="0.25">
      <c r="A86" s="27"/>
      <c r="B86" s="87" t="s">
        <v>210</v>
      </c>
      <c r="C86" s="87" t="s">
        <v>211</v>
      </c>
      <c r="D86" s="87">
        <v>34700</v>
      </c>
      <c r="E86" s="87" t="s">
        <v>212</v>
      </c>
      <c r="F86" s="87" t="s">
        <v>209</v>
      </c>
      <c r="G86" s="87">
        <v>300</v>
      </c>
      <c r="H86" s="27"/>
    </row>
    <row r="87" spans="1:8" ht="15.75" x14ac:dyDescent="0.25">
      <c r="A87" s="27"/>
      <c r="B87" s="87" t="s">
        <v>213</v>
      </c>
      <c r="C87" s="87" t="s">
        <v>214</v>
      </c>
      <c r="D87" s="87">
        <v>15000</v>
      </c>
      <c r="E87" s="87" t="s">
        <v>215</v>
      </c>
      <c r="F87" s="87" t="s">
        <v>172</v>
      </c>
      <c r="G87" s="87">
        <v>0</v>
      </c>
      <c r="H87" s="27"/>
    </row>
    <row r="88" spans="1:8" ht="16.5" thickBot="1" x14ac:dyDescent="0.3">
      <c r="A88" s="27"/>
      <c r="B88" s="86" t="s">
        <v>216</v>
      </c>
      <c r="C88" s="86" t="s">
        <v>217</v>
      </c>
      <c r="D88" s="86">
        <v>16000</v>
      </c>
      <c r="E88" s="86" t="s">
        <v>218</v>
      </c>
      <c r="F88" s="86" t="s">
        <v>172</v>
      </c>
      <c r="G88" s="86">
        <v>0</v>
      </c>
      <c r="H88" s="27"/>
    </row>
    <row r="89" spans="1:8" ht="15.75" x14ac:dyDescent="0.25">
      <c r="A89" s="27"/>
      <c r="B89" s="27"/>
      <c r="C89" s="27"/>
      <c r="D89" s="27"/>
      <c r="E89" s="27"/>
      <c r="F89" s="27"/>
      <c r="G89" s="27"/>
      <c r="H89"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References_Acknowledgement</vt:lpstr>
      <vt:lpstr>Chapter 13 and 15_Problem 1</vt:lpstr>
      <vt:lpstr>Chapter 13 and 15_Problem 2</vt:lpstr>
      <vt:lpstr>Answer Report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F.A.T.I.H. MaSIkA</cp:lastModifiedBy>
  <dcterms:created xsi:type="dcterms:W3CDTF">2021-02-03T02:21:37Z</dcterms:created>
  <dcterms:modified xsi:type="dcterms:W3CDTF">2024-11-21T07:25:37Z</dcterms:modified>
</cp:coreProperties>
</file>