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8" windowWidth="14808" windowHeight="8010" activeTab="3"/>
  </bookViews>
  <sheets>
    <sheet name="Course" sheetId="1" r:id="rId1"/>
    <sheet name="Teams" sheetId="3" r:id="rId2"/>
    <sheet name="Teeboxes" sheetId="2" r:id="rId3"/>
    <sheet name="Scoresheet_Senior" sheetId="5" r:id="rId4"/>
    <sheet name="Scoresheet_Sunday" sheetId="4" r:id="rId5"/>
  </sheets>
  <calcPr calcId="171027"/>
</workbook>
</file>

<file path=xl/calcChain.xml><?xml version="1.0" encoding="utf-8"?>
<calcChain xmlns="http://schemas.openxmlformats.org/spreadsheetml/2006/main">
  <c r="P7" i="5" l="1"/>
  <c r="P5" i="5"/>
  <c r="P3" i="5"/>
  <c r="O13" i="5"/>
  <c r="O11" i="5"/>
  <c r="O7" i="5"/>
  <c r="O5" i="5"/>
  <c r="O3" i="5"/>
  <c r="J13" i="5"/>
  <c r="J12" i="5"/>
  <c r="J11" i="5"/>
  <c r="J10" i="5"/>
  <c r="J9" i="5"/>
  <c r="K13" i="5"/>
  <c r="K12" i="5"/>
  <c r="K11" i="5"/>
  <c r="K10" i="5"/>
  <c r="K9" i="5"/>
  <c r="L13" i="5"/>
  <c r="L12" i="5"/>
  <c r="O12" i="5" s="1"/>
  <c r="L11" i="5"/>
  <c r="L10" i="5"/>
  <c r="L9" i="5"/>
  <c r="M13" i="5"/>
  <c r="M12" i="5"/>
  <c r="M11" i="5"/>
  <c r="M10" i="5"/>
  <c r="M9" i="5"/>
  <c r="N13" i="5"/>
  <c r="N12" i="5"/>
  <c r="N11" i="5"/>
  <c r="N10" i="5"/>
  <c r="N9" i="5"/>
  <c r="I11" i="5"/>
  <c r="P11" i="5" s="1"/>
  <c r="I7" i="5"/>
  <c r="I5" i="5"/>
  <c r="I3" i="5"/>
  <c r="D13" i="5"/>
  <c r="I13" i="5" s="1"/>
  <c r="P13" i="5" s="1"/>
  <c r="D12" i="5"/>
  <c r="D11" i="5"/>
  <c r="D10" i="5"/>
  <c r="D9" i="5"/>
  <c r="E13" i="5"/>
  <c r="E12" i="5"/>
  <c r="E11" i="5"/>
  <c r="E10" i="5"/>
  <c r="E9" i="5"/>
  <c r="F13" i="5"/>
  <c r="F12" i="5"/>
  <c r="F11" i="5"/>
  <c r="F10" i="5"/>
  <c r="F9" i="5"/>
  <c r="G13" i="5"/>
  <c r="G12" i="5"/>
  <c r="G11" i="5"/>
  <c r="G10" i="5"/>
  <c r="G9" i="5"/>
  <c r="H13" i="5"/>
  <c r="H12" i="5"/>
  <c r="H11" i="5"/>
  <c r="H10" i="5"/>
  <c r="H9" i="5"/>
  <c r="B2" i="5"/>
  <c r="B3" i="5"/>
  <c r="C7" i="5"/>
  <c r="A12" i="5"/>
  <c r="X7" i="4"/>
  <c r="X5" i="4"/>
  <c r="X3" i="4"/>
  <c r="W13" i="4"/>
  <c r="W11" i="4"/>
  <c r="W7" i="4"/>
  <c r="W5" i="4"/>
  <c r="W3" i="4"/>
  <c r="N13" i="4"/>
  <c r="N12" i="4"/>
  <c r="W12" i="4" s="1"/>
  <c r="N11" i="4"/>
  <c r="N10" i="4"/>
  <c r="N9" i="4"/>
  <c r="O13" i="4"/>
  <c r="O12" i="4"/>
  <c r="O11" i="4"/>
  <c r="O10" i="4"/>
  <c r="O9" i="4"/>
  <c r="P13" i="4"/>
  <c r="P12" i="4"/>
  <c r="P11" i="4"/>
  <c r="P10" i="4"/>
  <c r="P9" i="4"/>
  <c r="Q13" i="4"/>
  <c r="Q12" i="4"/>
  <c r="Q11" i="4"/>
  <c r="Q10" i="4"/>
  <c r="Q9" i="4"/>
  <c r="R13" i="4"/>
  <c r="R12" i="4"/>
  <c r="R11" i="4"/>
  <c r="R10" i="4"/>
  <c r="R9" i="4"/>
  <c r="S13" i="4"/>
  <c r="S12" i="4"/>
  <c r="S11" i="4"/>
  <c r="S10" i="4"/>
  <c r="S9" i="4"/>
  <c r="T13" i="4"/>
  <c r="T12" i="4"/>
  <c r="T11" i="4"/>
  <c r="T10" i="4"/>
  <c r="T9" i="4"/>
  <c r="U13" i="4"/>
  <c r="U12" i="4"/>
  <c r="U11" i="4"/>
  <c r="U10" i="4"/>
  <c r="U9" i="4"/>
  <c r="V13" i="4"/>
  <c r="V12" i="4"/>
  <c r="V11" i="4"/>
  <c r="V10" i="4"/>
  <c r="V9" i="4"/>
  <c r="M11" i="4"/>
  <c r="X11" i="4" s="1"/>
  <c r="M7" i="4"/>
  <c r="M5" i="4"/>
  <c r="M3" i="4"/>
  <c r="D13" i="4"/>
  <c r="M13" i="4" s="1"/>
  <c r="X13" i="4" s="1"/>
  <c r="D12" i="4"/>
  <c r="D11" i="4"/>
  <c r="D10" i="4"/>
  <c r="D9" i="4"/>
  <c r="E13" i="4"/>
  <c r="E12" i="4"/>
  <c r="E11" i="4"/>
  <c r="E10" i="4"/>
  <c r="E9" i="4"/>
  <c r="F13" i="4"/>
  <c r="F12" i="4"/>
  <c r="F11" i="4"/>
  <c r="F10" i="4"/>
  <c r="F9" i="4"/>
  <c r="G13" i="4"/>
  <c r="G12" i="4"/>
  <c r="G11" i="4"/>
  <c r="G10" i="4"/>
  <c r="G9" i="4"/>
  <c r="H13" i="4"/>
  <c r="H12" i="4"/>
  <c r="H11" i="4"/>
  <c r="H10" i="4"/>
  <c r="H9" i="4"/>
  <c r="I13" i="4"/>
  <c r="I12" i="4"/>
  <c r="I11" i="4"/>
  <c r="I10" i="4"/>
  <c r="I9" i="4"/>
  <c r="J13" i="4"/>
  <c r="J12" i="4"/>
  <c r="J11" i="4"/>
  <c r="J10" i="4"/>
  <c r="J9" i="4"/>
  <c r="K13" i="4"/>
  <c r="K12" i="4"/>
  <c r="K11" i="4"/>
  <c r="K10" i="4"/>
  <c r="K9" i="4"/>
  <c r="L13" i="4"/>
  <c r="L12" i="4"/>
  <c r="L11" i="4"/>
  <c r="L10" i="4"/>
  <c r="L9" i="4"/>
  <c r="B2" i="4"/>
  <c r="B3" i="4"/>
  <c r="C7" i="4"/>
  <c r="A12" i="4"/>
  <c r="E3" i="3"/>
  <c r="D3" i="3"/>
  <c r="E2" i="3"/>
  <c r="D2" i="3"/>
  <c r="L3" i="3"/>
  <c r="J3" i="3"/>
  <c r="L2" i="3"/>
  <c r="J2" i="3"/>
  <c r="I12" i="5" l="1"/>
  <c r="P12" i="5" s="1"/>
  <c r="M12" i="4"/>
  <c r="X12" i="4" s="1"/>
  <c r="K3" i="3"/>
  <c r="K2" i="3"/>
</calcChain>
</file>

<file path=xl/sharedStrings.xml><?xml version="1.0" encoding="utf-8"?>
<sst xmlns="http://schemas.openxmlformats.org/spreadsheetml/2006/main" count="56" uniqueCount="33">
  <si>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</si>
  <si>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</si>
  <si>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</si>
  <si>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</si>
  <si>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</si>
  <si>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</si>
  <si>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</si>
  <si>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</si>
  <si>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</si>
  <si>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578142d8d30ff2467586fabc</t>
  </si>
  <si>
    <t>The Richters Club</t>
  </si>
  <si>
    <t>578147c5d30ff2467586fabd</t>
  </si>
  <si>
    <t>Felix Woodland Course</t>
  </si>
  <si>
    <t>#FFFE00</t>
  </si>
  <si>
    <t>Championship</t>
  </si>
  <si>
    <t>#003EFF</t>
  </si>
  <si>
    <t>Senior</t>
  </si>
  <si>
    <t>Teetime</t>
  </si>
  <si>
    <t>Team</t>
  </si>
  <si>
    <t>Hcp</t>
  </si>
  <si>
    <t>Spvg</t>
  </si>
  <si>
    <t>Teebox</t>
  </si>
  <si>
    <t>CourseRating</t>
  </si>
  <si>
    <t>SlopeRating</t>
  </si>
  <si>
    <t>Strokes</t>
  </si>
  <si>
    <t>Brutto</t>
  </si>
  <si>
    <t>Netto</t>
  </si>
  <si>
    <t>57a251ffbdae5621584f595b</t>
  </si>
  <si>
    <t>Sunday</t>
  </si>
  <si>
    <t>57a25374c32236375458044c</t>
  </si>
  <si>
    <t>Hole</t>
  </si>
  <si>
    <t>Richter, M (32.2); Kirsch, B (13); Jaumann, C (17)</t>
  </si>
  <si>
    <t>Richter, B (29); Sand, A (17); Richter, W 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</si>
</sst>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  <fill>
      <patternFill patternType="solid">
        <fgColor rgb="FF003E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>
      <alignment horizontal="center"/>
    </xf>
  </cellStyleXfs>
  <cellXfs count="44">
    <xf numFmtId="0" fontId="0" fillId="0" borderId="0" xfId="0">
      <alignment horizontal="center"/>
    </xf>
    <xf numFmtId="0" fontId="1" fillId="0" borderId="0" xfId="0" applyFont="1">
      <alignment horizontal="center"/>
    </xf>
    <xf numFmtId="22" fontId="0" fillId="0" borderId="0" xfId="0" applyNumberFormat="1">
      <alignment horizontal="center"/>
    </xf>
    <xf numFmtId="0" fontId="0" fillId="2" borderId="0" xfId="0" applyFill="1">
      <alignment horizontal="center"/>
    </xf>
    <xf numFmtId="0" fontId="0" fillId="3" borderId="0" xfId="0" applyFill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20" fontId="3" fillId="0" borderId="0" xfId="0" applyNumberFormat="1" applyFont="1">
      <alignment horizontal="center"/>
    </xf>
    <xf numFmtId="0" fontId="0" fillId="0" borderId="1" xfId="0" applyBorder="1">
      <alignment horizontal="center"/>
    </xf>
    <xf numFmtId="0" fontId="3" fillId="0" borderId="1" xfId="0" applyFont="1" applyBorder="1">
      <alignment horizontal="center"/>
    </xf>
    <xf numFmtId="0" fontId="3" fillId="2" borderId="1" xfId="0" applyFont="1" applyFill="1" applyBorder="1">
      <alignment horizontal="center"/>
    </xf>
    <xf numFmtId="0" fontId="0" fillId="0" borderId="0" xfId="0" applyBorder="1">
      <alignment horizontal="center"/>
    </xf>
    <xf numFmtId="0" fontId="3" fillId="2" borderId="0" xfId="0" applyFont="1" applyFill="1" applyBorder="1">
      <alignment horizontal="center"/>
    </xf>
    <xf numFmtId="0" fontId="0" fillId="0" borderId="2" xfId="0" applyBorder="1">
      <alignment horizontal="center"/>
    </xf>
    <xf numFmtId="0" fontId="3" fillId="2" borderId="2" xfId="0" applyFont="1" applyFill="1" applyBorder="1">
      <alignment horizontal="center"/>
    </xf>
    <xf numFmtId="0" fontId="3" fillId="0" borderId="2" xfId="0" applyFont="1" applyBorder="1">
      <alignment horizontal="center"/>
    </xf>
    <xf numFmtId="0" fontId="0" fillId="0" borderId="4" xfId="0" applyBorder="1">
      <alignment horizontal="center"/>
    </xf>
    <xf numFmtId="0" fontId="3" fillId="0" borderId="4" xfId="0" applyFont="1" applyBorder="1">
      <alignment horizontal="center"/>
    </xf>
    <xf numFmtId="0" fontId="3" fillId="2" borderId="4" xfId="0" applyFont="1" applyFill="1" applyBorder="1">
      <alignment horizontal="center"/>
    </xf>
    <xf numFmtId="0" fontId="0" fillId="0" borderId="5" xfId="0" applyBorder="1">
      <alignment horizontal="center"/>
    </xf>
    <xf numFmtId="0" fontId="1" fillId="0" borderId="6" xfId="0" applyFont="1" applyBorder="1">
      <alignment horizontal="center"/>
    </xf>
    <xf numFmtId="0" fontId="0" fillId="0" borderId="6" xfId="0" applyBorder="1">
      <alignment horizontal="center"/>
    </xf>
    <xf numFmtId="0" fontId="5" fillId="2" borderId="6" xfId="0" applyFont="1" applyFill="1" applyBorder="1">
      <alignment horizontal="center"/>
    </xf>
    <xf numFmtId="0" fontId="0" fillId="0" borderId="7" xfId="0" applyBorder="1">
      <alignment horizontal="center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0" fillId="0" borderId="12" xfId="0" applyBorder="1">
      <alignment horizontal="center"/>
    </xf>
    <xf numFmtId="0" fontId="1" fillId="0" borderId="13" xfId="0" applyFont="1" applyBorder="1">
      <alignment horizontal="center"/>
    </xf>
    <xf numFmtId="0" fontId="4" fillId="0" borderId="14" xfId="0" applyFont="1" applyBorder="1">
      <alignment horizontal="center"/>
    </xf>
    <xf numFmtId="0" fontId="4" fillId="0" borderId="15" xfId="0" applyFont="1" applyBorder="1">
      <alignment horizontal="center"/>
    </xf>
    <xf numFmtId="0" fontId="4" fillId="0" borderId="16" xfId="0" applyFont="1" applyBorder="1">
      <alignment horizontal="center"/>
    </xf>
    <xf numFmtId="0" fontId="0" fillId="0" borderId="17" xfId="0" applyBorder="1">
      <alignment horizontal="center"/>
    </xf>
    <xf numFmtId="0" fontId="3" fillId="2" borderId="5" xfId="0" applyFont="1" applyFill="1" applyBorder="1">
      <alignment horizontal="center"/>
    </xf>
    <xf numFmtId="0" fontId="1" fillId="0" borderId="3" xfId="0" applyFont="1" applyBorder="1">
      <alignment horizontal="center"/>
    </xf>
    <xf numFmtId="0" fontId="3" fillId="2" borderId="9" xfId="0" applyFont="1" applyFill="1" applyBorder="1">
      <alignment horizontal="center"/>
    </xf>
    <xf numFmtId="0" fontId="3" fillId="3" borderId="1" xfId="0" applyFont="1" applyFill="1" applyBorder="1">
      <alignment horizontal="center"/>
    </xf>
    <xf numFmtId="0" fontId="3" fillId="3" borderId="0" xfId="0" applyFont="1" applyFill="1" applyBorder="1">
      <alignment horizontal="center"/>
    </xf>
    <xf numFmtId="0" fontId="3" fillId="3" borderId="2" xfId="0" applyFont="1" applyFill="1" applyBorder="1">
      <alignment horizontal="center"/>
    </xf>
    <xf numFmtId="0" fontId="3" fillId="3" borderId="4" xfId="0" applyFont="1" applyFill="1" applyBorder="1">
      <alignment horizontal="center"/>
    </xf>
    <xf numFmtId="0" fontId="5" fillId="3" borderId="6" xfId="0" applyFont="1" applyFill="1" applyBorder="1">
      <alignment horizontal="center"/>
    </xf>
    <xf numFmtId="0" fontId="3" fillId="3" borderId="5" xfId="0" applyFont="1" applyFill="1" applyBorder="1">
      <alignment horizontal="center"/>
    </xf>
    <xf numFmtId="0" fontId="3" fillId="3" borderId="9" xfId="0" applyFont="1" applyFill="1" applyBorder="1">
      <alignment horizontal="center"/>
    </xf>
  </cellXfs>
  <cellStyles count="1">
    <cellStyle name="Standard" xfId="0" builtinId="0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A2" t="s">
        <v>9</v>
      </c>
      <c r="B2" t="s">
        <v>10</v>
      </c>
      <c r="C2" t="s">
        <v>11</v>
      </c>
      <c r="D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4.4" x14ac:dyDescent="0.55000000000000004"/>
  <cols>
    <col min="1" max="1" width="24.41796875" bestFit="1" customWidth="1"/>
    <col min="2" max="2" width="14.578125" bestFit="1" customWidth="1"/>
    <col min="3" max="3" width="6.41796875" bestFit="1" customWidth="1"/>
    <col min="4" max="5" width="4.68359375" bestFit="1" customWidth="1"/>
    <col min="6" max="6" width="6.41796875" bestFit="1" customWidth="1"/>
    <col min="7" max="7" width="3.3125" bestFit="1" customWidth="1"/>
    <col min="8" max="8" width="11.1015625" bestFit="1" customWidth="1"/>
    <col min="9" max="9" width="9.9453125" bestFit="1" customWidth="1"/>
    <col min="10" max="12" width="7.62890625" bestFit="1" customWidth="1"/>
  </cols>
  <sheetData>
    <row r="1" spans="1:12" x14ac:dyDescent="0.55000000000000004">
      <c r="A1" t="s">
        <v>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55000000000000004">
      <c r="A2" t="s">
        <v>27</v>
      </c>
      <c r="B2" s="2">
        <v>42661.333333333336</v>
      </c>
      <c r="C2" t="s">
        <v>28</v>
      </c>
      <c r="D2">
        <f>ROUND(20.73333,1)</f>
        <v>20.7</v>
      </c>
      <c r="E2">
        <f>ROUND(D2*(I2/113)-H2+G2,1)</f>
        <v>23.4</v>
      </c>
      <c r="F2" s="3"/>
      <c r="G2">
        <v>69</v>
      </c>
      <c r="H2">
        <v>69</v>
      </c>
      <c r="I2">
        <v>128</v>
      </c>
      <c r="J2">
        <f ca="1">INDIRECT("Scoresheet_" &amp; $C2 &amp; "!X7")</f>
        <v>0</v>
      </c>
      <c r="K2">
        <f ca="1">INDIRECT("Scoresheet_" &amp; $C2 &amp; "!X12")</f>
        <v>0</v>
      </c>
      <c r="L2">
        <f ca="1">INDIRECT("Scoresheet_" &amp; $C2 &amp; "!X13")</f>
        <v>0</v>
      </c>
    </row>
    <row r="3" spans="1:12" x14ac:dyDescent="0.55000000000000004">
      <c r="A3" t="s">
        <v>29</v>
      </c>
      <c r="B3" s="2">
        <v>42661.34375</v>
      </c>
      <c r="C3" t="s">
        <v>16</v>
      </c>
      <c r="D3">
        <f>ROUND(26,1)</f>
        <v>26</v>
      </c>
      <c r="E3">
        <f>ROUND(D3*(I3/113)-H3+G3,1)</f>
        <v>29.5</v>
      </c>
      <c r="F3" s="4"/>
      <c r="G3">
        <v>69</v>
      </c>
      <c r="H3">
        <v>69</v>
      </c>
      <c r="I3">
        <v>128</v>
      </c>
      <c r="J3">
        <f ca="1">INDIRECT("Scoresheet_" &amp; $C3 &amp; "!P7")</f>
        <v>0</v>
      </c>
      <c r="K3">
        <f ca="1">INDIRECT("Scoresheet_" &amp; $C3 &amp; "!P12")</f>
        <v>0</v>
      </c>
      <c r="L3">
        <f ca="1">INDIRECT("Scoresheet_" &amp; $C3 &amp; "!P13")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RowHeight="14.4" x14ac:dyDescent="0.55000000000000004"/>
  <cols>
    <col min="1" max="1" width="7.3671875" bestFit="1" customWidth="1"/>
    <col min="2" max="2" width="11.89453125" bestFit="1" customWidth="1"/>
    <col min="3" max="3" width="11.9453125" bestFit="1" customWidth="1"/>
    <col min="4" max="4" width="10.7890625" bestFit="1" customWidth="1"/>
    <col min="5" max="5" width="3.3671875" bestFit="1" customWidth="1"/>
    <col min="6" max="6" width="5.20703125" bestFit="1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A2" t="s">
        <v>13</v>
      </c>
      <c r="B2" t="s">
        <v>14</v>
      </c>
      <c r="C2">
        <v>69</v>
      </c>
      <c r="D2">
        <v>128</v>
      </c>
      <c r="E2">
        <v>69</v>
      </c>
      <c r="F2">
        <v>18</v>
      </c>
    </row>
    <row r="3" spans="1:6" x14ac:dyDescent="0.55000000000000004">
      <c r="A3" t="s">
        <v>15</v>
      </c>
      <c r="B3" t="s">
        <v>16</v>
      </c>
      <c r="C3">
        <v>69</v>
      </c>
      <c r="D3">
        <v>128</v>
      </c>
      <c r="E3">
        <v>69</v>
      </c>
      <c r="F3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/>
  </sheetViews>
  <sheetFormatPr baseColWidth="10" defaultRowHeight="14.4" x14ac:dyDescent="0.55000000000000004"/>
  <cols>
    <col min="1" max="1" width="10.47265625" bestFit="1" customWidth="1"/>
    <col min="2" max="2" width="3.89453125" bestFit="1" customWidth="1"/>
    <col min="3" max="3" width="5.734375" bestFit="1" customWidth="1"/>
    <col min="4" max="8" width="4.68359375" bestFit="1" customWidth="1"/>
    <col min="9" max="13" width="3.5234375" bestFit="1" customWidth="1"/>
    <col min="14" max="14" width="3.734375" bestFit="1" customWidth="1"/>
    <col min="15" max="15" width="3.5234375" bestFit="1" customWidth="1"/>
    <col min="16" max="16" width="4.68359375" bestFit="1" customWidth="1"/>
  </cols>
  <sheetData>
    <row r="1" spans="1:16" ht="14.7" thickBot="1" x14ac:dyDescent="0.6"/>
    <row r="2" spans="1:16" ht="20.7" thickTop="1" x14ac:dyDescent="0.75">
      <c r="A2" s="6" t="s">
        <v>22</v>
      </c>
      <c r="B2" s="6">
        <f>ROUND(69,1)</f>
        <v>69</v>
      </c>
      <c r="C2" s="6" t="s">
        <v>30</v>
      </c>
      <c r="D2" s="30">
        <v>1</v>
      </c>
      <c r="E2" s="31">
        <v>2</v>
      </c>
      <c r="F2" s="31">
        <v>3</v>
      </c>
      <c r="G2" s="31">
        <v>4</v>
      </c>
      <c r="H2" s="32">
        <v>5</v>
      </c>
      <c r="I2" s="33"/>
      <c r="J2" s="30">
        <v>6</v>
      </c>
      <c r="K2" s="31">
        <v>7</v>
      </c>
      <c r="L2" s="31">
        <v>8</v>
      </c>
      <c r="M2" s="31">
        <v>9</v>
      </c>
      <c r="N2" s="32">
        <v>10</v>
      </c>
      <c r="O2" s="33"/>
    </row>
    <row r="3" spans="1:16" x14ac:dyDescent="0.55000000000000004">
      <c r="A3" s="6" t="s">
        <v>23</v>
      </c>
      <c r="B3" s="6">
        <f>ROUND(128,1)</f>
        <v>128</v>
      </c>
      <c r="C3" s="6" t="s">
        <v>3</v>
      </c>
      <c r="D3" s="16">
        <v>5</v>
      </c>
      <c r="E3" s="8">
        <v>4</v>
      </c>
      <c r="F3" s="8">
        <v>3</v>
      </c>
      <c r="G3" s="8">
        <v>4</v>
      </c>
      <c r="H3" s="13">
        <v>5</v>
      </c>
      <c r="I3" s="20">
        <f>SUM(D3:H3)</f>
        <v>21</v>
      </c>
      <c r="J3" s="16">
        <v>5</v>
      </c>
      <c r="K3" s="8">
        <v>4</v>
      </c>
      <c r="L3" s="8">
        <v>3</v>
      </c>
      <c r="M3" s="8">
        <v>4</v>
      </c>
      <c r="N3" s="13">
        <v>5</v>
      </c>
      <c r="O3" s="20">
        <f>SUM(J3:N3)</f>
        <v>21</v>
      </c>
      <c r="P3" s="35">
        <f>I3+O3</f>
        <v>42</v>
      </c>
    </row>
    <row r="4" spans="1:16" x14ac:dyDescent="0.55000000000000004">
      <c r="D4" s="17">
        <v>1</v>
      </c>
      <c r="E4" s="9">
        <v>2</v>
      </c>
      <c r="F4" s="9">
        <v>3</v>
      </c>
      <c r="G4" s="9">
        <v>4</v>
      </c>
      <c r="H4" s="15">
        <v>5</v>
      </c>
      <c r="I4" s="21"/>
      <c r="J4" s="17">
        <v>6</v>
      </c>
      <c r="K4" s="9">
        <v>7</v>
      </c>
      <c r="L4" s="9">
        <v>8</v>
      </c>
      <c r="M4" s="9">
        <v>9</v>
      </c>
      <c r="N4" s="15">
        <v>10</v>
      </c>
      <c r="O4" s="21"/>
    </row>
    <row r="5" spans="1:16" x14ac:dyDescent="0.55000000000000004">
      <c r="C5" t="s">
        <v>16</v>
      </c>
      <c r="D5" s="40">
        <v>400</v>
      </c>
      <c r="E5" s="37">
        <v>250</v>
      </c>
      <c r="F5" s="37">
        <v>110</v>
      </c>
      <c r="G5" s="37">
        <v>400</v>
      </c>
      <c r="H5" s="39">
        <v>450</v>
      </c>
      <c r="I5" s="41">
        <f>SUM(D5:H5)</f>
        <v>1610</v>
      </c>
      <c r="J5" s="40">
        <v>400</v>
      </c>
      <c r="K5" s="37">
        <v>250</v>
      </c>
      <c r="L5" s="37">
        <v>110</v>
      </c>
      <c r="M5" s="37">
        <v>400</v>
      </c>
      <c r="N5" s="39">
        <v>450</v>
      </c>
      <c r="O5" s="41">
        <f>SUM(J5:N5)</f>
        <v>1610</v>
      </c>
      <c r="P5" s="35">
        <f>I5+O5</f>
        <v>3220</v>
      </c>
    </row>
    <row r="6" spans="1:16" ht="3.75" customHeight="1" x14ac:dyDescent="0.55000000000000004">
      <c r="D6" s="19"/>
      <c r="E6" s="11"/>
      <c r="F6" s="11"/>
      <c r="G6" s="11"/>
      <c r="H6" s="11"/>
      <c r="I6" s="23"/>
      <c r="J6" s="19"/>
      <c r="K6" s="11"/>
      <c r="L6" s="11"/>
      <c r="M6" s="11"/>
      <c r="N6" s="11"/>
      <c r="O6" s="23"/>
    </row>
    <row r="7" spans="1:16" ht="25.8" x14ac:dyDescent="0.95">
      <c r="A7" s="5" t="s">
        <v>16</v>
      </c>
      <c r="C7">
        <f>ROUND(A12*(128/113)-69+69,1)</f>
        <v>29.5</v>
      </c>
      <c r="D7" s="16"/>
      <c r="E7" s="8"/>
      <c r="F7" s="8"/>
      <c r="G7" s="8"/>
      <c r="H7" s="13"/>
      <c r="I7" s="20">
        <f>SUM(D7:H7)</f>
        <v>0</v>
      </c>
      <c r="J7" s="16"/>
      <c r="K7" s="8"/>
      <c r="L7" s="8"/>
      <c r="M7" s="8"/>
      <c r="N7" s="13"/>
      <c r="O7" s="20">
        <f>SUM(J7:N7)</f>
        <v>0</v>
      </c>
      <c r="P7" s="35">
        <f>I7+O7</f>
        <v>0</v>
      </c>
    </row>
    <row r="8" spans="1:16" ht="3.75" customHeight="1" x14ac:dyDescent="0.55000000000000004">
      <c r="D8" s="19"/>
      <c r="E8" s="11"/>
      <c r="F8" s="11"/>
      <c r="G8" s="11"/>
      <c r="H8" s="11"/>
      <c r="I8" s="24"/>
      <c r="J8" s="19"/>
      <c r="K8" s="11"/>
      <c r="L8" s="11"/>
      <c r="M8" s="11"/>
      <c r="N8" s="11"/>
      <c r="O8" s="24"/>
    </row>
    <row r="9" spans="1:16" hidden="1" x14ac:dyDescent="0.55000000000000004">
      <c r="C9" s="6" t="s">
        <v>19</v>
      </c>
      <c r="D9" s="19">
        <f>$C$7-D$4</f>
        <v>28.5</v>
      </c>
      <c r="E9" s="11">
        <f>$C$7-E$4</f>
        <v>27.5</v>
      </c>
      <c r="F9" s="11">
        <f>$C$7-F$4</f>
        <v>26.5</v>
      </c>
      <c r="G9" s="11">
        <f>$C$7-G$4</f>
        <v>25.5</v>
      </c>
      <c r="H9" s="11">
        <f>$C$7-H$4</f>
        <v>24.5</v>
      </c>
      <c r="I9" s="25"/>
      <c r="J9" s="42">
        <f>$C$7-J$4</f>
        <v>23.5</v>
      </c>
      <c r="K9" s="38">
        <f>$C$7-K$4</f>
        <v>22.5</v>
      </c>
      <c r="L9" s="38">
        <f>$C$7-L$4</f>
        <v>21.5</v>
      </c>
      <c r="M9" s="38">
        <f>$C$7-M$4</f>
        <v>20.5</v>
      </c>
      <c r="N9" s="38">
        <f>$C$7-N$4</f>
        <v>19.5</v>
      </c>
      <c r="O9" s="43"/>
    </row>
    <row r="10" spans="1:16" hidden="1" x14ac:dyDescent="0.55000000000000004">
      <c r="D10" s="19">
        <f>IF(D9&lt;0,0,IF(D9&lt;18,1,IF(D9&lt;36,2,3)))</f>
        <v>2</v>
      </c>
      <c r="E10" s="11">
        <f>IF(E9&lt;0,0,IF(E9&lt;18,1,IF(E9&lt;36,2,3)))</f>
        <v>2</v>
      </c>
      <c r="F10" s="11">
        <f>IF(F9&lt;0,0,IF(F9&lt;18,1,IF(F9&lt;36,2,3)))</f>
        <v>2</v>
      </c>
      <c r="G10" s="11">
        <f>IF(G9&lt;0,0,IF(G9&lt;18,1,IF(G9&lt;36,2,3)))</f>
        <v>2</v>
      </c>
      <c r="H10" s="11">
        <f>IF(H9&lt;0,0,IF(H9&lt;18,1,IF(H9&lt;36,2,3)))</f>
        <v>2</v>
      </c>
      <c r="I10" s="25"/>
      <c r="J10" s="19">
        <f>IF(J9&lt;0,0,IF(J9&lt;18,1,IF(J9&lt;36,2,3)))</f>
        <v>2</v>
      </c>
      <c r="K10" s="11">
        <f>IF(K9&lt;0,0,IF(K9&lt;18,1,IF(K9&lt;36,2,3)))</f>
        <v>2</v>
      </c>
      <c r="L10" s="11">
        <f>IF(L9&lt;0,0,IF(L9&lt;18,1,IF(L9&lt;36,2,3)))</f>
        <v>2</v>
      </c>
      <c r="M10" s="11">
        <f>IF(M9&lt;0,0,IF(M9&lt;18,1,IF(M9&lt;36,2,3)))</f>
        <v>2</v>
      </c>
      <c r="N10" s="11">
        <f>IF(N9&lt;0,0,IF(N9&lt;18,1,IF(N9&lt;36,2,3)))</f>
        <v>2</v>
      </c>
      <c r="O10" s="25"/>
    </row>
    <row r="11" spans="1:16" hidden="1" x14ac:dyDescent="0.55000000000000004">
      <c r="D11" s="19">
        <f>D$3-D7</f>
        <v>5</v>
      </c>
      <c r="E11" s="11">
        <f>E$3-E7</f>
        <v>4</v>
      </c>
      <c r="F11" s="11">
        <f>F$3-F7</f>
        <v>3</v>
      </c>
      <c r="G11" s="11">
        <f>G$3-G7</f>
        <v>4</v>
      </c>
      <c r="H11" s="11">
        <f>H$3-H7</f>
        <v>5</v>
      </c>
      <c r="I11" s="20">
        <f>SUM(D11:H11)</f>
        <v>21</v>
      </c>
      <c r="J11" s="19">
        <f>J$3-J7</f>
        <v>5</v>
      </c>
      <c r="K11" s="11">
        <f>K$3-K7</f>
        <v>4</v>
      </c>
      <c r="L11" s="11">
        <f>L$3-L7</f>
        <v>3</v>
      </c>
      <c r="M11" s="11">
        <f>M$3-M7</f>
        <v>4</v>
      </c>
      <c r="N11" s="11">
        <f>N$3-N7</f>
        <v>5</v>
      </c>
      <c r="O11" s="20">
        <f>SUM(J11:N11)</f>
        <v>21</v>
      </c>
      <c r="P11" s="35">
        <f>I11+O11</f>
        <v>42</v>
      </c>
    </row>
    <row r="12" spans="1:16" x14ac:dyDescent="0.55000000000000004">
      <c r="A12">
        <f>ROUND(26,1)</f>
        <v>26</v>
      </c>
      <c r="C12" t="s">
        <v>26</v>
      </c>
      <c r="D12" s="16" t="str">
        <f>IF(D7&lt;1,"",IF((2+D11+D10)&gt;-1,(2+D11+D10),0))</f>
        <v/>
      </c>
      <c r="E12" s="8" t="str">
        <f>IF(E7&lt;1,"",IF((2+E11+E10)&gt;-1,(2+E11+E10),0))</f>
        <v/>
      </c>
      <c r="F12" s="8" t="str">
        <f>IF(F7&lt;1,"",IF((2+F11+F10)&gt;-1,(2+F11+F10),0))</f>
        <v/>
      </c>
      <c r="G12" s="8" t="str">
        <f>IF(G7&lt;1,"",IF((2+G11+G10)&gt;-1,(2+G11+G10),0))</f>
        <v/>
      </c>
      <c r="H12" s="13" t="str">
        <f>IF(H7&lt;1,"",IF((2+H11+H10)&gt;-1,(2+H11+H10),0))</f>
        <v/>
      </c>
      <c r="I12" s="20">
        <f>SUM(D12:H12)</f>
        <v>0</v>
      </c>
      <c r="J12" s="16" t="str">
        <f>IF(J7&lt;1,"",IF((2+J11+J10)&gt;-1,(2+J11+J10),0))</f>
        <v/>
      </c>
      <c r="K12" s="8" t="str">
        <f>IF(K7&lt;1,"",IF((2+K11+K10)&gt;-1,(2+K11+K10),0))</f>
        <v/>
      </c>
      <c r="L12" s="8" t="str">
        <f>IF(L7&lt;1,"",IF((2+L11+L10)&gt;-1,(2+L11+L10),0))</f>
        <v/>
      </c>
      <c r="M12" s="8" t="str">
        <f>IF(M7&lt;1,"",IF((2+M11+M10)&gt;-1,(2+M11+M10),0))</f>
        <v/>
      </c>
      <c r="N12" s="13" t="str">
        <f>IF(N7&lt;1,"",IF((2+N11+N10)&gt;-1,(2+N11+N10),0))</f>
        <v/>
      </c>
      <c r="O12" s="20">
        <f>SUM(J12:N12)</f>
        <v>0</v>
      </c>
      <c r="P12" s="35">
        <f>I12+O12</f>
        <v>0</v>
      </c>
    </row>
    <row r="13" spans="1:16" ht="14.7" thickBot="1" x14ac:dyDescent="0.6">
      <c r="C13" t="s">
        <v>25</v>
      </c>
      <c r="D13" s="26" t="str">
        <f>IF(D7&lt;1,"",IF((2+D11)&gt;-1,(2+D11),0))</f>
        <v/>
      </c>
      <c r="E13" s="27" t="str">
        <f>IF(E7&lt;1,"",IF((2+E11)&gt;-1,(2+E11),0))</f>
        <v/>
      </c>
      <c r="F13" s="27" t="str">
        <f>IF(F7&lt;1,"",IF((2+F11)&gt;-1,(2+F11),0))</f>
        <v/>
      </c>
      <c r="G13" s="27" t="str">
        <f>IF(G7&lt;1,"",IF((2+G11)&gt;-1,(2+G11),0))</f>
        <v/>
      </c>
      <c r="H13" s="28" t="str">
        <f>IF(H7&lt;1,"",IF((2+H11)&gt;-1,(2+H11),0))</f>
        <v/>
      </c>
      <c r="I13" s="29">
        <f>SUM(D13:H13)</f>
        <v>0</v>
      </c>
      <c r="J13" s="26" t="str">
        <f>IF(J7&lt;1,"",IF((2+J11)&gt;-1,(2+J11),0))</f>
        <v/>
      </c>
      <c r="K13" s="27" t="str">
        <f>IF(K7&lt;1,"",IF((2+K11)&gt;-1,(2+K11),0))</f>
        <v/>
      </c>
      <c r="L13" s="27" t="str">
        <f>IF(L7&lt;1,"",IF((2+L11)&gt;-1,(2+L11),0))</f>
        <v/>
      </c>
      <c r="M13" s="27" t="str">
        <f>IF(M7&lt;1,"",IF((2+M11)&gt;-1,(2+M11),0))</f>
        <v/>
      </c>
      <c r="N13" s="28" t="str">
        <f>IF(N7&lt;1,"",IF((2+N11)&gt;-1,(2+N11),0))</f>
        <v/>
      </c>
      <c r="O13" s="29">
        <f>SUM(J13:N13)</f>
        <v>0</v>
      </c>
      <c r="P13" s="35">
        <f>I13+O13</f>
        <v>0</v>
      </c>
    </row>
    <row r="14" spans="1:16" ht="14.7" thickTop="1" x14ac:dyDescent="0.55000000000000004"/>
    <row r="15" spans="1:16" x14ac:dyDescent="0.55000000000000004">
      <c r="A15" s="6" t="s">
        <v>17</v>
      </c>
      <c r="B15" s="7">
        <v>0.34375</v>
      </c>
      <c r="D15" s="6" t="s">
        <v>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/>
  </sheetViews>
  <sheetFormatPr baseColWidth="10" defaultRowHeight="14.4" x14ac:dyDescent="0.55000000000000004"/>
  <cols>
    <col min="1" max="1" width="11.89453125" bestFit="1" customWidth="1"/>
    <col min="2" max="2" width="3.89453125" bestFit="1" customWidth="1"/>
    <col min="3" max="3" width="11.89453125" bestFit="1" customWidth="1"/>
    <col min="4" max="12" width="4.68359375" bestFit="1" customWidth="1"/>
    <col min="13" max="13" width="3.5234375" bestFit="1" customWidth="1"/>
    <col min="14" max="22" width="3.734375" bestFit="1" customWidth="1"/>
    <col min="23" max="23" width="3.5234375" bestFit="1" customWidth="1"/>
    <col min="24" max="24" width="4.68359375" bestFit="1" customWidth="1"/>
  </cols>
  <sheetData>
    <row r="1" spans="1:24" ht="14.7" thickBot="1" x14ac:dyDescent="0.6"/>
    <row r="2" spans="1:24" ht="20.7" thickTop="1" x14ac:dyDescent="0.75">
      <c r="A2" s="6" t="s">
        <v>22</v>
      </c>
      <c r="B2" s="6">
        <f>ROUND(69,1)</f>
        <v>69</v>
      </c>
      <c r="C2" s="6" t="s">
        <v>30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1">
        <v>8</v>
      </c>
      <c r="L2" s="32">
        <v>9</v>
      </c>
      <c r="M2" s="33"/>
      <c r="N2" s="30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2">
        <v>18</v>
      </c>
      <c r="W2" s="33"/>
    </row>
    <row r="3" spans="1:24" x14ac:dyDescent="0.55000000000000004">
      <c r="A3" s="6" t="s">
        <v>23</v>
      </c>
      <c r="B3" s="6">
        <f>ROUND(128,1)</f>
        <v>128</v>
      </c>
      <c r="C3" s="6" t="s">
        <v>3</v>
      </c>
      <c r="D3" s="16">
        <v>5</v>
      </c>
      <c r="E3" s="8">
        <v>4</v>
      </c>
      <c r="F3" s="8">
        <v>3</v>
      </c>
      <c r="G3" s="8">
        <v>4</v>
      </c>
      <c r="H3" s="8">
        <v>5</v>
      </c>
      <c r="I3" s="8">
        <v>3</v>
      </c>
      <c r="J3" s="8">
        <v>4</v>
      </c>
      <c r="K3" s="8">
        <v>4</v>
      </c>
      <c r="L3" s="13">
        <v>3</v>
      </c>
      <c r="M3" s="20">
        <f>SUM(D3:L3)</f>
        <v>35</v>
      </c>
      <c r="N3" s="16">
        <v>5</v>
      </c>
      <c r="O3" s="8">
        <v>4</v>
      </c>
      <c r="P3" s="8">
        <v>3</v>
      </c>
      <c r="Q3" s="8">
        <v>4</v>
      </c>
      <c r="R3" s="8">
        <v>5</v>
      </c>
      <c r="S3" s="8">
        <v>3</v>
      </c>
      <c r="T3" s="8">
        <v>4</v>
      </c>
      <c r="U3" s="8">
        <v>4</v>
      </c>
      <c r="V3" s="13">
        <v>3</v>
      </c>
      <c r="W3" s="20">
        <f>SUM(N3:V3)</f>
        <v>35</v>
      </c>
      <c r="X3" s="35">
        <f>M3+W3</f>
        <v>70</v>
      </c>
    </row>
    <row r="4" spans="1:24" x14ac:dyDescent="0.55000000000000004">
      <c r="D4" s="17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15">
        <v>9</v>
      </c>
      <c r="M4" s="21"/>
      <c r="N4" s="17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15">
        <v>18</v>
      </c>
      <c r="W4" s="21"/>
    </row>
    <row r="5" spans="1:24" x14ac:dyDescent="0.55000000000000004">
      <c r="C5" t="s">
        <v>14</v>
      </c>
      <c r="D5" s="18">
        <v>400</v>
      </c>
      <c r="E5" s="10">
        <v>250</v>
      </c>
      <c r="F5" s="10">
        <v>110</v>
      </c>
      <c r="G5" s="10">
        <v>450</v>
      </c>
      <c r="H5" s="10">
        <v>500</v>
      </c>
      <c r="I5" s="10">
        <v>160</v>
      </c>
      <c r="J5" s="10">
        <v>300</v>
      </c>
      <c r="K5" s="10">
        <v>320</v>
      </c>
      <c r="L5" s="14">
        <v>120</v>
      </c>
      <c r="M5" s="22">
        <f>SUM(D5:L5)</f>
        <v>2610</v>
      </c>
      <c r="N5" s="18">
        <v>400</v>
      </c>
      <c r="O5" s="10">
        <v>250</v>
      </c>
      <c r="P5" s="10">
        <v>110</v>
      </c>
      <c r="Q5" s="10">
        <v>450</v>
      </c>
      <c r="R5" s="10">
        <v>500</v>
      </c>
      <c r="S5" s="10">
        <v>160</v>
      </c>
      <c r="T5" s="10">
        <v>300</v>
      </c>
      <c r="U5" s="10">
        <v>320</v>
      </c>
      <c r="V5" s="14">
        <v>120</v>
      </c>
      <c r="W5" s="22">
        <f>SUM(N5:V5)</f>
        <v>2610</v>
      </c>
      <c r="X5" s="35">
        <f>M5+W5</f>
        <v>5220</v>
      </c>
    </row>
    <row r="6" spans="1:24" ht="3.75" customHeight="1" x14ac:dyDescent="0.55000000000000004">
      <c r="D6" s="19"/>
      <c r="E6" s="11"/>
      <c r="F6" s="11"/>
      <c r="G6" s="11"/>
      <c r="H6" s="11"/>
      <c r="I6" s="11"/>
      <c r="J6" s="11"/>
      <c r="K6" s="11"/>
      <c r="L6" s="11"/>
      <c r="M6" s="23"/>
      <c r="N6" s="19"/>
      <c r="O6" s="11"/>
      <c r="P6" s="11"/>
      <c r="Q6" s="11"/>
      <c r="R6" s="11"/>
      <c r="S6" s="11"/>
      <c r="T6" s="11"/>
      <c r="U6" s="11"/>
      <c r="V6" s="11"/>
      <c r="W6" s="23"/>
    </row>
    <row r="7" spans="1:24" ht="25.8" x14ac:dyDescent="0.95">
      <c r="A7" s="5" t="s">
        <v>28</v>
      </c>
      <c r="C7">
        <f>ROUND(A12*(128/113)-69+69,1)</f>
        <v>23.4</v>
      </c>
      <c r="D7" s="16"/>
      <c r="E7" s="8"/>
      <c r="F7" s="8"/>
      <c r="G7" s="8"/>
      <c r="H7" s="8"/>
      <c r="I7" s="8"/>
      <c r="J7" s="8"/>
      <c r="K7" s="8"/>
      <c r="L7" s="13"/>
      <c r="M7" s="20">
        <f>SUM(D7:L7)</f>
        <v>0</v>
      </c>
      <c r="N7" s="16"/>
      <c r="O7" s="8"/>
      <c r="P7" s="8"/>
      <c r="Q7" s="8"/>
      <c r="R7" s="8"/>
      <c r="S7" s="8"/>
      <c r="T7" s="8"/>
      <c r="U7" s="8"/>
      <c r="V7" s="13"/>
      <c r="W7" s="20">
        <f>SUM(N7:V7)</f>
        <v>0</v>
      </c>
      <c r="X7" s="35">
        <f>M7+W7</f>
        <v>0</v>
      </c>
    </row>
    <row r="8" spans="1:24" ht="3.75" customHeight="1" x14ac:dyDescent="0.55000000000000004">
      <c r="D8" s="19"/>
      <c r="E8" s="11"/>
      <c r="F8" s="11"/>
      <c r="G8" s="11"/>
      <c r="H8" s="11"/>
      <c r="I8" s="11"/>
      <c r="J8" s="11"/>
      <c r="K8" s="11"/>
      <c r="L8" s="11"/>
      <c r="M8" s="24"/>
      <c r="N8" s="19"/>
      <c r="O8" s="11"/>
      <c r="P8" s="11"/>
      <c r="Q8" s="11"/>
      <c r="R8" s="11"/>
      <c r="S8" s="11"/>
      <c r="T8" s="11"/>
      <c r="U8" s="11"/>
      <c r="V8" s="11"/>
      <c r="W8" s="24"/>
    </row>
    <row r="9" spans="1:24" hidden="1" x14ac:dyDescent="0.55000000000000004">
      <c r="C9" s="6" t="s">
        <v>19</v>
      </c>
      <c r="D9" s="19">
        <f>$C$7-D$4</f>
        <v>22.4</v>
      </c>
      <c r="E9" s="11">
        <f>$C$7-E$4</f>
        <v>21.4</v>
      </c>
      <c r="F9" s="11">
        <f>$C$7-F$4</f>
        <v>20.399999999999999</v>
      </c>
      <c r="G9" s="11">
        <f>$C$7-G$4</f>
        <v>19.399999999999999</v>
      </c>
      <c r="H9" s="11">
        <f>$C$7-H$4</f>
        <v>18.399999999999999</v>
      </c>
      <c r="I9" s="11">
        <f>$C$7-I$4</f>
        <v>17.399999999999999</v>
      </c>
      <c r="J9" s="11">
        <f>$C$7-J$4</f>
        <v>16.399999999999999</v>
      </c>
      <c r="K9" s="11">
        <f>$C$7-K$4</f>
        <v>15.399999999999999</v>
      </c>
      <c r="L9" s="11">
        <f>$C$7-L$4</f>
        <v>14.399999999999999</v>
      </c>
      <c r="M9" s="25"/>
      <c r="N9" s="34">
        <f>$C$7-N$4</f>
        <v>13.399999999999999</v>
      </c>
      <c r="O9" s="12">
        <f>$C$7-O$4</f>
        <v>12.399999999999999</v>
      </c>
      <c r="P9" s="12">
        <f>$C$7-P$4</f>
        <v>11.399999999999999</v>
      </c>
      <c r="Q9" s="12">
        <f>$C$7-Q$4</f>
        <v>10.399999999999999</v>
      </c>
      <c r="R9" s="12">
        <f>$C$7-R$4</f>
        <v>9.3999999999999986</v>
      </c>
      <c r="S9" s="12">
        <f>$C$7-S$4</f>
        <v>8.3999999999999986</v>
      </c>
      <c r="T9" s="12">
        <f>$C$7-T$4</f>
        <v>7.3999999999999986</v>
      </c>
      <c r="U9" s="12">
        <f>$C$7-U$4</f>
        <v>6.3999999999999986</v>
      </c>
      <c r="V9" s="12">
        <f>$C$7-V$4</f>
        <v>5.3999999999999986</v>
      </c>
      <c r="W9" s="36"/>
    </row>
    <row r="10" spans="1:24" hidden="1" x14ac:dyDescent="0.55000000000000004">
      <c r="D10" s="19">
        <f>IF(D9&lt;0,0,IF(D9&lt;18,1,IF(D9&lt;36,2,3)))</f>
        <v>2</v>
      </c>
      <c r="E10" s="11">
        <f>IF(E9&lt;0,0,IF(E9&lt;18,1,IF(E9&lt;36,2,3)))</f>
        <v>2</v>
      </c>
      <c r="F10" s="11">
        <f>IF(F9&lt;0,0,IF(F9&lt;18,1,IF(F9&lt;36,2,3)))</f>
        <v>2</v>
      </c>
      <c r="G10" s="11">
        <f>IF(G9&lt;0,0,IF(G9&lt;18,1,IF(G9&lt;36,2,3)))</f>
        <v>2</v>
      </c>
      <c r="H10" s="11">
        <f>IF(H9&lt;0,0,IF(H9&lt;18,1,IF(H9&lt;36,2,3)))</f>
        <v>2</v>
      </c>
      <c r="I10" s="11">
        <f>IF(I9&lt;0,0,IF(I9&lt;18,1,IF(I9&lt;36,2,3)))</f>
        <v>1</v>
      </c>
      <c r="J10" s="11">
        <f>IF(J9&lt;0,0,IF(J9&lt;18,1,IF(J9&lt;36,2,3)))</f>
        <v>1</v>
      </c>
      <c r="K10" s="11">
        <f>IF(K9&lt;0,0,IF(K9&lt;18,1,IF(K9&lt;36,2,3)))</f>
        <v>1</v>
      </c>
      <c r="L10" s="11">
        <f>IF(L9&lt;0,0,IF(L9&lt;18,1,IF(L9&lt;36,2,3)))</f>
        <v>1</v>
      </c>
      <c r="M10" s="25"/>
      <c r="N10" s="19">
        <f>IF(N9&lt;0,0,IF(N9&lt;18,1,IF(N9&lt;36,2,3)))</f>
        <v>1</v>
      </c>
      <c r="O10" s="11">
        <f>IF(O9&lt;0,0,IF(O9&lt;18,1,IF(O9&lt;36,2,3)))</f>
        <v>1</v>
      </c>
      <c r="P10" s="11">
        <f>IF(P9&lt;0,0,IF(P9&lt;18,1,IF(P9&lt;36,2,3)))</f>
        <v>1</v>
      </c>
      <c r="Q10" s="11">
        <f>IF(Q9&lt;0,0,IF(Q9&lt;18,1,IF(Q9&lt;36,2,3)))</f>
        <v>1</v>
      </c>
      <c r="R10" s="11">
        <f>IF(R9&lt;0,0,IF(R9&lt;18,1,IF(R9&lt;36,2,3)))</f>
        <v>1</v>
      </c>
      <c r="S10" s="11">
        <f>IF(S9&lt;0,0,IF(S9&lt;18,1,IF(S9&lt;36,2,3)))</f>
        <v>1</v>
      </c>
      <c r="T10" s="11">
        <f>IF(T9&lt;0,0,IF(T9&lt;18,1,IF(T9&lt;36,2,3)))</f>
        <v>1</v>
      </c>
      <c r="U10" s="11">
        <f>IF(U9&lt;0,0,IF(U9&lt;18,1,IF(U9&lt;36,2,3)))</f>
        <v>1</v>
      </c>
      <c r="V10" s="11">
        <f>IF(V9&lt;0,0,IF(V9&lt;18,1,IF(V9&lt;36,2,3)))</f>
        <v>1</v>
      </c>
      <c r="W10" s="25"/>
    </row>
    <row r="11" spans="1:24" hidden="1" x14ac:dyDescent="0.55000000000000004">
      <c r="D11" s="19">
        <f>D$3-D7</f>
        <v>5</v>
      </c>
      <c r="E11" s="11">
        <f>E$3-E7</f>
        <v>4</v>
      </c>
      <c r="F11" s="11">
        <f>F$3-F7</f>
        <v>3</v>
      </c>
      <c r="G11" s="11">
        <f>G$3-G7</f>
        <v>4</v>
      </c>
      <c r="H11" s="11">
        <f>H$3-H7</f>
        <v>5</v>
      </c>
      <c r="I11" s="11">
        <f>I$3-I7</f>
        <v>3</v>
      </c>
      <c r="J11" s="11">
        <f>J$3-J7</f>
        <v>4</v>
      </c>
      <c r="K11" s="11">
        <f>K$3-K7</f>
        <v>4</v>
      </c>
      <c r="L11" s="11">
        <f>L$3-L7</f>
        <v>3</v>
      </c>
      <c r="M11" s="20">
        <f>SUM(D11:L11)</f>
        <v>35</v>
      </c>
      <c r="N11" s="19">
        <f>N$3-N7</f>
        <v>5</v>
      </c>
      <c r="O11" s="11">
        <f>O$3-O7</f>
        <v>4</v>
      </c>
      <c r="P11" s="11">
        <f>P$3-P7</f>
        <v>3</v>
      </c>
      <c r="Q11" s="11">
        <f>Q$3-Q7</f>
        <v>4</v>
      </c>
      <c r="R11" s="11">
        <f>R$3-R7</f>
        <v>5</v>
      </c>
      <c r="S11" s="11">
        <f>S$3-S7</f>
        <v>3</v>
      </c>
      <c r="T11" s="11">
        <f>T$3-T7</f>
        <v>4</v>
      </c>
      <c r="U11" s="11">
        <f>U$3-U7</f>
        <v>4</v>
      </c>
      <c r="V11" s="11">
        <f>V$3-V7</f>
        <v>3</v>
      </c>
      <c r="W11" s="20">
        <f>SUM(N11:V11)</f>
        <v>35</v>
      </c>
      <c r="X11" s="35">
        <f>M11+W11</f>
        <v>70</v>
      </c>
    </row>
    <row r="12" spans="1:24" x14ac:dyDescent="0.55000000000000004">
      <c r="A12">
        <f>ROUND(20.73333,1)</f>
        <v>20.7</v>
      </c>
      <c r="C12" t="s">
        <v>26</v>
      </c>
      <c r="D12" s="16" t="str">
        <f>IF(D7&lt;1,"",IF((2+D11+D10)&gt;-1,(2+D11+D10),0))</f>
        <v/>
      </c>
      <c r="E12" s="8" t="str">
        <f>IF(E7&lt;1,"",IF((2+E11+E10)&gt;-1,(2+E11+E10),0))</f>
        <v/>
      </c>
      <c r="F12" s="8" t="str">
        <f>IF(F7&lt;1,"",IF((2+F11+F10)&gt;-1,(2+F11+F10),0))</f>
        <v/>
      </c>
      <c r="G12" s="8" t="str">
        <f>IF(G7&lt;1,"",IF((2+G11+G10)&gt;-1,(2+G11+G10),0))</f>
        <v/>
      </c>
      <c r="H12" s="8" t="str">
        <f>IF(H7&lt;1,"",IF((2+H11+H10)&gt;-1,(2+H11+H10),0))</f>
        <v/>
      </c>
      <c r="I12" s="8" t="str">
        <f>IF(I7&lt;1,"",IF((2+I11+I10)&gt;-1,(2+I11+I10),0))</f>
        <v/>
      </c>
      <c r="J12" s="8" t="str">
        <f>IF(J7&lt;1,"",IF((2+J11+J10)&gt;-1,(2+J11+J10),0))</f>
        <v/>
      </c>
      <c r="K12" s="8" t="str">
        <f>IF(K7&lt;1,"",IF((2+K11+K10)&gt;-1,(2+K11+K10),0))</f>
        <v/>
      </c>
      <c r="L12" s="13" t="str">
        <f>IF(L7&lt;1,"",IF((2+L11+L10)&gt;-1,(2+L11+L10),0))</f>
        <v/>
      </c>
      <c r="M12" s="20">
        <f>SUM(D12:L12)</f>
        <v>0</v>
      </c>
      <c r="N12" s="16" t="str">
        <f>IF(N7&lt;1,"",IF((2+N11+N10)&gt;-1,(2+N11+N10),0))</f>
        <v/>
      </c>
      <c r="O12" s="8" t="str">
        <f>IF(O7&lt;1,"",IF((2+O11+O10)&gt;-1,(2+O11+O10),0))</f>
        <v/>
      </c>
      <c r="P12" s="8" t="str">
        <f>IF(P7&lt;1,"",IF((2+P11+P10)&gt;-1,(2+P11+P10),0))</f>
        <v/>
      </c>
      <c r="Q12" s="8" t="str">
        <f>IF(Q7&lt;1,"",IF((2+Q11+Q10)&gt;-1,(2+Q11+Q10),0))</f>
        <v/>
      </c>
      <c r="R12" s="8" t="str">
        <f>IF(R7&lt;1,"",IF((2+R11+R10)&gt;-1,(2+R11+R10),0))</f>
        <v/>
      </c>
      <c r="S12" s="8" t="str">
        <f>IF(S7&lt;1,"",IF((2+S11+S10)&gt;-1,(2+S11+S10),0))</f>
        <v/>
      </c>
      <c r="T12" s="8" t="str">
        <f>IF(T7&lt;1,"",IF((2+T11+T10)&gt;-1,(2+T11+T10),0))</f>
        <v/>
      </c>
      <c r="U12" s="8" t="str">
        <f>IF(U7&lt;1,"",IF((2+U11+U10)&gt;-1,(2+U11+U10),0))</f>
        <v/>
      </c>
      <c r="V12" s="13" t="str">
        <f>IF(V7&lt;1,"",IF((2+V11+V10)&gt;-1,(2+V11+V10),0))</f>
        <v/>
      </c>
      <c r="W12" s="20">
        <f>SUM(N12:V12)</f>
        <v>0</v>
      </c>
      <c r="X12" s="35">
        <f>M12+W12</f>
        <v>0</v>
      </c>
    </row>
    <row r="13" spans="1:24" ht="14.7" thickBot="1" x14ac:dyDescent="0.6">
      <c r="C13" t="s">
        <v>25</v>
      </c>
      <c r="D13" s="26" t="str">
        <f>IF(D7&lt;1,"",IF((2+D11)&gt;-1,(2+D11),0))</f>
        <v/>
      </c>
      <c r="E13" s="27" t="str">
        <f>IF(E7&lt;1,"",IF((2+E11)&gt;-1,(2+E11),0))</f>
        <v/>
      </c>
      <c r="F13" s="27" t="str">
        <f>IF(F7&lt;1,"",IF((2+F11)&gt;-1,(2+F11),0))</f>
        <v/>
      </c>
      <c r="G13" s="27" t="str">
        <f>IF(G7&lt;1,"",IF((2+G11)&gt;-1,(2+G11),0))</f>
        <v/>
      </c>
      <c r="H13" s="27" t="str">
        <f>IF(H7&lt;1,"",IF((2+H11)&gt;-1,(2+H11),0))</f>
        <v/>
      </c>
      <c r="I13" s="27" t="str">
        <f>IF(I7&lt;1,"",IF((2+I11)&gt;-1,(2+I11),0))</f>
        <v/>
      </c>
      <c r="J13" s="27" t="str">
        <f>IF(J7&lt;1,"",IF((2+J11)&gt;-1,(2+J11),0))</f>
        <v/>
      </c>
      <c r="K13" s="27" t="str">
        <f>IF(K7&lt;1,"",IF((2+K11)&gt;-1,(2+K11),0))</f>
        <v/>
      </c>
      <c r="L13" s="28" t="str">
        <f>IF(L7&lt;1,"",IF((2+L11)&gt;-1,(2+L11),0))</f>
        <v/>
      </c>
      <c r="M13" s="29">
        <f>SUM(D13:L13)</f>
        <v>0</v>
      </c>
      <c r="N13" s="26" t="str">
        <f>IF(N7&lt;1,"",IF((2+N11)&gt;-1,(2+N11),0))</f>
        <v/>
      </c>
      <c r="O13" s="27" t="str">
        <f>IF(O7&lt;1,"",IF((2+O11)&gt;-1,(2+O11),0))</f>
        <v/>
      </c>
      <c r="P13" s="27" t="str">
        <f>IF(P7&lt;1,"",IF((2+P11)&gt;-1,(2+P11),0))</f>
        <v/>
      </c>
      <c r="Q13" s="27" t="str">
        <f>IF(Q7&lt;1,"",IF((2+Q11)&gt;-1,(2+Q11),0))</f>
        <v/>
      </c>
      <c r="R13" s="27" t="str">
        <f>IF(R7&lt;1,"",IF((2+R11)&gt;-1,(2+R11),0))</f>
        <v/>
      </c>
      <c r="S13" s="27" t="str">
        <f>IF(S7&lt;1,"",IF((2+S11)&gt;-1,(2+S11),0))</f>
        <v/>
      </c>
      <c r="T13" s="27" t="str">
        <f>IF(T7&lt;1,"",IF((2+T11)&gt;-1,(2+T11),0))</f>
        <v/>
      </c>
      <c r="U13" s="27" t="str">
        <f>IF(U7&lt;1,"",IF((2+U11)&gt;-1,(2+U11),0))</f>
        <v/>
      </c>
      <c r="V13" s="28" t="str">
        <f>IF(V7&lt;1,"",IF((2+V11)&gt;-1,(2+V11),0))</f>
        <v/>
      </c>
      <c r="W13" s="29">
        <f>SUM(N13:V13)</f>
        <v>0</v>
      </c>
      <c r="X13" s="35">
        <f>M13+W13</f>
        <v>0</v>
      </c>
    </row>
    <row r="14" spans="1:24" ht="14.7" thickTop="1" x14ac:dyDescent="0.55000000000000004"/>
    <row r="15" spans="1:24" x14ac:dyDescent="0.55000000000000004">
      <c r="A15" s="6" t="s">
        <v>17</v>
      </c>
      <c r="B15" s="7">
        <v>0.33333333333333331</v>
      </c>
      <c r="D15" s="6" t="s">
        <v>31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Course</vt:lpstr>
      <vt:lpstr>Teams</vt:lpstr>
      <vt:lpstr>Teeboxes</vt:lpstr>
      <vt:lpstr>Scoresheet_Senior</vt:lpstr>
      <vt:lpstr>Scoresheet_Sunday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2016-08-06T08:29:13Z</dcterms:modified>
</cp:coreProperties>
</file>