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updateLinks="always"/>
  <mc:AlternateContent xmlns:mc="http://schemas.openxmlformats.org/markup-compatibility/2006">
    <mc:Choice Requires="x15">
      <x15ac:absPath xmlns:x15ac="http://schemas.microsoft.com/office/spreadsheetml/2010/11/ac" url="/Users/kyliejudy/Desktop/"/>
    </mc:Choice>
  </mc:AlternateContent>
  <xr:revisionPtr revIDLastSave="0" documentId="8_{48E9B34A-0C4C-7C4E-B088-4207B8CB1C1F}" xr6:coauthVersionLast="47" xr6:coauthVersionMax="47" xr10:uidLastSave="{00000000-0000-0000-0000-000000000000}"/>
  <bookViews>
    <workbookView xWindow="3720" yWindow="3320" windowWidth="14400" windowHeight="14640" firstSheet="2" activeTab="4" xr2:uid="{00000000-000D-0000-FFFF-FFFF00000000}"/>
  </bookViews>
  <sheets>
    <sheet name="Data" sheetId="4" r:id="rId1"/>
    <sheet name="Distribution Analysis" sheetId="1" r:id="rId2"/>
    <sheet name="Sheet2" sheetId="6" state="hidden" r:id="rId3"/>
    <sheet name="Sheet1" sheetId="5" state="hidden" r:id="rId4"/>
    <sheet name="Probability Scenarios" sheetId="2" r:id="rId5"/>
    <sheet name="AI Disclosure" sheetId="7" r:id="rId6"/>
    <sheet name="Probability Commentary" sheetId="3" r:id="rId7"/>
  </sheets>
  <externalReferences>
    <externalReference r:id="rId8"/>
  </externalReferences>
  <definedNames>
    <definedName name="_xlnm._FilterDatabase" localSheetId="0" hidden="1">Data!$U$1:$AK$1408</definedName>
    <definedName name="_xlnm._FilterDatabase" localSheetId="3" hidden="1">Sheet1!$AU$1:$AU$1406</definedName>
  </definedNames>
  <calcPr calcId="191028"/>
  <pivotCaches>
    <pivotCache cacheId="52" r:id="rId9"/>
    <pivotCache cacheId="53" r:id="rId10"/>
    <pivotCache cacheId="54" r:id="rId11"/>
    <pivotCache cacheId="55"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1" i="7" l="1"/>
  <c r="K56" i="7" s="1"/>
  <c r="K57" i="7" s="1"/>
  <c r="DV3" i="5"/>
  <c r="DV4" i="5"/>
  <c r="DV5" i="5"/>
  <c r="DV6" i="5"/>
  <c r="DV7" i="5"/>
  <c r="DV8" i="5"/>
  <c r="DV9" i="5"/>
  <c r="DV10" i="5"/>
  <c r="DV11" i="5"/>
  <c r="DV2" i="5"/>
  <c r="DG3" i="5"/>
  <c r="DU2" i="5" a="1"/>
  <c r="DU2" i="5"/>
  <c r="DU3" i="5"/>
  <c r="DU4" i="5"/>
  <c r="DU5" i="5"/>
  <c r="DU6" i="5"/>
  <c r="DU7" i="5"/>
  <c r="DU8" i="5"/>
  <c r="DU9" i="5"/>
  <c r="DU10" i="5"/>
  <c r="DU11" i="5"/>
  <c r="DT2" i="5"/>
  <c r="DS2" i="5"/>
  <c r="DR11" i="5"/>
  <c r="DR3" i="5"/>
  <c r="DR4" i="5"/>
  <c r="DR5" i="5"/>
  <c r="DR6" i="5"/>
  <c r="DR7" i="5"/>
  <c r="DR8" i="5"/>
  <c r="DR9" i="5"/>
  <c r="DR10" i="5"/>
  <c r="DR2" i="5"/>
  <c r="DQ4" i="5"/>
  <c r="DQ5" i="5"/>
  <c r="DQ6" i="5"/>
  <c r="DQ7" i="5"/>
  <c r="DQ8" i="5"/>
  <c r="DQ9" i="5"/>
  <c r="DQ10" i="5"/>
  <c r="DQ11" i="5"/>
  <c r="DQ3" i="5"/>
  <c r="DY2" i="5"/>
  <c r="DY1" i="5"/>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AX2" i="5"/>
  <c r="K63" i="7" l="1"/>
  <c r="K62" i="7"/>
  <c r="DE2" i="5"/>
  <c r="DD2" i="5"/>
  <c r="DB3" i="5"/>
  <c r="DC2" i="5" s="1"/>
  <c r="DJ2" i="5"/>
  <c r="DJ1" i="5"/>
  <c r="CT2" i="5"/>
  <c r="CS2" i="5"/>
  <c r="CQ3" i="5"/>
  <c r="CY2" i="5"/>
  <c r="CY1" i="5"/>
  <c r="CH2" i="5"/>
  <c r="CG2" i="5"/>
  <c r="CE3" i="5"/>
  <c r="CM2" i="5"/>
  <c r="CM1" i="5"/>
  <c r="BV2" i="5"/>
  <c r="BU2" i="5"/>
  <c r="BS3" i="5"/>
  <c r="BS4" i="5" s="1"/>
  <c r="CA2" i="5"/>
  <c r="CA1" i="5"/>
  <c r="BJ2" i="5"/>
  <c r="BI2" i="5"/>
  <c r="BG3" i="5"/>
  <c r="BO2" i="5"/>
  <c r="BO1" i="5"/>
  <c r="AY2" i="5"/>
  <c r="AV3" i="5"/>
  <c r="BD2" i="5"/>
  <c r="BD1" i="5"/>
  <c r="AM2" i="5"/>
  <c r="AL2" i="5"/>
  <c r="AJ3" i="5"/>
  <c r="AR2" i="5"/>
  <c r="AR1" i="5"/>
  <c r="AA2" i="5"/>
  <c r="Z2" i="5"/>
  <c r="X3" i="5"/>
  <c r="AF2" i="5"/>
  <c r="AF1" i="5"/>
  <c r="N2" i="5"/>
  <c r="M2" i="5"/>
  <c r="O2" i="5" a="1"/>
  <c r="O2" i="5" s="1"/>
  <c r="L10" i="5"/>
  <c r="S2" i="5" s="1"/>
  <c r="Z7" i="2"/>
  <c r="N7" i="2"/>
  <c r="T8" i="2"/>
  <c r="T7" i="2"/>
  <c r="D4" i="2"/>
  <c r="D3" i="2"/>
  <c r="D2" i="2"/>
  <c r="AV4" i="5" l="1"/>
  <c r="AV5" i="5" s="1"/>
  <c r="AW2" i="5"/>
  <c r="AW3" i="5"/>
  <c r="BT2" i="5"/>
  <c r="DB4" i="5"/>
  <c r="DB5" i="5" s="1"/>
  <c r="DB6" i="5" s="1"/>
  <c r="BS5" i="5"/>
  <c r="BT4" i="5" s="1"/>
  <c r="CQ4" i="5"/>
  <c r="CR3" i="5" s="1"/>
  <c r="CR2" i="5"/>
  <c r="X4" i="5"/>
  <c r="AK2" i="5"/>
  <c r="BG4" i="5"/>
  <c r="AJ4" i="5"/>
  <c r="AK3" i="5" s="1"/>
  <c r="Y2" i="5"/>
  <c r="BH2" i="5"/>
  <c r="BT3" i="5"/>
  <c r="CE4" i="5"/>
  <c r="CF3" i="5" s="1"/>
  <c r="CF2" i="5"/>
  <c r="D17" i="2"/>
  <c r="D18" i="2" s="1"/>
  <c r="W7" i="2"/>
  <c r="Q8" i="2"/>
  <c r="Q7" i="2"/>
  <c r="J8" i="2"/>
  <c r="E8" i="2"/>
  <c r="E9" i="2"/>
  <c r="E7" i="2"/>
  <c r="D9" i="2"/>
  <c r="D8" i="2"/>
  <c r="D7" i="2"/>
  <c r="O8" i="5"/>
  <c r="O7" i="5"/>
  <c r="O6" i="5"/>
  <c r="O5" i="5"/>
  <c r="O4" i="5"/>
  <c r="O3" i="5"/>
  <c r="O9" i="5"/>
  <c r="O10" i="5"/>
  <c r="S1" i="5"/>
  <c r="D13" i="2"/>
  <c r="D14" i="2" s="1"/>
  <c r="F9" i="2"/>
  <c r="G9" i="2" s="1"/>
  <c r="F7" i="2"/>
  <c r="G7" i="2" s="1"/>
  <c r="F8" i="2"/>
  <c r="G8" i="2" s="1"/>
  <c r="AV6" i="5" l="1"/>
  <c r="AV7" i="5" s="1"/>
  <c r="AW4" i="5"/>
  <c r="AW6" i="5"/>
  <c r="AW5" i="5"/>
  <c r="DB7" i="5"/>
  <c r="DC6" i="5" s="1"/>
  <c r="DC3" i="5"/>
  <c r="P10" i="5"/>
  <c r="P8" i="5"/>
  <c r="DC4" i="5"/>
  <c r="DC5" i="5"/>
  <c r="AV8" i="5"/>
  <c r="AW7" i="5"/>
  <c r="P9" i="5"/>
  <c r="BS6" i="5"/>
  <c r="P2" i="5"/>
  <c r="P3" i="5"/>
  <c r="X5" i="5"/>
  <c r="Y4" i="5" s="1"/>
  <c r="AJ5" i="5"/>
  <c r="AK4" i="5"/>
  <c r="CQ5" i="5"/>
  <c r="BH3" i="5"/>
  <c r="P4" i="5"/>
  <c r="P6" i="5"/>
  <c r="P7" i="5"/>
  <c r="P5" i="5"/>
  <c r="CE5" i="5"/>
  <c r="CF4" i="5"/>
  <c r="BG5" i="5"/>
  <c r="BH4" i="5"/>
  <c r="Y3" i="5"/>
  <c r="AV9" i="5" l="1"/>
  <c r="AW8" i="5" s="1"/>
  <c r="DB8" i="5"/>
  <c r="DC7" i="5"/>
  <c r="CQ6" i="5"/>
  <c r="CR5" i="5" s="1"/>
  <c r="CE6" i="5"/>
  <c r="CF5" i="5" s="1"/>
  <c r="BS7" i="5"/>
  <c r="AJ6" i="5"/>
  <c r="AK5" i="5" s="1"/>
  <c r="BG6" i="5"/>
  <c r="CR4" i="5"/>
  <c r="X6" i="5"/>
  <c r="Y5" i="5"/>
  <c r="BT5" i="5"/>
  <c r="AV10" i="5" l="1"/>
  <c r="AW9" i="5"/>
  <c r="DB9" i="5"/>
  <c r="DC8" i="5"/>
  <c r="X7" i="5"/>
  <c r="Y6" i="5" s="1"/>
  <c r="BG7" i="5"/>
  <c r="BH6" i="5" s="1"/>
  <c r="BS8" i="5"/>
  <c r="BT7" i="5" s="1"/>
  <c r="AJ7" i="5"/>
  <c r="AK6" i="5" s="1"/>
  <c r="CE7" i="5"/>
  <c r="CF6" i="5" s="1"/>
  <c r="CQ7" i="5"/>
  <c r="CR6" i="5" s="1"/>
  <c r="BH5" i="5"/>
  <c r="BT6" i="5"/>
  <c r="DB10" i="5" l="1"/>
  <c r="DC9" i="5"/>
  <c r="AV11" i="5"/>
  <c r="AW10" i="5"/>
  <c r="CE8" i="5"/>
  <c r="CF7" i="5" s="1"/>
  <c r="BG8" i="5"/>
  <c r="BH7" i="5" s="1"/>
  <c r="AJ8" i="5"/>
  <c r="CQ8" i="5"/>
  <c r="CR7" i="5" s="1"/>
  <c r="X8" i="5"/>
  <c r="Y7" i="5"/>
  <c r="BS9" i="5"/>
  <c r="AV12" i="5" l="1"/>
  <c r="AZ2" i="5" s="1" a="1"/>
  <c r="DB11" i="5"/>
  <c r="DC10" i="5" s="1"/>
  <c r="BS10" i="5"/>
  <c r="BT9" i="5" s="1"/>
  <c r="BG9" i="5"/>
  <c r="BH8" i="5" s="1"/>
  <c r="CQ9" i="5"/>
  <c r="CR8" i="5" s="1"/>
  <c r="AJ9" i="5"/>
  <c r="AK8" i="5" s="1"/>
  <c r="AK7" i="5"/>
  <c r="BT8" i="5"/>
  <c r="X9" i="5"/>
  <c r="CE9" i="5"/>
  <c r="CF8" i="5"/>
  <c r="AW11" i="5" l="1"/>
  <c r="AZ2" i="5"/>
  <c r="AZ5" i="5"/>
  <c r="AZ11" i="5"/>
  <c r="AZ9" i="5"/>
  <c r="AZ10" i="5"/>
  <c r="AZ8" i="5"/>
  <c r="AZ7" i="5"/>
  <c r="AZ6" i="5"/>
  <c r="AZ12" i="5"/>
  <c r="AZ3" i="5"/>
  <c r="AZ4" i="5"/>
  <c r="DB12" i="5"/>
  <c r="DC11" i="5"/>
  <c r="AW12" i="5"/>
  <c r="X10" i="5"/>
  <c r="Y9" i="5" s="1"/>
  <c r="CQ10" i="5"/>
  <c r="CR9" i="5" s="1"/>
  <c r="BG10" i="5"/>
  <c r="BH9" i="5" s="1"/>
  <c r="CE10" i="5"/>
  <c r="BS11" i="5"/>
  <c r="BT10" i="5"/>
  <c r="Y8" i="5"/>
  <c r="AJ10" i="5"/>
  <c r="BA2" i="5" l="1"/>
  <c r="BA10" i="5"/>
  <c r="DB13" i="5"/>
  <c r="DC12" i="5"/>
  <c r="CE11" i="5"/>
  <c r="CF11" i="5" s="1"/>
  <c r="AJ11" i="5"/>
  <c r="AK10" i="5"/>
  <c r="CQ11" i="5"/>
  <c r="AK9" i="5"/>
  <c r="BS12" i="5"/>
  <c r="BT11" i="5" s="1"/>
  <c r="CF9" i="5"/>
  <c r="BG11" i="5"/>
  <c r="BH10" i="5"/>
  <c r="X11" i="5"/>
  <c r="Y10" i="5"/>
  <c r="CI2" i="5" l="1" a="1"/>
  <c r="CI2" i="5" s="1"/>
  <c r="BA12" i="5"/>
  <c r="BA3" i="5"/>
  <c r="DB14" i="5"/>
  <c r="DC13" i="5"/>
  <c r="CF10" i="5"/>
  <c r="BA7" i="5"/>
  <c r="BA5" i="5"/>
  <c r="BA6" i="5"/>
  <c r="BA4" i="5"/>
  <c r="BA8" i="5"/>
  <c r="BA9" i="5"/>
  <c r="BA11" i="5"/>
  <c r="CQ12" i="5"/>
  <c r="CR11" i="5" s="1"/>
  <c r="X12" i="5"/>
  <c r="Y11" i="5" s="1"/>
  <c r="BS13" i="5"/>
  <c r="BT12" i="5" s="1"/>
  <c r="AJ12" i="5"/>
  <c r="AK11" i="5" s="1"/>
  <c r="BH11" i="5"/>
  <c r="BK2" i="5" a="1"/>
  <c r="CR10" i="5"/>
  <c r="CI4" i="5" l="1"/>
  <c r="CI3" i="5"/>
  <c r="CI5" i="5"/>
  <c r="CI6" i="5"/>
  <c r="CI7" i="5"/>
  <c r="CI8" i="5"/>
  <c r="CI11" i="5"/>
  <c r="CI9" i="5"/>
  <c r="CI10" i="5"/>
  <c r="DB15" i="5"/>
  <c r="DC14" i="5"/>
  <c r="BK2" i="5"/>
  <c r="BK6" i="5"/>
  <c r="BK12" i="5"/>
  <c r="BK8" i="5"/>
  <c r="BK10" i="5"/>
  <c r="BK9" i="5"/>
  <c r="BK5" i="5"/>
  <c r="BK4" i="5"/>
  <c r="BK11" i="5"/>
  <c r="BK3" i="5"/>
  <c r="BK7" i="5"/>
  <c r="AK12" i="5"/>
  <c r="AN2" i="5" a="1"/>
  <c r="BS14" i="5"/>
  <c r="BT13" i="5" s="1"/>
  <c r="X13" i="5"/>
  <c r="Y12" i="5"/>
  <c r="CQ13" i="5"/>
  <c r="CJ6" i="5" l="1"/>
  <c r="CJ11" i="5"/>
  <c r="BL11" i="5"/>
  <c r="CJ2" i="5"/>
  <c r="CJ9" i="5"/>
  <c r="CJ4" i="5"/>
  <c r="CJ3" i="5"/>
  <c r="CJ8" i="5"/>
  <c r="CJ7" i="5"/>
  <c r="CJ10" i="5"/>
  <c r="CJ5" i="5"/>
  <c r="DC15" i="5"/>
  <c r="DF2" i="5" a="1"/>
  <c r="X14" i="5"/>
  <c r="Y13" i="5"/>
  <c r="CQ14" i="5"/>
  <c r="CR13" i="5" s="1"/>
  <c r="BS15" i="5"/>
  <c r="CR12" i="5"/>
  <c r="AN2" i="5"/>
  <c r="AN5" i="5"/>
  <c r="AN12" i="5"/>
  <c r="AN6" i="5"/>
  <c r="AN3" i="5"/>
  <c r="AN8" i="5"/>
  <c r="AN10" i="5"/>
  <c r="AN7" i="5"/>
  <c r="AN11" i="5"/>
  <c r="AN9" i="5"/>
  <c r="AN4" i="5"/>
  <c r="AN13" i="5"/>
  <c r="BL2" i="5"/>
  <c r="BL3" i="5"/>
  <c r="BL4" i="5"/>
  <c r="BL5" i="5"/>
  <c r="BL6" i="5"/>
  <c r="BL7" i="5"/>
  <c r="BL8" i="5"/>
  <c r="BL9" i="5"/>
  <c r="BL10" i="5"/>
  <c r="DF2" i="5" l="1"/>
  <c r="DF13" i="5"/>
  <c r="DF10" i="5"/>
  <c r="DF5" i="5"/>
  <c r="DF12" i="5"/>
  <c r="DF4" i="5"/>
  <c r="DF11" i="5"/>
  <c r="DF9" i="5"/>
  <c r="DF7" i="5"/>
  <c r="DF6" i="5"/>
  <c r="DF8" i="5"/>
  <c r="DF15" i="5"/>
  <c r="DF3" i="5"/>
  <c r="DF14" i="5"/>
  <c r="CQ15" i="5"/>
  <c r="CR14" i="5"/>
  <c r="X15" i="5"/>
  <c r="Y14" i="5"/>
  <c r="BS16" i="5"/>
  <c r="BT15" i="5"/>
  <c r="AO3" i="5"/>
  <c r="AO2" i="5"/>
  <c r="AO4" i="5"/>
  <c r="AO5" i="5"/>
  <c r="AO6" i="5"/>
  <c r="AO8" i="5"/>
  <c r="AO7" i="5"/>
  <c r="AO9" i="5"/>
  <c r="AO10" i="5"/>
  <c r="AO11" i="5"/>
  <c r="BT14" i="5"/>
  <c r="AO12" i="5"/>
  <c r="DG15" i="5" l="1"/>
  <c r="DG6" i="5"/>
  <c r="DG2" i="5"/>
  <c r="DG5" i="5"/>
  <c r="DG4" i="5"/>
  <c r="DG7" i="5"/>
  <c r="DG8" i="5"/>
  <c r="DG9" i="5"/>
  <c r="DG10" i="5"/>
  <c r="DG11" i="5"/>
  <c r="DG12" i="5"/>
  <c r="DG13" i="5"/>
  <c r="DG14" i="5"/>
  <c r="BS17" i="5"/>
  <c r="BT16" i="5" s="1"/>
  <c r="X16" i="5"/>
  <c r="Y15" i="5" s="1"/>
  <c r="CR15" i="5"/>
  <c r="CU2" i="5" a="1"/>
  <c r="X17" i="5" l="1"/>
  <c r="Y16" i="5"/>
  <c r="CU2" i="5"/>
  <c r="CU8" i="5"/>
  <c r="CU4" i="5"/>
  <c r="CU6" i="5"/>
  <c r="CU15" i="5"/>
  <c r="CU11" i="5"/>
  <c r="CU9" i="5"/>
  <c r="CU10" i="5"/>
  <c r="CU7" i="5"/>
  <c r="CU3" i="5"/>
  <c r="CU13" i="5"/>
  <c r="CU5" i="5"/>
  <c r="CU12" i="5"/>
  <c r="CU14" i="5"/>
  <c r="BT17" i="5"/>
  <c r="BW2" i="5" a="1"/>
  <c r="CV15" i="5" l="1"/>
  <c r="CV3" i="5"/>
  <c r="CV2" i="5"/>
  <c r="CV5" i="5"/>
  <c r="CV4" i="5"/>
  <c r="CV6" i="5"/>
  <c r="CV7" i="5"/>
  <c r="CV8" i="5"/>
  <c r="CV9" i="5"/>
  <c r="CV10" i="5"/>
  <c r="CV11" i="5"/>
  <c r="CV13" i="5"/>
  <c r="CV12" i="5"/>
  <c r="CV14" i="5"/>
  <c r="BW2" i="5"/>
  <c r="BW9" i="5"/>
  <c r="BW12" i="5"/>
  <c r="BW14" i="5"/>
  <c r="BW3" i="5"/>
  <c r="BW16" i="5"/>
  <c r="BW15" i="5"/>
  <c r="BW4" i="5"/>
  <c r="BW10" i="5"/>
  <c r="BW7" i="5"/>
  <c r="BW11" i="5"/>
  <c r="BW6" i="5"/>
  <c r="BW17" i="5"/>
  <c r="BW5" i="5"/>
  <c r="BW13" i="5"/>
  <c r="BW8" i="5"/>
  <c r="Y17" i="5"/>
  <c r="AB2" i="5" a="1"/>
  <c r="AB2" i="5" s="1"/>
  <c r="AC16" i="5" s="1"/>
  <c r="BX17" i="5" l="1"/>
  <c r="AC17" i="5"/>
  <c r="BX2" i="5"/>
  <c r="BX3" i="5"/>
  <c r="BX4" i="5"/>
  <c r="BX5" i="5"/>
  <c r="BX7" i="5"/>
  <c r="BX6" i="5"/>
  <c r="BX9" i="5"/>
  <c r="BX8" i="5"/>
  <c r="BX10" i="5"/>
  <c r="BX11" i="5"/>
  <c r="BX12" i="5"/>
  <c r="BX13" i="5"/>
  <c r="BX15" i="5"/>
  <c r="BX14" i="5"/>
  <c r="BX16" i="5"/>
  <c r="AC2" i="5"/>
  <c r="AC4" i="5"/>
  <c r="AC3" i="5"/>
  <c r="AC5" i="5"/>
  <c r="AC6" i="5"/>
  <c r="AC7" i="5"/>
  <c r="AC8" i="5"/>
  <c r="AC9" i="5"/>
  <c r="AC10" i="5"/>
  <c r="AC11" i="5"/>
  <c r="AC12" i="5"/>
  <c r="AC13" i="5"/>
  <c r="AC14" i="5"/>
  <c r="AC1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<sst xmlns="http://schemas.openxmlformats.org/spreadsheetml/2006/main" count="7533" uniqueCount="1678">
  <si>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</si>
  <si>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</si>
  <si>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</si>
  <si>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</si>
  <si>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</si>
  <si>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</si>
  <si>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</si>
  <si>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</si>
  <si>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</si>
  <si>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</si>
  <si>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</si>
  <si>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</si>
  <si>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</si>
  <si>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</si>
  <si>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</si>
  <si>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t>
  </si>
  <si>
    <t>high_earnings</t>
  </si>
  <si>
    <t>Arizona State University Campus Immersion</t>
  </si>
  <si>
    <t>AZ</t>
  </si>
  <si>
    <t>Public</t>
  </si>
  <si>
    <t>City</t>
  </si>
  <si>
    <t>West</t>
  </si>
  <si>
    <t>University of Arizona</t>
  </si>
  <si>
    <t>Embry-Riddle Aeronautical University-Prescott</t>
  </si>
  <si>
    <t>Private nonprofit</t>
  </si>
  <si>
    <t>Grand Canyon University</t>
  </si>
  <si>
    <t>Northern Arizona University</t>
  </si>
  <si>
    <t>Prescott College</t>
  </si>
  <si>
    <t>Arizona Christian University</t>
  </si>
  <si>
    <t>Suburb</t>
  </si>
  <si>
    <t>Art Center College of Design</t>
  </si>
  <si>
    <t>CA</t>
  </si>
  <si>
    <t>Azusa Pacific University</t>
  </si>
  <si>
    <t>Biola University</t>
  </si>
  <si>
    <t>California Baptist University</t>
  </si>
  <si>
    <t>California College of the Arts</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</si>
  <si>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</si>
  <si>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</si>
  <si>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</si>
  <si>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</si>
  <si>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</si>
  <si>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</si>
  <si>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</si>
  <si>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</si>
  <si>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</si>
  <si>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</si>
  <si>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</si>
  <si>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</si>
  <si>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</si>
  <si>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</si>
  <si>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</si>
  <si>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</si>
  <si>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</si>
  <si>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</si>
  <si>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</si>
  <si>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</si>
  <si>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</si>
  <si>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</si>
  <si>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</si>
  <si>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California Institute of the Arts</t>
  </si>
  <si>
    <t>Cal Poly Maritime Academy</t>
  </si>
  <si>
    <t>Chapman University</t>
  </si>
  <si>
    <t>Charles R Drew University of Medicine and Science</t>
  </si>
  <si>
    <t>Concordia University-Irvine</t>
  </si>
  <si>
    <t>San Diego Christian College</t>
  </si>
  <si>
    <t>Claremont McKenna College</t>
  </si>
  <si>
    <t>University of Silicon Valley</t>
  </si>
  <si>
    <t>Private for-profit</t>
  </si>
  <si>
    <t>Design Institute of San Diego</t>
  </si>
  <si>
    <t>Dominican University of California</t>
  </si>
  <si>
    <t>Fresno Pacific University</t>
  </si>
  <si>
    <t>Harvey Mudd College</t>
  </si>
  <si>
    <t>California State Polytechnic University-Humboldt</t>
  </si>
  <si>
    <t>Town or Rural</t>
  </si>
  <si>
    <t>Life Pacific University</t>
  </si>
  <si>
    <t>University of La Verne</t>
  </si>
  <si>
    <t>Laguna College of Art and Design</t>
  </si>
  <si>
    <t>La Sierra University</t>
  </si>
  <si>
    <t>The Master's University and Seminary</t>
  </si>
  <si>
    <t>Loyola Marymount University</t>
  </si>
  <si>
    <t>Menlo College</t>
  </si>
  <si>
    <t>Mount Saint Mary's University</t>
  </si>
  <si>
    <t>Newschool of Architecture and Design</t>
  </si>
  <si>
    <t>Occidental College</t>
  </si>
  <si>
    <t>Otis College of Art and Design</t>
  </si>
  <si>
    <t>Hope International University</t>
  </si>
  <si>
    <t>University of the Pacific</t>
  </si>
  <si>
    <t>Pepperdine University</t>
  </si>
  <si>
    <t>Pitzer College</t>
  </si>
  <si>
    <t>Point Loma Nazarene University</t>
  </si>
  <si>
    <t>Pomona College</t>
  </si>
  <si>
    <t>University of Redlands</t>
  </si>
  <si>
    <t>San Diego State University</t>
  </si>
  <si>
    <t>University of San Diego</t>
  </si>
  <si>
    <t>San Francisco State University</t>
  </si>
  <si>
    <t>University of San Francisco</t>
  </si>
  <si>
    <t>William Jessup University</t>
  </si>
  <si>
    <t>San Jose State University</t>
  </si>
  <si>
    <t>Santa Clara University</t>
  </si>
  <si>
    <t>Scripps College</t>
  </si>
  <si>
    <t>Simpson University</t>
  </si>
  <si>
    <t>Saint Mary's College of California</t>
  </si>
  <si>
    <t>Sonoma State University</t>
  </si>
  <si>
    <t>Vanguard University of Southern California</t>
  </si>
  <si>
    <t>University of Southern California</t>
  </si>
  <si>
    <t>Thomas Aquinas College</t>
  </si>
  <si>
    <t>Westmont College</t>
  </si>
  <si>
    <t>Whittier College</t>
  </si>
  <si>
    <t>University of Colorado Denver/Anschutz Medical Campus</t>
  </si>
  <si>
    <t>CO</t>
  </si>
  <si>
    <t>University of Colorado Colorado Springs</t>
  </si>
  <si>
    <t>University of Colorado Boulder</t>
  </si>
  <si>
    <t>Colorado College</t>
  </si>
  <si>
    <t>Colorado School of Mines</t>
  </si>
  <si>
    <t>Colorado State University-Fort Collins</t>
  </si>
  <si>
    <t>University of Denver</t>
  </si>
  <si>
    <t>Fort Lewis College</t>
  </si>
  <si>
    <t>Metropolitan State University of Denver</t>
  </si>
  <si>
    <t>Naropa University</t>
  </si>
  <si>
    <t>University of Northern Colorado</t>
  </si>
  <si>
    <t>Regis University</t>
  </si>
  <si>
    <t>Colorado State University Pueblo</t>
  </si>
  <si>
    <t>Western Colorado University</t>
  </si>
  <si>
    <t>Chaminade University of Honolulu</t>
  </si>
  <si>
    <t>HI</t>
  </si>
  <si>
    <t>University of Hawaii at Hilo</t>
  </si>
  <si>
    <t>University of Hawaii at Manoa</t>
  </si>
  <si>
    <t>Hawaii Pacific University</t>
  </si>
  <si>
    <t>University of Hawaii-West Oahu</t>
  </si>
  <si>
    <t>Boise State University</t>
  </si>
  <si>
    <t>ID</t>
  </si>
  <si>
    <t>University of Idaho</t>
  </si>
  <si>
    <t>The College of Idaho</t>
  </si>
  <si>
    <t>Lewis-Clark State College</t>
  </si>
  <si>
    <t>Northwest Nazarene University</t>
  </si>
  <si>
    <t>School of the Art Institute of Chicago</t>
  </si>
  <si>
    <t>IL</t>
  </si>
  <si>
    <t>Central</t>
  </si>
  <si>
    <t>Augustana College</t>
  </si>
  <si>
    <t>Aurora University</t>
  </si>
  <si>
    <t>Blackburn College</t>
  </si>
  <si>
    <t>Bradley University</t>
  </si>
  <si>
    <t>Chicago State University</t>
  </si>
  <si>
    <t>University of Chicago</t>
  </si>
  <si>
    <t>Columbia College Chicago</t>
  </si>
  <si>
    <t>Concordia University-Chicago</t>
  </si>
  <si>
    <t>DePaul University</t>
  </si>
  <si>
    <t>Eastern Illinois University</t>
  </si>
  <si>
    <t>Elmhurst University</t>
  </si>
  <si>
    <t>Eureka College</t>
  </si>
  <si>
    <t>Governors State University</t>
  </si>
  <si>
    <t>Greenville University</t>
  </si>
  <si>
    <t>Hebrew Theological College</t>
  </si>
  <si>
    <t>University of Illinois Chicago</t>
  </si>
  <si>
    <t>Benedictine University</t>
  </si>
  <si>
    <t>University of Illinois Urbana-Champaign</t>
  </si>
  <si>
    <t>Illinois Wesleyan University</t>
  </si>
  <si>
    <t>Illinois College</t>
  </si>
  <si>
    <t>Illinois Institute of Technology</t>
  </si>
  <si>
    <t>Illinois State University</t>
  </si>
  <si>
    <t>Judson University</t>
  </si>
  <si>
    <t>Knox College</t>
  </si>
  <si>
    <t>Lake Forest College</t>
  </si>
  <si>
    <t>Lewis University</t>
  </si>
  <si>
    <t>Loyola University Chicago</t>
  </si>
  <si>
    <t>McKendree University</t>
  </si>
  <si>
    <t>Millikin University</t>
  </si>
  <si>
    <t>Monmouth College</t>
  </si>
  <si>
    <t>Moody Bible Institute</t>
  </si>
  <si>
    <t>National Louis University</t>
  </si>
  <si>
    <t>North Central College</t>
  </si>
  <si>
    <t>North Park University</t>
  </si>
  <si>
    <t>Northern Illinois University</t>
  </si>
  <si>
    <t>Northwestern University</t>
  </si>
  <si>
    <t>Northeastern Illinois University</t>
  </si>
  <si>
    <t>Olivet Nazarene University</t>
  </si>
  <si>
    <t>Quincy University</t>
  </si>
  <si>
    <t>Rockford University</t>
  </si>
  <si>
    <t>Roosevelt University</t>
  </si>
  <si>
    <t>Dominican University</t>
  </si>
  <si>
    <t>University of St Francis</t>
  </si>
  <si>
    <t>Saint Xavier University</t>
  </si>
  <si>
    <t>University of Illinois Springfield</t>
  </si>
  <si>
    <t>Southern Illinois University-Carbondale</t>
  </si>
  <si>
    <t>Southern Illinois University Edwardsville</t>
  </si>
  <si>
    <t>Trinity Christian College</t>
  </si>
  <si>
    <t>Trinity International University-Illinois</t>
  </si>
  <si>
    <t>VanderCook College of Music</t>
  </si>
  <si>
    <t>Western Illinois University</t>
  </si>
  <si>
    <t>Wheaton College</t>
  </si>
  <si>
    <t>Anderson University</t>
  </si>
  <si>
    <t>IN</t>
  </si>
  <si>
    <t>Ball State University</t>
  </si>
  <si>
    <t>Bethel University</t>
  </si>
  <si>
    <t>Butler University</t>
  </si>
  <si>
    <t>DePauw University</t>
  </si>
  <si>
    <t>Earlham College</t>
  </si>
  <si>
    <t>University of Evansville</t>
  </si>
  <si>
    <t>Franklin College</t>
  </si>
  <si>
    <t>Goshen College</t>
  </si>
  <si>
    <t>Grace College and Theological Seminary</t>
  </si>
  <si>
    <t>Hanover College</t>
  </si>
  <si>
    <t>Holy Cross College</t>
  </si>
  <si>
    <t>Huntington University</t>
  </si>
  <si>
    <t>Purdue University Fort Wayne</t>
  </si>
  <si>
    <t>Indiana University-Indianapolis</t>
  </si>
  <si>
    <t>University of Indianapolis</t>
  </si>
  <si>
    <t>Indiana Institute of Technology</t>
  </si>
  <si>
    <t>Indiana State University</t>
  </si>
  <si>
    <t>Indiana University-Kokomo</t>
  </si>
  <si>
    <t>Indiana University-South Bend</t>
  </si>
  <si>
    <t>Indiana University-Bloomington</t>
  </si>
  <si>
    <t>Indiana University-Northwest</t>
  </si>
  <si>
    <t>Indiana University-Southeast</t>
  </si>
  <si>
    <t>Indiana University-East</t>
  </si>
  <si>
    <t>Manchester University</t>
  </si>
  <si>
    <t>Marian University</t>
  </si>
  <si>
    <t>Indiana Wesleyan University-Marion</t>
  </si>
  <si>
    <t>University of Notre Dame</t>
  </si>
  <si>
    <t>Oakland City University</t>
  </si>
  <si>
    <t>Rose-Hulman Institute of Technology</t>
  </si>
  <si>
    <t>University of Saint Francis-Fort Wayne</t>
  </si>
  <si>
    <t>Saint Mary-of-the-Woods College</t>
  </si>
  <si>
    <t>Saint Mary's College</t>
  </si>
  <si>
    <t>Taylor University</t>
  </si>
  <si>
    <t>Trine University</t>
  </si>
  <si>
    <t>Valparaiso University</t>
  </si>
  <si>
    <t>Wabash College</t>
  </si>
  <si>
    <t>Buena Vista University</t>
  </si>
  <si>
    <t>IA</t>
  </si>
  <si>
    <t>Central College</t>
  </si>
  <si>
    <t>Clarke University</t>
  </si>
  <si>
    <t>Coe College</t>
  </si>
  <si>
    <t>Cornell College</t>
  </si>
  <si>
    <t>Dordt University</t>
  </si>
  <si>
    <t>Drake University</t>
  </si>
  <si>
    <t>University of Dubuque</t>
  </si>
  <si>
    <t>Faith Baptist Bible College and Theological Seminary</t>
  </si>
  <si>
    <t>Graceland University-Lamoni</t>
  </si>
  <si>
    <t>Grand View University</t>
  </si>
  <si>
    <t>Grinnell College</t>
  </si>
  <si>
    <t>Iowa State University</t>
  </si>
  <si>
    <t>University of Iowa</t>
  </si>
  <si>
    <t>Loras College</t>
  </si>
  <si>
    <t>Luther College</t>
  </si>
  <si>
    <t>Maharishi International University</t>
  </si>
  <si>
    <t>Mercy College of Health Sciences</t>
  </si>
  <si>
    <t>Morningside University</t>
  </si>
  <si>
    <t>Mount Mercy University</t>
  </si>
  <si>
    <t>University of Northern Iowa</t>
  </si>
  <si>
    <t>Northwestern College</t>
  </si>
  <si>
    <t>Saint Ambrose University</t>
  </si>
  <si>
    <t>Simpson College</t>
  </si>
  <si>
    <t>Upper Iowa University</t>
  </si>
  <si>
    <t>Waldorf University</t>
  </si>
  <si>
    <t>Wartburg College</t>
  </si>
  <si>
    <t>William Penn University</t>
  </si>
  <si>
    <t>Baker University</t>
  </si>
  <si>
    <t>KS</t>
  </si>
  <si>
    <t>Benedictine College</t>
  </si>
  <si>
    <t>Bethany College</t>
  </si>
  <si>
    <t>Bethel College-North Newton</t>
  </si>
  <si>
    <t>Central Christian College of Kansas</t>
  </si>
  <si>
    <t>Emporia State University</t>
  </si>
  <si>
    <t>Fort Hays State University</t>
  </si>
  <si>
    <t>Barclay College</t>
  </si>
  <si>
    <t>Friends University</t>
  </si>
  <si>
    <t>University of Kansas</t>
  </si>
  <si>
    <t>Newman University</t>
  </si>
  <si>
    <t>Kansas State University</t>
  </si>
  <si>
    <t>Kansas Wesleyan University</t>
  </si>
  <si>
    <t>Manhattan Christian College</t>
  </si>
  <si>
    <t>McPherson College</t>
  </si>
  <si>
    <t>MidAmerica Nazarene University</t>
  </si>
  <si>
    <t>Ottawa University-Ottawa</t>
  </si>
  <si>
    <t>Pittsburg State University</t>
  </si>
  <si>
    <t>University of Saint Mary</t>
  </si>
  <si>
    <t>Southwestern College</t>
  </si>
  <si>
    <t>Sterling College</t>
  </si>
  <si>
    <t>Tabor College</t>
  </si>
  <si>
    <t>Wichita State University</t>
  </si>
  <si>
    <t>Adrian College</t>
  </si>
  <si>
    <t>MI</t>
  </si>
  <si>
    <t>Albion College</t>
  </si>
  <si>
    <t>Alma College</t>
  </si>
  <si>
    <t>Andrews University</t>
  </si>
  <si>
    <t>Aquinas College</t>
  </si>
  <si>
    <t>Baker College</t>
  </si>
  <si>
    <t>Calvin University</t>
  </si>
  <si>
    <t>Central Michigan University</t>
  </si>
  <si>
    <t>Cleary University</t>
  </si>
  <si>
    <t>Concordia University Ann Arbor</t>
  </si>
  <si>
    <t>College for Creative Studies</t>
  </si>
  <si>
    <t>Davenport University</t>
  </si>
  <si>
    <t>University of Detroit Mercy</t>
  </si>
  <si>
    <t>Eastern Michigan University</t>
  </si>
  <si>
    <t>Ferris State University</t>
  </si>
  <si>
    <t>Kettering University</t>
  </si>
  <si>
    <t>Grace Christian University</t>
  </si>
  <si>
    <t>Cornerstone University</t>
  </si>
  <si>
    <t>Grand Valley State University</t>
  </si>
  <si>
    <t>Hope College</t>
  </si>
  <si>
    <t>Kalamazoo College</t>
  </si>
  <si>
    <t>Lawrence Technological University</t>
  </si>
  <si>
    <t>Madonna University</t>
  </si>
  <si>
    <t>Rochester Christian University</t>
  </si>
  <si>
    <t>University of Michigan-Ann Arbor</t>
  </si>
  <si>
    <t>Michigan State University</t>
  </si>
  <si>
    <t>Michigan Technological University</t>
  </si>
  <si>
    <t>University of Michigan-Dearborn</t>
  </si>
  <si>
    <t>University of Michigan-Flint</t>
  </si>
  <si>
    <t>Northern Michigan University</t>
  </si>
  <si>
    <t>Northwood University</t>
  </si>
  <si>
    <t>Oakland University</t>
  </si>
  <si>
    <t>The University of Olivet</t>
  </si>
  <si>
    <t>Kuyper College</t>
  </si>
  <si>
    <t>Saginaw Valley State University</t>
  </si>
  <si>
    <t>Siena Heights University</t>
  </si>
  <si>
    <t>Spring Arbor University</t>
  </si>
  <si>
    <t>Wayne State University</t>
  </si>
  <si>
    <t>Western Michigan University</t>
  </si>
  <si>
    <t>Augsburg University</t>
  </si>
  <si>
    <t>MN</t>
  </si>
  <si>
    <t>Bemidji State University</t>
  </si>
  <si>
    <t>Bethany Lutheran College</t>
  </si>
  <si>
    <t>Carleton College</t>
  </si>
  <si>
    <t>Concordia College at Moorhead</t>
  </si>
  <si>
    <t>Concordia University-Saint Paul</t>
  </si>
  <si>
    <t>Martin Luther College</t>
  </si>
  <si>
    <t>Gustavus Adolphus College</t>
  </si>
  <si>
    <t>Hamline University</t>
  </si>
  <si>
    <t>Macalester College</t>
  </si>
  <si>
    <t>Minnesota State University-Mankato</t>
  </si>
  <si>
    <t>Metropolitan State University</t>
  </si>
  <si>
    <t>University of Minnesota-Twin Cities</t>
  </si>
  <si>
    <t>University of Minnesota-Crookston</t>
  </si>
  <si>
    <t>Minneapolis College of Art and Design</t>
  </si>
  <si>
    <t>Herzing University-Minneapolis</t>
  </si>
  <si>
    <t>University of Minnesota-Duluth</t>
  </si>
  <si>
    <t>University of Minnesota-Morris</t>
  </si>
  <si>
    <t>Minnesota State University Moorhead</t>
  </si>
  <si>
    <t>North Central University</t>
  </si>
  <si>
    <t>University of Northwestern-St Paul</t>
  </si>
  <si>
    <t>College of Saint Benedict</t>
  </si>
  <si>
    <t>Saint Cloud State University</t>
  </si>
  <si>
    <t>Saint Johns University</t>
  </si>
  <si>
    <t>Saint Mary's University of Minnesota</t>
  </si>
  <si>
    <t>St Olaf College</t>
  </si>
  <si>
    <t>Crown College</t>
  </si>
  <si>
    <t>The College of Saint Scholastica</t>
  </si>
  <si>
    <t>University of St Thomas</t>
  </si>
  <si>
    <t>St Catherine University</t>
  </si>
  <si>
    <t>Southwest Minnesota State University</t>
  </si>
  <si>
    <t>Winona State University</t>
  </si>
  <si>
    <t>Avila University</t>
  </si>
  <si>
    <t>MO</t>
  </si>
  <si>
    <t>Calvary University</t>
  </si>
  <si>
    <t>Central Methodist University-College of Liberal Arts and Sciences</t>
  </si>
  <si>
    <t>University of Central Missouri</t>
  </si>
  <si>
    <t>Cleveland University-Kansas City</t>
  </si>
  <si>
    <t>Cottey College</t>
  </si>
  <si>
    <t>Culver-Stockton College</t>
  </si>
  <si>
    <t>Drury University</t>
  </si>
  <si>
    <t>Evangel University</t>
  </si>
  <si>
    <t>Hannibal-LaGrange University</t>
  </si>
  <si>
    <t>Kansas City Art Institute</t>
  </si>
  <si>
    <t>Lindenwood University</t>
  </si>
  <si>
    <t>Logan University</t>
  </si>
  <si>
    <t>Maryville University of Saint Louis</t>
  </si>
  <si>
    <t>Midwestern Baptist Theological Seminary</t>
  </si>
  <si>
    <t>Missouri Baptist University</t>
  </si>
  <si>
    <t>Missouri Southern State University</t>
  </si>
  <si>
    <t>Missouri Valley College</t>
  </si>
  <si>
    <t>University of Missouri-Columbia</t>
  </si>
  <si>
    <t>University of Missouri-Kansas City</t>
  </si>
  <si>
    <t>Missouri University of Science and Technology</t>
  </si>
  <si>
    <t>University of Missouri-St Louis</t>
  </si>
  <si>
    <t>Truman State University</t>
  </si>
  <si>
    <t>Northwest Missouri State University</t>
  </si>
  <si>
    <t>Ozark Christian College</t>
  </si>
  <si>
    <t>Rockhurst University</t>
  </si>
  <si>
    <t>Saint Louis University</t>
  </si>
  <si>
    <t>University of Health Sciences and Pharmacy in St. Louis</t>
  </si>
  <si>
    <t>Southwest Baptist University</t>
  </si>
  <si>
    <t>Stephens College</t>
  </si>
  <si>
    <t>Southeast Missouri State University</t>
  </si>
  <si>
    <t>Missouri State University-Springfield</t>
  </si>
  <si>
    <t>Washington University in St Louis</t>
  </si>
  <si>
    <t>Webster University</t>
  </si>
  <si>
    <t>Westminster College</t>
  </si>
  <si>
    <t>William Jewell College</t>
  </si>
  <si>
    <t>William Woods University</t>
  </si>
  <si>
    <t>Carroll College</t>
  </si>
  <si>
    <t>MT</t>
  </si>
  <si>
    <t>University of Providence</t>
  </si>
  <si>
    <t>Montana Technological University</t>
  </si>
  <si>
    <t>Montana State University</t>
  </si>
  <si>
    <t>The University of Montana</t>
  </si>
  <si>
    <t>Rocky Mountain College</t>
  </si>
  <si>
    <t>The University of Montana-Western</t>
  </si>
  <si>
    <t>Clarkson College</t>
  </si>
  <si>
    <t>NE</t>
  </si>
  <si>
    <t>Bryan College of Health Sciences</t>
  </si>
  <si>
    <t>Concordia University-Nebraska</t>
  </si>
  <si>
    <t>Creighton University</t>
  </si>
  <si>
    <t>Doane University</t>
  </si>
  <si>
    <t>Hastings College</t>
  </si>
  <si>
    <t>University of Nebraska at Kearney</t>
  </si>
  <si>
    <t>Nebraska Methodist College of Nursing &amp; Allied Health</t>
  </si>
  <si>
    <t>Midland University</t>
  </si>
  <si>
    <t>University of Nebraska at Omaha</t>
  </si>
  <si>
    <t>Nebraska Wesleyan University</t>
  </si>
  <si>
    <t>University of Nebraska-Lincoln</t>
  </si>
  <si>
    <t>College of Saint Mary</t>
  </si>
  <si>
    <t>Union Adventist University</t>
  </si>
  <si>
    <t>York University</t>
  </si>
  <si>
    <t>University of Nevada-Las Vegas</t>
  </si>
  <si>
    <t>NV</t>
  </si>
  <si>
    <t>University of Nevada-Reno</t>
  </si>
  <si>
    <t>Eastern New Mexico University-Main Campus</t>
  </si>
  <si>
    <t>NM</t>
  </si>
  <si>
    <t>New Mexico Institute of Mining and Technology</t>
  </si>
  <si>
    <t>University of New Mexico-Main Campus</t>
  </si>
  <si>
    <t>New Mexico State University-Main Campus</t>
  </si>
  <si>
    <t>Dickinson State University</t>
  </si>
  <si>
    <t>ND</t>
  </si>
  <si>
    <t>University of Jamestown</t>
  </si>
  <si>
    <t>University of Mary</t>
  </si>
  <si>
    <t>Minot State University</t>
  </si>
  <si>
    <t>University of North Dakota</t>
  </si>
  <si>
    <t>North Dakota State University-Main Campus</t>
  </si>
  <si>
    <t>Trinity Bible College and Graduate School</t>
  </si>
  <si>
    <t>Valley City State University</t>
  </si>
  <si>
    <t>University of Akron Main Campus</t>
  </si>
  <si>
    <t>OH</t>
  </si>
  <si>
    <t>University of Akron Wayne College</t>
  </si>
  <si>
    <t>Art Academy of Cincinnati</t>
  </si>
  <si>
    <t>Ashland University</t>
  </si>
  <si>
    <t>Baldwin Wallace University</t>
  </si>
  <si>
    <t>Bluffton University</t>
  </si>
  <si>
    <t>Bowling Green State University-Main Campus</t>
  </si>
  <si>
    <t>Capital University</t>
  </si>
  <si>
    <t>Case Western Reserve University</t>
  </si>
  <si>
    <t>Cedarville University</t>
  </si>
  <si>
    <t>Central State University</t>
  </si>
  <si>
    <t>The Christ College of Nursing and Health Sciences</t>
  </si>
  <si>
    <t>University of Cincinnati-Main Campus</t>
  </si>
  <si>
    <t>Ohio Christian University</t>
  </si>
  <si>
    <t>Cleveland Institute of Art</t>
  </si>
  <si>
    <t>Cleveland Institute of Music</t>
  </si>
  <si>
    <t>Cleveland State University</t>
  </si>
  <si>
    <t>Columbus College of Art &amp; Design</t>
  </si>
  <si>
    <t>University of Dayton</t>
  </si>
  <si>
    <t>Defiance College</t>
  </si>
  <si>
    <t>Denison University</t>
  </si>
  <si>
    <t>The University of Findlay</t>
  </si>
  <si>
    <t>Heidelberg University</t>
  </si>
  <si>
    <t>Hiram College</t>
  </si>
  <si>
    <t>John Carroll University</t>
  </si>
  <si>
    <t>Kent State University at Kent</t>
  </si>
  <si>
    <t>Kenyon College</t>
  </si>
  <si>
    <t>Kettering College</t>
  </si>
  <si>
    <t>Lake Erie College</t>
  </si>
  <si>
    <t>Lourdes University</t>
  </si>
  <si>
    <t>Malone University</t>
  </si>
  <si>
    <t>Marietta College</t>
  </si>
  <si>
    <t>Mercy College of Ohio</t>
  </si>
  <si>
    <t>Miami University-Oxford</t>
  </si>
  <si>
    <t>Mount Carmel College of Nursing</t>
  </si>
  <si>
    <t>University of Mount Union</t>
  </si>
  <si>
    <t>Mount Vernon Nazarene University</t>
  </si>
  <si>
    <t>Mount St. Joseph University</t>
  </si>
  <si>
    <t>Muskingum University</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</si>
  <si>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</si>
  <si>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</si>
  <si>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</si>
  <si>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</si>
  <si>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</si>
  <si>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</si>
  <si>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</si>
  <si>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</si>
  <si>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</si>
  <si>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</si>
  <si>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Ursuline College</t>
  </si>
  <si>
    <t>Walsh University</t>
  </si>
  <si>
    <t>Wilberforce University</t>
  </si>
  <si>
    <t>Wilmington College</t>
  </si>
  <si>
    <t>Wittenberg University</t>
  </si>
  <si>
    <t>The College of Wooster</t>
  </si>
  <si>
    <t>Wright State University-Main Campus</t>
  </si>
  <si>
    <t>Xavier University</t>
  </si>
  <si>
    <t>Youngstown State University</t>
  </si>
  <si>
    <t>Eastern Oregon University</t>
  </si>
  <si>
    <t>OR</t>
  </si>
  <si>
    <t>George Fox University</t>
  </si>
  <si>
    <t>Lewis &amp; Clark College</t>
  </si>
  <si>
    <t>Linfield University</t>
  </si>
  <si>
    <t>Bushnell University</t>
  </si>
  <si>
    <t>Oregon Institute of Technology</t>
  </si>
  <si>
    <t>Oregon State University</t>
  </si>
  <si>
    <t>University of Oregon</t>
  </si>
  <si>
    <t>Pacific Northwest College of Art</t>
  </si>
  <si>
    <t>Pacific University</t>
  </si>
  <si>
    <t>Portland State University</t>
  </si>
  <si>
    <t>University of Portland</t>
  </si>
  <si>
    <t>Reed College</t>
  </si>
  <si>
    <t>Southern Oregon University</t>
  </si>
  <si>
    <t>Warner Pacific University</t>
  </si>
  <si>
    <t>Corban University</t>
  </si>
  <si>
    <t>Willamette University</t>
  </si>
  <si>
    <t>Western Oregon University</t>
  </si>
  <si>
    <t>Augustana University</t>
  </si>
  <si>
    <t>SD</t>
  </si>
  <si>
    <t>Black Hills State University</t>
  </si>
  <si>
    <t>Dakota State University</t>
  </si>
  <si>
    <t>Dakota Wesleyan University</t>
  </si>
  <si>
    <t>Mount Marty University</t>
  </si>
  <si>
    <t>Northern State University</t>
  </si>
  <si>
    <t>South Dakota School of Mines and Technology</t>
  </si>
  <si>
    <t>South Dakota State University</t>
  </si>
  <si>
    <t>University of Sioux Falls</t>
  </si>
  <si>
    <t>University of South Dakota</t>
  </si>
  <si>
    <t>Brigham Young University</t>
  </si>
  <si>
    <t>UT</t>
  </si>
  <si>
    <t>Brigham Young University-Hawaii</t>
  </si>
  <si>
    <t>Southern Utah University</t>
  </si>
  <si>
    <t>Utah State University</t>
  </si>
  <si>
    <t>University of Utah</t>
  </si>
  <si>
    <t>Westminster University</t>
  </si>
  <si>
    <t>Central Washington University</t>
  </si>
  <si>
    <t>WA</t>
  </si>
  <si>
    <t>Eastern Washington University</t>
  </si>
  <si>
    <t>The Evergreen State College</t>
  </si>
  <si>
    <t>Gonzaga University</t>
  </si>
  <si>
    <t>Northwest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</si>
  <si>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</si>
  <si>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</si>
  <si>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</si>
  <si>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</si>
  <si>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</si>
  <si>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</si>
  <si>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</si>
  <si>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</si>
  <si>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</si>
  <si>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</si>
  <si>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Alverno College</t>
  </si>
  <si>
    <t>WI</t>
  </si>
  <si>
    <t>Bellin College</t>
  </si>
  <si>
    <t>Beloit College</t>
  </si>
  <si>
    <t>Carroll University</t>
  </si>
  <si>
    <t>Carthage College</t>
  </si>
  <si>
    <t>Concordia University-Wisconsin</t>
  </si>
  <si>
    <t>Edgewood University</t>
  </si>
  <si>
    <t>Lakeland University</t>
  </si>
  <si>
    <t>Lawrence University</t>
  </si>
  <si>
    <t>Maranatha Baptist University</t>
  </si>
  <si>
    <t>Marquette University</t>
  </si>
  <si>
    <t>Milwaukee Institute of Art &amp; Design</t>
  </si>
  <si>
    <t>Milwaukee School of Engineering</t>
  </si>
  <si>
    <t>Mount Mary University</t>
  </si>
  <si>
    <t>Ripon College</t>
  </si>
  <si>
    <t>Saint Norbert College</t>
  </si>
  <si>
    <t>Viterbo University</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</si>
  <si>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</si>
  <si>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</si>
  <si>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</si>
  <si>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</si>
  <si>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</si>
  <si>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</si>
  <si>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</si>
  <si>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Wisconsin-Stout</t>
  </si>
  <si>
    <t>University of Wisconsin-Superior</t>
  </si>
  <si>
    <t>University of Wisconsin-Madison</t>
  </si>
  <si>
    <t>University of Wisconsin-Milwaukee</t>
  </si>
  <si>
    <t>University of Wisconsin-Platteville</t>
  </si>
  <si>
    <t>University of Wisconsin-River Falls</t>
  </si>
  <si>
    <t>University of Wisconsin-Stevens Point</t>
  </si>
  <si>
    <t>University of Wyoming</t>
  </si>
  <si>
    <t>WY</t>
  </si>
  <si>
    <t>Stanford University</t>
  </si>
  <si>
    <t>Purdue University-Main Campus</t>
  </si>
  <si>
    <t>California State University-San Marcos</t>
  </si>
  <si>
    <t>University of Washington-Bothell Campus</t>
  </si>
  <si>
    <t>University of Washington-Tacoma Campus</t>
  </si>
  <si>
    <t>Soka University of America</t>
  </si>
  <si>
    <t>California State University-Monterey Bay</t>
  </si>
  <si>
    <t>Trine University-Regional/Non-Traditional Campuses</t>
  </si>
  <si>
    <t>Arizona College of Nursing-Tempe</t>
  </si>
  <si>
    <t>American University of Health Sciences</t>
  </si>
  <si>
    <t>Oregon State University-Cascades Campus</t>
  </si>
  <si>
    <t>Nevada State University</t>
  </si>
  <si>
    <t>California State University-Channel Islands</t>
  </si>
  <si>
    <t>DigiPen Institute of Technology</t>
  </si>
  <si>
    <t>University of California-Merced</t>
  </si>
  <si>
    <t>Central Methodist University-College of Graduate and Extended Studies</t>
  </si>
  <si>
    <t>Los Angeles College of Music</t>
  </si>
  <si>
    <t>SUM Bible College and Theological Seminary</t>
  </si>
  <si>
    <t>Gnomon</t>
  </si>
  <si>
    <t>Chamberlain University-Illinois</t>
  </si>
  <si>
    <t>Chamberlain University-Ohio</t>
  </si>
  <si>
    <t>Chamberlain University-Arizona</t>
  </si>
  <si>
    <t>Providence Christian College</t>
  </si>
  <si>
    <t>University of Minnesota-Rochester</t>
  </si>
  <si>
    <t>Herzing University-Kenosha</t>
  </si>
  <si>
    <t>John Paul the Great Catholic University</t>
  </si>
  <si>
    <t>Ottawa University-Surprise</t>
  </si>
  <si>
    <t>Chamberlain University-Missouri</t>
  </si>
  <si>
    <t>Chamberlain University-Indiana</t>
  </si>
  <si>
    <t>DeVry University-Ohio</t>
  </si>
  <si>
    <t>Chamberlain University-Nevada</t>
  </si>
  <si>
    <t>Chamberlain University-Michigan</t>
  </si>
  <si>
    <t>Arizona College of Nursing-Las Vegas</t>
  </si>
  <si>
    <t>Purdue University Northwest</t>
  </si>
  <si>
    <t>Evangel University-College of Online Learning</t>
  </si>
  <si>
    <t>Albertus Magnus College</t>
  </si>
  <si>
    <t>CT</t>
  </si>
  <si>
    <t>East</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</si>
  <si>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</si>
  <si>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</si>
  <si>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</si>
  <si>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</si>
  <si>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</si>
  <si>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</si>
  <si>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</si>
  <si>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</si>
  <si>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</si>
  <si>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Quinnipiac University</t>
  </si>
  <si>
    <t>Sacred Heart University</t>
  </si>
  <si>
    <t>University of Saint Joseph</t>
  </si>
  <si>
    <t>Southern Connecticut State University</t>
  </si>
  <si>
    <t>Trinity College</t>
  </si>
  <si>
    <t>Wesleyan University</t>
  </si>
  <si>
    <t>Western Connecticut State University</t>
  </si>
  <si>
    <t>Yale University</t>
  </si>
  <si>
    <t>College of the Atlantic</t>
  </si>
  <si>
    <t>ME</t>
  </si>
  <si>
    <t>Bates College</t>
  </si>
  <si>
    <t>Bowdoin College</t>
  </si>
  <si>
    <t>Colby College</t>
  </si>
  <si>
    <t>University of Maine at Farmington</t>
  </si>
  <si>
    <t>University of Maine at Fort Kent</t>
  </si>
  <si>
    <t>University of Maine</t>
  </si>
  <si>
    <t>University of Maine at Presque Isle</t>
  </si>
  <si>
    <t>University of New England</t>
  </si>
  <si>
    <t>Maine College of Art &amp; Design</t>
  </si>
  <si>
    <t>Saint Joseph's College of Maine</t>
  </si>
  <si>
    <t>University of Southern Maine</t>
  </si>
  <si>
    <t>Thomas College</t>
  </si>
  <si>
    <t>American International College</t>
  </si>
  <si>
    <t>MA</t>
  </si>
  <si>
    <t>Amherst College</t>
  </si>
  <si>
    <t>Anna Maria College</t>
  </si>
  <si>
    <t>Assumption University</t>
  </si>
  <si>
    <t>Babson College</t>
  </si>
  <si>
    <t>Bay Path University</t>
  </si>
  <si>
    <t>Bentley University</t>
  </si>
  <si>
    <t>Berklee College of Music</t>
  </si>
  <si>
    <t>Boston College</t>
  </si>
  <si>
    <t>Boston University</t>
  </si>
  <si>
    <t>Brandeis University</t>
  </si>
  <si>
    <t>Bridgewater State University</t>
  </si>
  <si>
    <t>Clark University</t>
  </si>
  <si>
    <t>Curry College</t>
  </si>
  <si>
    <t>Dean College</t>
  </si>
  <si>
    <t>Emerson College</t>
  </si>
  <si>
    <t>Emmanuel College</t>
  </si>
  <si>
    <t>Endicott College</t>
  </si>
  <si>
    <t>Fisher College</t>
  </si>
  <si>
    <t>Fitchburg State University</t>
  </si>
  <si>
    <t>Framingham State University</t>
  </si>
  <si>
    <t>Gordon College</t>
  </si>
  <si>
    <t>Hampshire College</t>
  </si>
  <si>
    <t>Harvard University</t>
  </si>
  <si>
    <t>Hellenic College-Holy Cross Greek Orthodox School of Theology</t>
  </si>
  <si>
    <t>College of the Holy Cross</t>
  </si>
  <si>
    <t>Lasell University</t>
  </si>
  <si>
    <t>Lesley University</t>
  </si>
  <si>
    <t>University of Massachusetts-Lowell</t>
  </si>
  <si>
    <t>University of Massachusetts-Amherst</t>
  </si>
  <si>
    <t>University of Massachusetts-Boston</t>
  </si>
  <si>
    <t>Massachusetts College of Pharmacy and Health Sciences</t>
  </si>
  <si>
    <t>Massachusetts College of Art and Design</t>
  </si>
  <si>
    <t>Massachusetts Institute of Technology</t>
  </si>
  <si>
    <t>Massachusetts Maritime Academy</t>
  </si>
  <si>
    <t>Merrimack College</t>
  </si>
  <si>
    <t>Mount Holyoke College</t>
  </si>
  <si>
    <t>The New England Conservatory of Music</t>
  </si>
  <si>
    <t>Nichols College</t>
  </si>
  <si>
    <t>Massachusetts College of Liberal Arts</t>
  </si>
  <si>
    <t>Northeastern University</t>
  </si>
  <si>
    <t>College of Our Lady of the Elms</t>
  </si>
  <si>
    <t>Regis College</t>
  </si>
  <si>
    <t>Salem State University</t>
  </si>
  <si>
    <t>Simmons University</t>
  </si>
  <si>
    <t>Smith College</t>
  </si>
  <si>
    <t>Springfield College</t>
  </si>
  <si>
    <t>University of Massachusetts-Dartmouth</t>
  </si>
  <si>
    <t>Stonehill College</t>
  </si>
  <si>
    <t>Suffolk University</t>
  </si>
  <si>
    <t>Tufts University</t>
  </si>
  <si>
    <t>Wellesley College</t>
  </si>
  <si>
    <t>Wentworth Institute of Technology</t>
  </si>
  <si>
    <t>Western New England University</t>
  </si>
  <si>
    <t>Westfield State University</t>
  </si>
  <si>
    <t>Wheaton College (Massachusetts)</t>
  </si>
  <si>
    <t>Williams College</t>
  </si>
  <si>
    <t>Worcester Polytechnic Institute</t>
  </si>
  <si>
    <t>Worcester State University</t>
  </si>
  <si>
    <t>Colby-Sawyer College</t>
  </si>
  <si>
    <t>NH</t>
  </si>
  <si>
    <t>Dartmouth College</t>
  </si>
  <si>
    <t>Franklin Pierce University</t>
  </si>
  <si>
    <t>New England College</t>
  </si>
  <si>
    <t>Southern New Hampshire University</t>
  </si>
  <si>
    <t>University of New Hampshire-Main Campus</t>
  </si>
  <si>
    <t>Keene State College</t>
  </si>
  <si>
    <t>University of New Hampshire at Manchester</t>
  </si>
  <si>
    <t>Plymouth State University</t>
  </si>
  <si>
    <t>Rivier University</t>
  </si>
  <si>
    <t>Saint Anselm College</t>
  </si>
  <si>
    <t>Bloomfield College of Montclair State University</t>
  </si>
  <si>
    <t>NJ</t>
  </si>
  <si>
    <t>Caldwell University</t>
  </si>
  <si>
    <t>Centenary University</t>
  </si>
  <si>
    <t>Drew University</t>
  </si>
  <si>
    <t>Fairleigh Dickinson University-Metropolitan Campus</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</si>
  <si>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</si>
  <si>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</si>
  <si>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</si>
  <si>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</si>
  <si>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</si>
  <si>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</si>
  <si>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</si>
  <si>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</si>
  <si>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</si>
  <si>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</si>
  <si>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</si>
  <si>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</si>
  <si>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</si>
  <si>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</si>
  <si>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</si>
  <si>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</si>
  <si>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Saint Elizabeth University</t>
  </si>
  <si>
    <t>Stevens Institute of Technology</t>
  </si>
  <si>
    <t>Stockton University</t>
  </si>
  <si>
    <t>The College of New Jersey</t>
  </si>
  <si>
    <t>William Paterson University of New Jersey</t>
  </si>
  <si>
    <t>Adelphi University</t>
  </si>
  <si>
    <t>NY</t>
  </si>
  <si>
    <t>Albany College of Pharmacy and Health Sciences</t>
  </si>
  <si>
    <t>Alfred University</t>
  </si>
  <si>
    <t>Bard College</t>
  </si>
  <si>
    <t>Barnard College</t>
  </si>
  <si>
    <t>Canisius University</t>
  </si>
  <si>
    <t>Clarkson University</t>
  </si>
  <si>
    <t>Colgate University</t>
  </si>
  <si>
    <t>Metropolitan College of New York</t>
  </si>
  <si>
    <t>Columbia University in the City of New York</t>
  </si>
  <si>
    <t>The Cooper Union for the Advancement of Science and Art</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</si>
  <si>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</si>
  <si>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</si>
  <si>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</si>
  <si>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</si>
  <si>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</si>
  <si>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</si>
  <si>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</si>
  <si>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</si>
  <si>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</si>
  <si>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New York City College of Technology</t>
  </si>
  <si>
    <t>CUNY Queens College</t>
  </si>
  <si>
    <t>CUNY York College</t>
  </si>
  <si>
    <t>D'Youville  University</t>
  </si>
  <si>
    <t>Daemen University</t>
  </si>
  <si>
    <t>Dominican University New York</t>
  </si>
  <si>
    <t>Elmira College</t>
  </si>
  <si>
    <t>Five Towns College</t>
  </si>
  <si>
    <t>Fordham University</t>
  </si>
  <si>
    <t>Hamilton College</t>
  </si>
  <si>
    <t>Hartwick College</t>
  </si>
  <si>
    <t>Hilbert College</t>
  </si>
  <si>
    <t>Hobart William Smith Colleges</t>
  </si>
  <si>
    <t>Hofstra University</t>
  </si>
  <si>
    <t>Houghton University</t>
  </si>
  <si>
    <t>Iona University</t>
  </si>
  <si>
    <t>Ithaca College</t>
  </si>
  <si>
    <t>The Juilliard School</t>
  </si>
  <si>
    <t>Keuka College</t>
  </si>
  <si>
    <t>LIM College</t>
  </si>
  <si>
    <t>Le Moyne College</t>
  </si>
  <si>
    <t>Long Island University</t>
  </si>
  <si>
    <t>Manhattan University</t>
  </si>
  <si>
    <t>Manhattan School of Music</t>
  </si>
  <si>
    <t>Manhattanville University</t>
  </si>
  <si>
    <t>Marist University</t>
  </si>
  <si>
    <t>Marymount Manhattan College</t>
  </si>
  <si>
    <t>Mercy University</t>
  </si>
  <si>
    <t>Molloy University</t>
  </si>
  <si>
    <t>Mount Saint Mary College</t>
  </si>
  <si>
    <t>University of Mount Saint Vincent</t>
  </si>
  <si>
    <t>Nazareth University</t>
  </si>
  <si>
    <t>The New School</t>
  </si>
  <si>
    <t>New York University</t>
  </si>
  <si>
    <t>Niagara University</t>
  </si>
  <si>
    <t>New York Institute of Technology</t>
  </si>
  <si>
    <t>Pace University</t>
  </si>
  <si>
    <t>Paul Smiths College of Arts and Science</t>
  </si>
  <si>
    <t>Pratt Institute-Main</t>
  </si>
  <si>
    <t>Rensselaer Polytechnic Institute</t>
  </si>
  <si>
    <t>Roberts Wesleyan University</t>
  </si>
  <si>
    <t>Rochester Institute of Technology</t>
  </si>
  <si>
    <t>University of Rochester</t>
  </si>
  <si>
    <t>Russell Sage College</t>
  </si>
  <si>
    <t>St Bonaventure University</t>
  </si>
  <si>
    <t>St Lawrence University</t>
  </si>
  <si>
    <t>St. Thomas Aquinas College</t>
  </si>
  <si>
    <t>Sarah Lawrence College</t>
  </si>
  <si>
    <t>Siena University</t>
  </si>
  <si>
    <t>Skidmore College</t>
  </si>
  <si>
    <t>St. Joseph's University-New York</t>
  </si>
  <si>
    <t>St. John Fisher University</t>
  </si>
  <si>
    <t>St. John's University-New York</t>
  </si>
  <si>
    <t>SUNY College of Technology at Canton</t>
  </si>
  <si>
    <t>SUNY College of Agriculture and Technology at Cobleskill</t>
  </si>
  <si>
    <t>Farmingdale State College</t>
  </si>
  <si>
    <t>University at Albany</t>
  </si>
  <si>
    <t>Binghamton University</t>
  </si>
  <si>
    <t>University at Buffalo</t>
  </si>
  <si>
    <t>Stony Brook University</t>
  </si>
  <si>
    <t>SUNY College of Environmental Science and Forestry</t>
  </si>
  <si>
    <t>SUNY Polytechnic Institute</t>
  </si>
  <si>
    <t>SUNY Brockport</t>
  </si>
  <si>
    <t>SUNY Buffalo State University</t>
  </si>
  <si>
    <t>State University of New York at Cortland</t>
  </si>
  <si>
    <t>SUNY at Fredonia</t>
  </si>
  <si>
    <t>SUNY College at Geneseo</t>
  </si>
  <si>
    <t>State University of New York at New Paltz</t>
  </si>
  <si>
    <t>SUNY Oneonta</t>
  </si>
  <si>
    <t>State University of New York at Oswego</t>
  </si>
  <si>
    <t>SUNY College at Potsdam</t>
  </si>
  <si>
    <t>SUNY at Purchase College</t>
  </si>
  <si>
    <t>SUNY Old Westbury</t>
  </si>
  <si>
    <t>State University of New York at Plattsburgh</t>
  </si>
  <si>
    <t>SUNY Maritime College</t>
  </si>
  <si>
    <t>Syracuse University</t>
  </si>
  <si>
    <t>Touro University</t>
  </si>
  <si>
    <t>Union College</t>
  </si>
  <si>
    <t>United States Merchant Marine Academy</t>
  </si>
  <si>
    <t>Utica University</t>
  </si>
  <si>
    <t>Vassar College</t>
  </si>
  <si>
    <t>Villa Maria College</t>
  </si>
  <si>
    <t>School of Visual Arts</t>
  </si>
  <si>
    <t>Wagner College</t>
  </si>
  <si>
    <t>The College of Westchester</t>
  </si>
  <si>
    <t>Yeshiva University</t>
  </si>
  <si>
    <t>Bryn Athyn College of the New Church</t>
  </si>
  <si>
    <t>PA</t>
  </si>
  <si>
    <t>Albright College</t>
  </si>
  <si>
    <t>Allegheny College</t>
  </si>
  <si>
    <t>DeSales University</t>
  </si>
  <si>
    <t>Alvernia University</t>
  </si>
  <si>
    <t>Arcadia University</t>
  </si>
  <si>
    <t>Bryn Mawr College</t>
  </si>
  <si>
    <t>Bucknell University</t>
  </si>
  <si>
    <t>Carlow University</t>
  </si>
  <si>
    <t>Carnegie Mellon University</t>
  </si>
  <si>
    <t>Cedar Crest College</t>
  </si>
  <si>
    <t>Chatham University</t>
  </si>
  <si>
    <t>Chestnut Hill College</t>
  </si>
  <si>
    <t>Delaware Valley University</t>
  </si>
  <si>
    <t>Dickinson College</t>
  </si>
  <si>
    <t>Drexel University</t>
  </si>
  <si>
    <t>Duquesne University</t>
  </si>
  <si>
    <t>East Stroudsburg University of Pennsylvania</t>
  </si>
  <si>
    <t>Eastern University</t>
  </si>
  <si>
    <t>Elizabethtown College</t>
  </si>
  <si>
    <t>Franklin and Marshall College</t>
  </si>
  <si>
    <t>Gannon University</t>
  </si>
  <si>
    <t>Gettysburg College</t>
  </si>
  <si>
    <t>Gwynedd Mercy University</t>
  </si>
  <si>
    <t>Haverford College</t>
  </si>
  <si>
    <t>Holy Family University</t>
  </si>
  <si>
    <t>Immaculata University</t>
  </si>
  <si>
    <t>Indiana University of Pennsylvania</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</si>
  <si>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</si>
  <si>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</si>
  <si>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</si>
  <si>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</si>
  <si>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</si>
  <si>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</si>
  <si>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</si>
  <si>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</si>
  <si>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</si>
  <si>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</si>
  <si>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Lincoln University</t>
  </si>
  <si>
    <t>Lycoming College</t>
  </si>
  <si>
    <t>Marywood University</t>
  </si>
  <si>
    <t>Mercyhurst University</t>
  </si>
  <si>
    <t>Messiah University</t>
  </si>
  <si>
    <t>Millersville University of Pennsylvania</t>
  </si>
  <si>
    <t>Misericordia University</t>
  </si>
  <si>
    <t>Moore College of Art and Design</t>
  </si>
  <si>
    <t>Moravian University</t>
  </si>
  <si>
    <t>Mount Aloysius College</t>
  </si>
  <si>
    <t>Muhlenberg College</t>
  </si>
  <si>
    <t>Neumann University</t>
  </si>
  <si>
    <t>Pennsylvania State University-Penn State Erie-Behrend College</t>
  </si>
  <si>
    <t>Pennsylvania State University-Penn State New Kensington</t>
  </si>
  <si>
    <t>Pennsylvania State University-Penn State Shenango</t>
  </si>
  <si>
    <t>Pennsylvania State University-Penn State Wilkes-Barre</t>
  </si>
  <si>
    <t>Pennsylvania State University-Penn State Scranton</t>
  </si>
  <si>
    <t>Pennsylvania State University-Penn State Lehigh Valley</t>
  </si>
  <si>
    <t>Pennsylvania State University-Penn State 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</si>
  <si>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</si>
  <si>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</si>
  <si>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</si>
  <si>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</si>
  <si>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</si>
  <si>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Pennsylvania State University-Penn State Fayette- Eberly</t>
  </si>
  <si>
    <t>Pennsylvania State University-Penn State Hazleton</t>
  </si>
  <si>
    <t>Pennsylvania State University-Main Campus</t>
  </si>
  <si>
    <t>Pennsylvania State University-Penn State Greater Allegheny</t>
  </si>
  <si>
    <t>Pennsylvania State University-Penn State Mont Alto</t>
  </si>
  <si>
    <t>Pennsylvania State University-Penn State Abington</t>
  </si>
  <si>
    <t>Pennsylvania State University-Penn State Schuylkill</t>
  </si>
  <si>
    <t>Pennsylvania State University-Penn State York</t>
  </si>
  <si>
    <t>Pennsylvania College of Art and Design</t>
  </si>
  <si>
    <t>University of Pennsylvania</t>
  </si>
  <si>
    <t>Cairn University-Langhorne</t>
  </si>
  <si>
    <t>University of Pittsburgh-Bradford</t>
  </si>
  <si>
    <t>University of Pittsburgh-Greensburg</t>
  </si>
  <si>
    <t>University of Pittsburgh-Johnstown</t>
  </si>
  <si>
    <t>University of Pittsburgh-Pittsburgh Campus</t>
  </si>
  <si>
    <t>Point Park University</t>
  </si>
  <si>
    <t>Robert Morris University</t>
  </si>
  <si>
    <t>Rosemont College</t>
  </si>
  <si>
    <t>Saint Francis University</t>
  </si>
  <si>
    <t>Saint Joseph's University - Philadelphia</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</si>
  <si>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</si>
  <si>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</si>
  <si>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</si>
  <si>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</si>
  <si>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</si>
  <si>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</si>
  <si>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</si>
  <si>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</si>
  <si>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</si>
  <si>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</si>
  <si>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</si>
  <si>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</si>
  <si>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</si>
  <si>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</si>
  <si>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</si>
  <si>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</si>
  <si>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</si>
  <si>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</si>
  <si>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</si>
  <si>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</si>
  <si>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Brown University</t>
  </si>
  <si>
    <t>RI</t>
  </si>
  <si>
    <t>Bryant University</t>
  </si>
  <si>
    <t>Johnson &amp; Wales University-Providence</t>
  </si>
  <si>
    <t>Providence College</t>
  </si>
  <si>
    <t>Rhode Island College</t>
  </si>
  <si>
    <t>University of Rhode Island</t>
  </si>
  <si>
    <t>Rhode Island School of Design</t>
  </si>
  <si>
    <t>Roger Williams University</t>
  </si>
  <si>
    <t>Salve Regina University</t>
  </si>
  <si>
    <t>Bennington College</t>
  </si>
  <si>
    <t>VT</t>
  </si>
  <si>
    <t>Champlain College</t>
  </si>
  <si>
    <t>Middlebury College</t>
  </si>
  <si>
    <t>Norwich University</t>
  </si>
  <si>
    <t>Saint Michael's College</t>
  </si>
  <si>
    <t>Vermont State University</t>
  </si>
  <si>
    <t>University of Vermont</t>
  </si>
  <si>
    <t>Eastern International College-Jersey City</t>
  </si>
  <si>
    <t>University of Connecticut-Waterbury Campus</t>
  </si>
  <si>
    <t>University of Connecticut-Avery Point</t>
  </si>
  <si>
    <t>University of Connecticut-Stamford</t>
  </si>
  <si>
    <t>Franklin W Olin College of Engineering</t>
  </si>
  <si>
    <t>Harrisburg University of Science and Technology</t>
  </si>
  <si>
    <t>Johnson &amp; Wales University-Online</t>
  </si>
  <si>
    <t>University of Connecticut-Hartford Campus</t>
  </si>
  <si>
    <t>DeVry College of New York</t>
  </si>
  <si>
    <t>DeVry University-New Jersey</t>
  </si>
  <si>
    <t>Chamberlain University-New Jersey</t>
  </si>
  <si>
    <t>Husson University</t>
  </si>
  <si>
    <t>Commonwealth University of Pennsylvania</t>
  </si>
  <si>
    <t>Pennsylvania Western University</t>
  </si>
  <si>
    <t>Alabama A &amp; M University</t>
  </si>
  <si>
    <t>AL</t>
  </si>
  <si>
    <t>University of Alabama at Birmingham</t>
  </si>
  <si>
    <t>University of Alabama in Huntsville</t>
  </si>
  <si>
    <t>Alabama State University</t>
  </si>
  <si>
    <t>The University of Alabama</t>
  </si>
  <si>
    <t>Auburn University at Montgomery</t>
  </si>
  <si>
    <t>Auburn University</t>
  </si>
  <si>
    <t>Faulkner University</t>
  </si>
  <si>
    <t>Huntingdon College</t>
  </si>
  <si>
    <t>Jacksonville State University</t>
  </si>
  <si>
    <t>University of West Alabama</t>
  </si>
  <si>
    <t>University of Mobile</t>
  </si>
  <si>
    <t>University of Montevallo</t>
  </si>
  <si>
    <t>University of North Alabama</t>
  </si>
  <si>
    <t>Oakwood University</t>
  </si>
  <si>
    <t>Samford University</t>
  </si>
  <si>
    <t>University of South Alabama</t>
  </si>
  <si>
    <t>Spring Hill College</t>
  </si>
  <si>
    <t>Stillman College</t>
  </si>
  <si>
    <t>Talladega College</t>
  </si>
  <si>
    <t>Troy University</t>
  </si>
  <si>
    <t>Tuskegee University</t>
  </si>
  <si>
    <t>University of Arkansas at Little Rock</t>
  </si>
  <si>
    <t>AR</t>
  </si>
  <si>
    <t>Lyon College</t>
  </si>
  <si>
    <t>University of Arkansas</t>
  </si>
  <si>
    <t>University of Arkansas at Pine Bluff</t>
  </si>
  <si>
    <t>Arkansas State University</t>
  </si>
  <si>
    <t>University of Central Arkansas</t>
  </si>
  <si>
    <t>Central Baptist College</t>
  </si>
  <si>
    <t>Harding University</t>
  </si>
  <si>
    <t>Hendrix College</t>
  </si>
  <si>
    <t>John Brown University</t>
  </si>
  <si>
    <t>Ouachita Baptist University</t>
  </si>
  <si>
    <t>University of the Ozarks</t>
  </si>
  <si>
    <t>Williams Baptist University</t>
  </si>
  <si>
    <t>Southern Arkansas University Main Campus</t>
  </si>
  <si>
    <t>Delaware State University</t>
  </si>
  <si>
    <t>DE</t>
  </si>
  <si>
    <t>University of Delaware</t>
  </si>
  <si>
    <t>Goldey-Beacom College</t>
  </si>
  <si>
    <t>American University</t>
  </si>
  <si>
    <t>DC</t>
  </si>
  <si>
    <t>The Catholic University of America</t>
  </si>
  <si>
    <t>Gallaudet University</t>
  </si>
  <si>
    <t>George Washington University</t>
  </si>
  <si>
    <t>Georgetown University</t>
  </si>
  <si>
    <t>Howard University</t>
  </si>
  <si>
    <t>Trinity Washington University</t>
  </si>
  <si>
    <t>Baptist University of Florida</t>
  </si>
  <si>
    <t>FL</t>
  </si>
  <si>
    <t>Barry University</t>
  </si>
  <si>
    <t>Bethune-Cookman University</t>
  </si>
  <si>
    <t>Lynn University</t>
  </si>
  <si>
    <t>Albizu University-Miami</t>
  </si>
  <si>
    <t>University of Central Florida</t>
  </si>
  <si>
    <t>Eckerd College</t>
  </si>
  <si>
    <t>Embry-Riddle Aeronautical University-Daytona Beach</t>
  </si>
  <si>
    <t>Florida Agricultural and Mechanical University</t>
  </si>
  <si>
    <t>Florida Atlantic University</t>
  </si>
  <si>
    <t>Flagler College</t>
  </si>
  <si>
    <t>Florida College</t>
  </si>
  <si>
    <t>Florida Institute of Technology</t>
  </si>
  <si>
    <t>Florida International University</t>
  </si>
  <si>
    <t>Florida Memorial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</si>
  <si>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</si>
  <si>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</si>
  <si>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</si>
  <si>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</si>
  <si>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</si>
  <si>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</si>
  <si>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</si>
  <si>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</si>
  <si>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Ringling College of Art and Design</t>
  </si>
  <si>
    <t>Rollins College</t>
  </si>
  <si>
    <t>Saint Leo University</t>
  </si>
  <si>
    <t>University of South Florida</t>
  </si>
  <si>
    <t>St. Thomas University</t>
  </si>
  <si>
    <t>Stetson University</t>
  </si>
  <si>
    <t>Southeastern University</t>
  </si>
  <si>
    <t>The University of Tampa</t>
  </si>
  <si>
    <t>Trinity College of Jacksonville</t>
  </si>
  <si>
    <t>Trinity College of Florida</t>
  </si>
  <si>
    <t>Warner University</t>
  </si>
  <si>
    <t>Webber International University</t>
  </si>
  <si>
    <t>University of West Florida</t>
  </si>
  <si>
    <t>Abraham Baldwin Agricultural College</t>
  </si>
  <si>
    <t>GA</t>
  </si>
  <si>
    <t>Agnes Scott College</t>
  </si>
  <si>
    <t>Point University</t>
  </si>
  <si>
    <t>Clark Atlanta University</t>
  </si>
  <si>
    <t>Berry College</t>
  </si>
  <si>
    <t>Brenau University</t>
  </si>
  <si>
    <t>Clayton  State University</t>
  </si>
  <si>
    <t>Columbus State University</t>
  </si>
  <si>
    <t>Covenant College</t>
  </si>
  <si>
    <t>Emmanuel University</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</si>
  <si>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</si>
  <si>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</si>
  <si>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</si>
  <si>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</si>
  <si>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</si>
  <si>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</si>
  <si>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</si>
  <si>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</si>
  <si>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Gordon State College</t>
  </si>
  <si>
    <t>LaGrange College</t>
  </si>
  <si>
    <t>Life University</t>
  </si>
  <si>
    <t>Herzing University-Atlanta</t>
  </si>
  <si>
    <t>Mercer University</t>
  </si>
  <si>
    <t>Morehouse College</t>
  </si>
  <si>
    <t>Oglethorpe University</t>
  </si>
  <si>
    <t>Piedmont University</t>
  </si>
  <si>
    <t>Reinhardt University</t>
  </si>
  <si>
    <t>Savannah College of Art and Design</t>
  </si>
  <si>
    <t>Shorter University</t>
  </si>
  <si>
    <t>Spelman College</t>
  </si>
  <si>
    <t>Thomas University</t>
  </si>
  <si>
    <t>Toccoa Falls College</t>
  </si>
  <si>
    <t>Truett McConnell University</t>
  </si>
  <si>
    <t>Valdosta State University</t>
  </si>
  <si>
    <t>Wesleyan College</t>
  </si>
  <si>
    <t>University of West Georgia</t>
  </si>
  <si>
    <t>Young Harris College</t>
  </si>
  <si>
    <t>Alice Lloyd College</t>
  </si>
  <si>
    <t>KY</t>
  </si>
  <si>
    <t>Asbury University</t>
  </si>
  <si>
    <t>Bellarmine University</t>
  </si>
  <si>
    <t>Berea College</t>
  </si>
  <si>
    <t>Brescia University</t>
  </si>
  <si>
    <t>Campbellsville University</t>
  </si>
  <si>
    <t>Centre College</t>
  </si>
  <si>
    <t>University of the Cumberlands</t>
  </si>
  <si>
    <t>Eastern Kentucky University</t>
  </si>
  <si>
    <t>Georgetown College</t>
  </si>
  <si>
    <t>Kentucky State University</t>
  </si>
  <si>
    <t>Kentucky Wesleyan College</t>
  </si>
  <si>
    <t>University of Kentucky</t>
  </si>
  <si>
    <t>Kentucky Christian University</t>
  </si>
  <si>
    <t>University of Louisville</t>
  </si>
  <si>
    <t>Midway University</t>
  </si>
  <si>
    <t>Morehead State University</t>
  </si>
  <si>
    <t>Murray State University</t>
  </si>
  <si>
    <t>Northern Kentucky University</t>
  </si>
  <si>
    <t>Spalding University</t>
  </si>
  <si>
    <t>Thomas More University</t>
  </si>
  <si>
    <t>Transylvania University</t>
  </si>
  <si>
    <t>Union Commonwealth University</t>
  </si>
  <si>
    <t>Western Kentucky University</t>
  </si>
  <si>
    <t>Centenary College of Louisiana</t>
  </si>
  <si>
    <t>LA</t>
  </si>
  <si>
    <t>Dillard University</t>
  </si>
  <si>
    <t>Grambling State University</t>
  </si>
  <si>
    <t>Louisiana State University at Alexandria</t>
  </si>
  <si>
    <t>Louisiana State University and Agricultural &amp; Mechanical College</t>
  </si>
  <si>
    <t>Louisiana State University-Shreveport</t>
  </si>
  <si>
    <t>Louisiana Christian University</t>
  </si>
  <si>
    <t>Louisiana Tech University</t>
  </si>
  <si>
    <t>Loyola University New Orleans</t>
  </si>
  <si>
    <t>McNeese State University</t>
  </si>
  <si>
    <t>University of New Orleans</t>
  </si>
  <si>
    <t>Nicholls State University</t>
  </si>
  <si>
    <t>University of Louisiana at Monroe</t>
  </si>
  <si>
    <t>Northwestern State University of Louisiana</t>
  </si>
  <si>
    <t>University of Holy Cross</t>
  </si>
  <si>
    <t>Franciscan Missionaries of Our Lady University</t>
  </si>
  <si>
    <t>Southeastern Louisiana University</t>
  </si>
  <si>
    <t>Southern University and A &amp; M College</t>
  </si>
  <si>
    <t>Southern University at New Orleans</t>
  </si>
  <si>
    <t>University of Louisiana at Lafayette</t>
  </si>
  <si>
    <t>Tulane University of Louisiana</t>
  </si>
  <si>
    <t>Xavier University of Louisiana</t>
  </si>
  <si>
    <t>University of Baltimore</t>
  </si>
  <si>
    <t>MD</t>
  </si>
  <si>
    <t>Bowie State University</t>
  </si>
  <si>
    <t>Capitol Technology University</t>
  </si>
  <si>
    <t>Washington Adventist University</t>
  </si>
  <si>
    <t>Coppin State University</t>
  </si>
  <si>
    <t>Frostburg State University</t>
  </si>
  <si>
    <t>Goucher College</t>
  </si>
  <si>
    <t>Hood College</t>
  </si>
  <si>
    <t>Johns Hopkins University</t>
  </si>
  <si>
    <t>Loyola University Maryland</t>
  </si>
  <si>
    <t>University of Maryland-Baltimore County</t>
  </si>
  <si>
    <t>University of Maryland-College Park</t>
  </si>
  <si>
    <t>Maryland Institute College of Art</t>
  </si>
  <si>
    <t>University of Maryland Eastern Shore</t>
  </si>
  <si>
    <t>Morgan State University</t>
  </si>
  <si>
    <t>Mount St. Mary's University</t>
  </si>
  <si>
    <t>Notre Dame of Maryland University</t>
  </si>
  <si>
    <t>Salisbury University</t>
  </si>
  <si>
    <t>St. Mary's College of Maryland</t>
  </si>
  <si>
    <t>St. John's College</t>
  </si>
  <si>
    <t>Towson University</t>
  </si>
  <si>
    <t>Stevenson University</t>
  </si>
  <si>
    <t>Washington College</t>
  </si>
  <si>
    <t>McDaniel College</t>
  </si>
  <si>
    <t>Alcorn State University</t>
  </si>
  <si>
    <t>MS</t>
  </si>
  <si>
    <t>Belhaven University</t>
  </si>
  <si>
    <t>Blue Mountain Christian University</t>
  </si>
  <si>
    <t>Delta State University</t>
  </si>
  <si>
    <t>Jackson State University</t>
  </si>
  <si>
    <t>Millsaps College</t>
  </si>
  <si>
    <t>University of Mississippi</t>
  </si>
  <si>
    <t>Mississippi University for Women</t>
  </si>
  <si>
    <t>Mississippi Valley State University</t>
  </si>
  <si>
    <t>Mississippi Christian University</t>
  </si>
  <si>
    <t>Mississippi State University</t>
  </si>
  <si>
    <t>Rust College</t>
  </si>
  <si>
    <t>University of Southern Mississippi</t>
  </si>
  <si>
    <t>Tougaloo College</t>
  </si>
  <si>
    <t>William Carey University</t>
  </si>
  <si>
    <t>Appalachian State University</t>
  </si>
  <si>
    <t>NC</t>
  </si>
  <si>
    <t>Barton College</t>
  </si>
  <si>
    <t>Belmont Abbey College</t>
  </si>
  <si>
    <t>Bennett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</si>
  <si>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</si>
  <si>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</si>
  <si>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</si>
  <si>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</si>
  <si>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</si>
  <si>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</si>
  <si>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</si>
  <si>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</si>
  <si>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</si>
  <si>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</si>
  <si>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</si>
  <si>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</si>
  <si>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</si>
  <si>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</si>
  <si>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</si>
  <si>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</si>
  <si>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</si>
  <si>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</si>
  <si>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</si>
  <si>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Meredith College</t>
  </si>
  <si>
    <t>Methodist University</t>
  </si>
  <si>
    <t>Montreat College</t>
  </si>
  <si>
    <t>University of Mount Olive</t>
  </si>
  <si>
    <t>North Carolina A &amp; T State University</t>
  </si>
  <si>
    <t>University of North Carolina Asheville</t>
  </si>
  <si>
    <t>University of North Carolina at Chapel Hill</t>
  </si>
  <si>
    <t>University of North Carolina at Charlotte</t>
  </si>
  <si>
    <t>University of North Carolina at Greensboro</t>
  </si>
  <si>
    <t>North Carolina Central University</t>
  </si>
  <si>
    <t>University of North Carolina School of the Arts</t>
  </si>
  <si>
    <t>North Carolina State University at Raleigh</t>
  </si>
  <si>
    <t>North Carolina Wesleyan University</t>
  </si>
  <si>
    <t>University of North Carolina Wilmington</t>
  </si>
  <si>
    <t>William Peace University</t>
  </si>
  <si>
    <t>University of North Carolina at Pembroke</t>
  </si>
  <si>
    <t>Pfeiffer University</t>
  </si>
  <si>
    <t>Queens University of Charlotte</t>
  </si>
  <si>
    <t>Mid-Atlantic Christian University</t>
  </si>
  <si>
    <t>Saint Augustine's University</t>
  </si>
  <si>
    <t>Salem College</t>
  </si>
  <si>
    <t>Shaw University</t>
  </si>
  <si>
    <t>Wake Forest University</t>
  </si>
  <si>
    <t>Warren Wilson College</t>
  </si>
  <si>
    <t>Wingate University</t>
  </si>
  <si>
    <t>Winston-Salem State University</t>
  </si>
  <si>
    <t>Western Carolina University</t>
  </si>
  <si>
    <t>Oklahoma Wesleyan University</t>
  </si>
  <si>
    <t>OK</t>
  </si>
  <si>
    <t>University of Central Oklahoma</t>
  </si>
  <si>
    <t>East Central University</t>
  </si>
  <si>
    <t>Randall University</t>
  </si>
  <si>
    <t>Northeastern State University</t>
  </si>
  <si>
    <t>Northwestern Oklahoma State University</t>
  </si>
  <si>
    <t>Oklahoma Christian University</t>
  </si>
  <si>
    <t>Oklahoma State University-Main Campus</t>
  </si>
  <si>
    <t>Oklahoma Baptist University</t>
  </si>
  <si>
    <t>Oklahoma City University</t>
  </si>
  <si>
    <t>University of Oklahoma-Norman Campus</t>
  </si>
  <si>
    <t>Oral Roberts University</t>
  </si>
  <si>
    <t>University of Science and Arts of Oklahoma</t>
  </si>
  <si>
    <t>Southeastern Oklahoma State University</t>
  </si>
  <si>
    <t>University of Tulsa</t>
  </si>
  <si>
    <t>Allen University</t>
  </si>
  <si>
    <t>SC</t>
  </si>
  <si>
    <t>Charleston Southern University</t>
  </si>
  <si>
    <t>Benedict College</t>
  </si>
  <si>
    <t>Southern Wesleyan University</t>
  </si>
  <si>
    <t>College of Charleston</t>
  </si>
  <si>
    <t>Citadel Military College of South Carolina</t>
  </si>
  <si>
    <t>Claflin University</t>
  </si>
  <si>
    <t>Clemson University</t>
  </si>
  <si>
    <t>Coker University</t>
  </si>
  <si>
    <t>Columbia International University</t>
  </si>
  <si>
    <t>Columbia College</t>
  </si>
  <si>
    <t>Converse University</t>
  </si>
  <si>
    <t>Erskine College</t>
  </si>
  <si>
    <t>Francis Marion University</t>
  </si>
  <si>
    <t>Furman University</t>
  </si>
  <si>
    <t>Lander University</t>
  </si>
  <si>
    <t>Newberry College</t>
  </si>
  <si>
    <t>North Greenville University</t>
  </si>
  <si>
    <t>Presbyterian College</t>
  </si>
  <si>
    <t>University of South Carolina Aiken</t>
  </si>
  <si>
    <t>University of South Carolina Beaufort</t>
  </si>
  <si>
    <t>University of South Carolina-Columbia</t>
  </si>
  <si>
    <t>Coastal Carolina University</t>
  </si>
  <si>
    <t>South Carolina State University</t>
  </si>
  <si>
    <t>University of South Carolina-Upstate</t>
  </si>
  <si>
    <t>Winthrop University</t>
  </si>
  <si>
    <t>Wofford College</t>
  </si>
  <si>
    <t>Austin Peay State University</t>
  </si>
  <si>
    <t>TN</t>
  </si>
  <si>
    <t>Baptist Health Sciences University</t>
  </si>
  <si>
    <t>Belmont University</t>
  </si>
  <si>
    <t>Carson-Newman University</t>
  </si>
  <si>
    <t>Christian Brothers University</t>
  </si>
  <si>
    <t>Cumberland University</t>
  </si>
  <si>
    <t>Lipscomb University</t>
  </si>
  <si>
    <t>East Tennessee State University</t>
  </si>
  <si>
    <t>Fisk University</t>
  </si>
  <si>
    <t>Freed-Hardeman University</t>
  </si>
  <si>
    <t>Johnson University</t>
  </si>
  <si>
    <t>King University</t>
  </si>
  <si>
    <t>Le Moyne-Owen College</t>
  </si>
  <si>
    <t>Lee University</t>
  </si>
  <si>
    <t>Lincoln Memorial University</t>
  </si>
  <si>
    <t>The University of Tennessee Southern</t>
  </si>
  <si>
    <t>Maryville College</t>
  </si>
  <si>
    <t>University of Memphis</t>
  </si>
  <si>
    <t>Middle Tennessee State University</t>
  </si>
  <si>
    <t>Rhodes College</t>
  </si>
  <si>
    <t>The University of the South</t>
  </si>
  <si>
    <t>Southern Adventist University</t>
  </si>
  <si>
    <t>Tennessee Wesleyan University</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</si>
  <si>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</si>
  <si>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</si>
  <si>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</si>
  <si>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</si>
  <si>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</si>
  <si>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</si>
  <si>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</si>
  <si>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</si>
  <si>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</si>
  <si>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Abilene Christian University</t>
  </si>
  <si>
    <t>TX</t>
  </si>
  <si>
    <t>Angelo State University</t>
  </si>
  <si>
    <t>Austin College</t>
  </si>
  <si>
    <t>Baylor University</t>
  </si>
  <si>
    <t>Concordia University Texas</t>
  </si>
  <si>
    <t>Texas A &amp; M University-Corpus Christi</t>
  </si>
  <si>
    <t>Dallas Baptist University</t>
  </si>
  <si>
    <t>Dallas Christian College</t>
  </si>
  <si>
    <t>University of Dallas</t>
  </si>
  <si>
    <t>East Texas Baptist University</t>
  </si>
  <si>
    <t>Texas A&amp;M University-Texarkana</t>
  </si>
  <si>
    <t>East Texas A&amp;M University</t>
  </si>
  <si>
    <t>Hardin-Simmons University</t>
  </si>
  <si>
    <t>Houston Christian University</t>
  </si>
  <si>
    <t>University of Houston-Clear Lake</t>
  </si>
  <si>
    <t>University of Houston-Downtown</t>
  </si>
  <si>
    <t>Texas A&amp;M University-Victoria</t>
  </si>
  <si>
    <t>University of Houston</t>
  </si>
  <si>
    <t>Howard Payne University</t>
  </si>
  <si>
    <t>Huston-Tillotson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</si>
  <si>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</si>
  <si>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</si>
  <si>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</si>
  <si>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</si>
  <si>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</si>
  <si>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</si>
  <si>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</si>
  <si>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</si>
  <si>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</si>
  <si>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</si>
  <si>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Paul Quinn College</t>
  </si>
  <si>
    <t>Prairie View A &amp; M University</t>
  </si>
  <si>
    <t>Rice University</t>
  </si>
  <si>
    <t>Saint Edward's University</t>
  </si>
  <si>
    <t>Sam Houston State University</t>
  </si>
  <si>
    <t>Schreiner University</t>
  </si>
  <si>
    <t>St. Mary's University</t>
  </si>
  <si>
    <t>Southern Methodist University</t>
  </si>
  <si>
    <t>Nelson University</t>
  </si>
  <si>
    <t>Southwestern University</t>
  </si>
  <si>
    <t>Stephen F Austin State University</t>
  </si>
  <si>
    <t>Texas State University</t>
  </si>
  <si>
    <t>Southwestern Adventist University</t>
  </si>
  <si>
    <t>Sul Ross State University</t>
  </si>
  <si>
    <t>Tarleton State University</t>
  </si>
  <si>
    <t>Texas A&amp;M University-Kingsville</t>
  </si>
  <si>
    <t>Texas A&amp;M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</si>
  <si>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</si>
  <si>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</si>
  <si>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</si>
  <si>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</si>
  <si>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</si>
  <si>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</si>
  <si>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</si>
  <si>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Permian Basin</t>
  </si>
  <si>
    <t>The University of Texas at San Antonio</t>
  </si>
  <si>
    <t>Texas Southern University</t>
  </si>
  <si>
    <t>Texas Tech University</t>
  </si>
  <si>
    <t>Texas Wesleyan University</t>
  </si>
  <si>
    <t>Texas Woman's University</t>
  </si>
  <si>
    <t>Trinity University</t>
  </si>
  <si>
    <t>Wayland Baptist University</t>
  </si>
  <si>
    <t>West Texas A &amp; M University</t>
  </si>
  <si>
    <t>Averett University</t>
  </si>
  <si>
    <t>VA</t>
  </si>
  <si>
    <t>Bluefield University</t>
  </si>
  <si>
    <t>Bridgewater College</t>
  </si>
  <si>
    <t>William &amp; Mary</t>
  </si>
  <si>
    <t>Regent University</t>
  </si>
  <si>
    <t>Christopher Newport University</t>
  </si>
  <si>
    <t>Emory &amp; Henry University</t>
  </si>
  <si>
    <t>Eastern Mennonite University</t>
  </si>
  <si>
    <t>Ferrum College</t>
  </si>
  <si>
    <t>George Mason University</t>
  </si>
  <si>
    <t>Hampden-Sydney College</t>
  </si>
  <si>
    <t>Hampton University</t>
  </si>
  <si>
    <t>Hollins University</t>
  </si>
  <si>
    <t>James Madison University</t>
  </si>
  <si>
    <t>Liberty University</t>
  </si>
  <si>
    <t>Longwood University</t>
  </si>
  <si>
    <t>University of Lynchburg</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</si>
  <si>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</si>
  <si>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</si>
  <si>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</si>
  <si>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</si>
  <si>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</si>
  <si>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</si>
  <si>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</si>
  <si>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</si>
  <si>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</si>
  <si>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</si>
  <si>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</si>
  <si>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Sweet Briar College</t>
  </si>
  <si>
    <t>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</si>
  <si>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</si>
  <si>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</si>
  <si>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</si>
  <si>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</si>
  <si>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</si>
  <si>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</si>
  <si>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</si>
  <si>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</si>
  <si>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Appalachian Bible College</t>
  </si>
  <si>
    <t>WV</t>
  </si>
  <si>
    <t>Bluefield State University</t>
  </si>
  <si>
    <t>University of Charleston</t>
  </si>
  <si>
    <t>Concord University</t>
  </si>
  <si>
    <t>Davis &amp; Elkins College</t>
  </si>
  <si>
    <t>Fairmont State University</t>
  </si>
  <si>
    <t>Marshall University</t>
  </si>
  <si>
    <t>Shepherd University</t>
  </si>
  <si>
    <t>West Virginia State University</t>
  </si>
  <si>
    <t>West Liberty University</t>
  </si>
  <si>
    <t>West Virginia University Institute of Technology</t>
  </si>
  <si>
    <t>West Virginia Wesleyan College</t>
  </si>
  <si>
    <t>West Virginia University</t>
  </si>
  <si>
    <t>Wheeling University</t>
  </si>
  <si>
    <t>Mid-America Christian University</t>
  </si>
  <si>
    <t>New College of Florida</t>
  </si>
  <si>
    <t>Nossi College of Art and Design</t>
  </si>
  <si>
    <t>Beacon College</t>
  </si>
  <si>
    <t>Everglades University</t>
  </si>
  <si>
    <t>Embry-Riddle Aeronautical University-Worldwide</t>
  </si>
  <si>
    <t>Florida Gulf Coast University</t>
  </si>
  <si>
    <t>The King's University</t>
  </si>
  <si>
    <t>Ave Maria University</t>
  </si>
  <si>
    <t>Ecclesia College</t>
  </si>
  <si>
    <t>Georgia Gwinnett College</t>
  </si>
  <si>
    <t>Visible Music College</t>
  </si>
  <si>
    <t>Chamberlain University-Florida</t>
  </si>
  <si>
    <t>Texas A&amp;M University-San Antonio</t>
  </si>
  <si>
    <t>Chamberlain University-Virginia</t>
  </si>
  <si>
    <t>Chamberlain University-Texas</t>
  </si>
  <si>
    <t>Criswell College</t>
  </si>
  <si>
    <t>Chamberlain University-Georgia</t>
  </si>
  <si>
    <t>Augusta University</t>
  </si>
  <si>
    <t>Middle Georgia State University</t>
  </si>
  <si>
    <t>DeVry University-Georgia</t>
  </si>
  <si>
    <t>University of North Georgia</t>
  </si>
  <si>
    <t>University of Florida-Online</t>
  </si>
  <si>
    <t>Kennesaw State University</t>
  </si>
  <si>
    <t>Milligan University</t>
  </si>
  <si>
    <t>Carolina University</t>
  </si>
  <si>
    <t>Continuous Variables</t>
  </si>
  <si>
    <t>retention_rate(cleaned)</t>
  </si>
  <si>
    <t>Count of retention_rate</t>
  </si>
  <si>
    <t>retention_rate_clean</t>
  </si>
  <si>
    <t>Count of admission_rate</t>
  </si>
  <si>
    <t>Count of median_grad_debt</t>
  </si>
  <si>
    <t>0.1-0.2</t>
  </si>
  <si>
    <t>Mean</t>
  </si>
  <si>
    <t>0-0.1</t>
  </si>
  <si>
    <t>2500-4999</t>
  </si>
  <si>
    <t>0.2-0.3</t>
  </si>
  <si>
    <t>Median</t>
  </si>
  <si>
    <t>5000-7499</t>
  </si>
  <si>
    <t>0.3-0.4</t>
  </si>
  <si>
    <t>Standard Deviation</t>
  </si>
  <si>
    <t>7500-9999</t>
  </si>
  <si>
    <t>0.4-0.5</t>
  </si>
  <si>
    <t>Kurtosis</t>
  </si>
  <si>
    <t>10000-12499</t>
  </si>
  <si>
    <t>0.5-0.6</t>
  </si>
  <si>
    <t>Skewness</t>
  </si>
  <si>
    <t>12500-14999</t>
  </si>
  <si>
    <t>0.6-0.7</t>
  </si>
  <si>
    <t>15000-17499</t>
  </si>
  <si>
    <t>0.7-0.8</t>
  </si>
  <si>
    <t>Left skewed. The negative skewness (-0.66) confirms this leftward pull, while the kurtosis of 1.35 suggests a distribution that's somewhat more peaked than normal, with fewer extreme outliers than a truly heavy-tailed distribution would have. the standard deviation of about 0.12 shows there's still meaningful spread in retention rates across schools</t>
  </si>
  <si>
    <t>Admission Rate does not appear to be normal. It appears heavily skewed left. Normal assumptions not valid.</t>
  </si>
  <si>
    <t>Left skewed, most schools cluster around .7-.8 with a long tail to the left. What's interesting is that 3 schools have a retention of 0.0, so we will look into this further as they may represent possible missing values</t>
  </si>
  <si>
    <t>17500-19999</t>
  </si>
  <si>
    <t>Moderately left skewed, with the majority of the data clustered towards the middle. Sharp dropoff after $27,500. Normal assumptions not valid.</t>
  </si>
  <si>
    <t>0.8-0.9</t>
  </si>
  <si>
    <t>20000-22499</t>
  </si>
  <si>
    <t>0.9-1</t>
  </si>
  <si>
    <t>22500-24999</t>
  </si>
  <si>
    <t>Grand Total</t>
  </si>
  <si>
    <t>25000-27499</t>
  </si>
  <si>
    <t>27500-29999</t>
  </si>
  <si>
    <t>30000-32499</t>
  </si>
  <si>
    <t>Count of undergrad_enrollment</t>
  </si>
  <si>
    <t>Count of pct_pell</t>
  </si>
  <si>
    <t>32500-34999</t>
  </si>
  <si>
    <t>0-1999</t>
  </si>
  <si>
    <t>35000-37499</t>
  </si>
  <si>
    <t>2000-3999</t>
  </si>
  <si>
    <t>37500-39999</t>
  </si>
  <si>
    <t>completion_rate_clean</t>
  </si>
  <si>
    <t>4000-5999</t>
  </si>
  <si>
    <t>40000-42499</t>
  </si>
  <si>
    <t>6000-7999</t>
  </si>
  <si>
    <t>8000-9999</t>
  </si>
  <si>
    <t>10000-11999</t>
  </si>
  <si>
    <t>Count of avg_faculty_salary</t>
  </si>
  <si>
    <t>12000-13999</t>
  </si>
  <si>
    <t>Undergrad Enrollment does not appear normally distributed. It appears heavily skewed right with extreme kurtosis. Normal assumptions invalid</t>
  </si>
  <si>
    <t>Moderate right skew, otherwise, looks fairly normal. Normal assumptions may be acceptable.</t>
  </si>
  <si>
    <t>14000-15999</t>
  </si>
  <si>
    <t>16000-17999</t>
  </si>
  <si>
    <t>18000-20000</t>
  </si>
  <si>
    <t>&gt;20000</t>
  </si>
  <si>
    <t>Count of median_earnings_10yr</t>
  </si>
  <si>
    <t>Right skewed, with heavy upper tail. Normal assumptions are not valid.</t>
  </si>
  <si>
    <t>25000-34999</t>
  </si>
  <si>
    <t>Count of tuition_out_of_state</t>
  </si>
  <si>
    <t>35000-44999</t>
  </si>
  <si>
    <t>0-9999</t>
  </si>
  <si>
    <t>45000-54999</t>
  </si>
  <si>
    <t>18000-19999</t>
  </si>
  <si>
    <t>10000-19999</t>
  </si>
  <si>
    <t>55000-64999</t>
  </si>
  <si>
    <t>20000-21999</t>
  </si>
  <si>
    <t>20000-29999</t>
  </si>
  <si>
    <t>65000-74999</t>
  </si>
  <si>
    <t>22000-23999</t>
  </si>
  <si>
    <t>30000-39999</t>
  </si>
  <si>
    <t>75000-84999</t>
  </si>
  <si>
    <t>24000-26000</t>
  </si>
  <si>
    <t>40000-49999</t>
  </si>
  <si>
    <t>85000-94999</t>
  </si>
  <si>
    <t>Strongly right skewed, with long upper tail. Most likely not normal.</t>
  </si>
  <si>
    <t>50000-59999</t>
  </si>
  <si>
    <t>95000-104999</t>
  </si>
  <si>
    <t>60000-69999</t>
  </si>
  <si>
    <t>Roughly symmetric. Right skew and negative kurtosis, giving it a flatter shape than normal. Normal assumptions may be acceptable</t>
  </si>
  <si>
    <t>105000-114999</t>
  </si>
  <si>
    <t>70000-79999</t>
  </si>
  <si>
    <t>115000-124999</t>
  </si>
  <si>
    <t>Count of student_faculty_ratio</t>
  </si>
  <si>
    <t>125000-134999</t>
  </si>
  <si>
    <t>0-4</t>
  </si>
  <si>
    <t>135000-145000</t>
  </si>
  <si>
    <t>5-9</t>
  </si>
  <si>
    <t>10-14</t>
  </si>
  <si>
    <t>15-19</t>
  </si>
  <si>
    <t>Count of completion_rate</t>
  </si>
  <si>
    <t>20-24</t>
  </si>
  <si>
    <t>25-29</t>
  </si>
  <si>
    <t>30-34</t>
  </si>
  <si>
    <t>Right skew with very high kurtosis from a few schools with abnormally large ratios. Normal assumptions not valid.</t>
  </si>
  <si>
    <t>40-44</t>
  </si>
  <si>
    <t>60-65</t>
  </si>
  <si>
    <t>Completion Rate appears to be approximately normal. Normal assumptions most likely valid.</t>
  </si>
  <si>
    <t>Admissions  Rate</t>
  </si>
  <si>
    <t>Bins</t>
  </si>
  <si>
    <t>midpoint</t>
  </si>
  <si>
    <t>mean</t>
  </si>
  <si>
    <t>stdv</t>
  </si>
  <si>
    <t>frequency</t>
  </si>
  <si>
    <t>norm dist point</t>
  </si>
  <si>
    <t>min=</t>
  </si>
  <si>
    <t>Midpoint</t>
  </si>
  <si>
    <t>norm dis pt</t>
  </si>
  <si>
    <t>Data</t>
  </si>
  <si>
    <t>Bin Mid-Points</t>
  </si>
  <si>
    <t>STDV</t>
  </si>
  <si>
    <t>Frequency</t>
  </si>
  <si>
    <t>norm dist points</t>
  </si>
  <si>
    <t>Min=</t>
  </si>
  <si>
    <t>max=</t>
  </si>
  <si>
    <t>Max=</t>
  </si>
  <si>
    <t>Standard Error</t>
  </si>
  <si>
    <t>This shows that the admissions rate variable is not normally distributed</t>
  </si>
  <si>
    <t>Mode</t>
  </si>
  <si>
    <t>Sample Variance</t>
  </si>
  <si>
    <t>Range</t>
  </si>
  <si>
    <t>Minimum</t>
  </si>
  <si>
    <t>Maximum</t>
  </si>
  <si>
    <t>Sum</t>
  </si>
  <si>
    <t>Count</t>
  </si>
  <si>
    <t>Checking Normality of completion_rate</t>
  </si>
  <si>
    <t>Problem 1</t>
  </si>
  <si>
    <t>Problem 2</t>
  </si>
  <si>
    <t>Problem 3</t>
  </si>
  <si>
    <t>n</t>
  </si>
  <si>
    <t>What is the probability that a school has a completion rate above 80%?</t>
  </si>
  <si>
    <t>What completion rates do 50% of the schools fall in between? (What is the IQR for completion_rate?)</t>
  </si>
  <si>
    <t>What is the chance that a school has lower than a 50% completion rate?</t>
  </si>
  <si>
    <t>stdev</t>
  </si>
  <si>
    <t xml:space="preserve">Method Used: </t>
  </si>
  <si>
    <t>Normal</t>
  </si>
  <si>
    <t>Method Used (For Cross-Checking):</t>
  </si>
  <si>
    <t>Empirical</t>
  </si>
  <si>
    <t>k</t>
  </si>
  <si>
    <t>lower</t>
  </si>
  <si>
    <t>upper</t>
  </si>
  <si>
    <t>count</t>
  </si>
  <si>
    <t>actual %</t>
  </si>
  <si>
    <t>Emperical Rule</t>
  </si>
  <si>
    <t>P(X &gt; .8) = 1 - P(X &lt; .8)</t>
  </si>
  <si>
    <t>Proportion of schools &gt; .8</t>
  </si>
  <si>
    <t>Lower bound =</t>
  </si>
  <si>
    <t>Lower Bound =</t>
  </si>
  <si>
    <t>P(X &lt; .5) =</t>
  </si>
  <si>
    <t>Proportion of schools &lt; .5</t>
  </si>
  <si>
    <t>Upper bound =</t>
  </si>
  <si>
    <t>Upper Bound =</t>
  </si>
  <si>
    <t>Nearly a third of schools graduate fewer than half their students, a substantial share, suggesting sub-50% completion is somewhat common.</t>
  </si>
  <si>
    <t>Only about one in nine schools graduates at least 80% of its students, so an 80% completion rate marks a school as genuinely exceptional rather than merely above average.</t>
  </si>
  <si>
    <t>The middle half of schools complete between roughly 47% and 70% of their students — about a 23-point spread, showing wide variation even among typical institutions. The normal model's quartiles (0.463, 0.701) match the data's actual quartiles (0.469, 0.700) almost exactly, confirming the normal approximation holds through the center of the distribution.</t>
  </si>
  <si>
    <t>Checking Max and Min of completion_rate</t>
  </si>
  <si>
    <t>x =</t>
  </si>
  <si>
    <t>z =</t>
  </si>
  <si>
    <t>P(x &gt; 1)</t>
  </si>
  <si>
    <t>P(x &lt; 0)</t>
  </si>
  <si>
    <t>Explanation for above work</t>
  </si>
  <si>
    <t>GenAI Assistance Disclosure</t>
  </si>
  <si>
    <t>Additional Scenario (Bonus)</t>
  </si>
  <si>
    <r>
      <rPr>
        <b/>
        <sz val="11"/>
        <color rgb="FF000000"/>
        <rFont val="Calibri"/>
        <family val="2"/>
        <scheme val="minor"/>
      </rPr>
      <t>completion_rate</t>
    </r>
    <r>
      <rPr>
        <sz val="11"/>
        <color rgb="FF000000"/>
        <rFont val="Calibri"/>
        <family val="2"/>
        <scheme val="minor"/>
      </rPr>
      <t xml:space="preserve"> has bounded values </t>
    </r>
    <r>
      <rPr>
        <b/>
        <sz val="11"/>
        <color rgb="FF000000"/>
        <rFont val="Calibri"/>
        <family val="2"/>
        <scheme val="minor"/>
      </rPr>
      <t>[0,1]</t>
    </r>
    <r>
      <rPr>
        <sz val="11"/>
        <color rgb="FF000000"/>
        <rFont val="Calibri"/>
        <family val="2"/>
        <scheme val="minor"/>
      </rPr>
      <t xml:space="preserve">, but a normal distribution has </t>
    </r>
    <r>
      <rPr>
        <sz val="11"/>
        <color rgb="FFFF0000"/>
        <rFont val="Calibri"/>
        <family val="2"/>
        <scheme val="minor"/>
      </rPr>
      <t>unbounded tails</t>
    </r>
    <r>
      <rPr>
        <sz val="11"/>
        <color rgb="FF000000"/>
        <rFont val="Calibri"/>
        <family val="2"/>
        <scheme val="minor"/>
      </rPr>
      <t>. So a normal model assigns about</t>
    </r>
    <r>
      <rPr>
        <sz val="11"/>
        <color rgb="FFFF0000"/>
        <rFont val="Calibri"/>
        <family val="2"/>
        <scheme val="minor"/>
      </rPr>
      <t xml:space="preserve"> 1%</t>
    </r>
    <r>
      <rPr>
        <sz val="11"/>
        <color rgb="FF000000"/>
        <rFont val="Calibri"/>
        <family val="2"/>
        <scheme val="minor"/>
      </rPr>
      <t xml:space="preserve"> of probability that </t>
    </r>
    <r>
      <rPr>
        <b/>
        <sz val="11"/>
        <color rgb="FF000000"/>
        <rFont val="Calibri"/>
        <family val="2"/>
        <scheme val="minor"/>
      </rPr>
      <t>completion_rate</t>
    </r>
    <r>
      <rPr>
        <sz val="11"/>
        <color rgb="FF000000"/>
        <rFont val="Calibri"/>
        <family val="2"/>
        <scheme val="minor"/>
      </rPr>
      <t xml:space="preserve"> falls outside of its bounds (P(x &lt; 0 or x &gt; 1) calculated above), which is </t>
    </r>
    <r>
      <rPr>
        <sz val="11"/>
        <color rgb="FFFF0000"/>
        <rFont val="Calibri"/>
        <family val="2"/>
        <scheme val="minor"/>
      </rPr>
      <t>impossible</t>
    </r>
    <r>
      <rPr>
        <sz val="11"/>
        <color rgb="FF000000"/>
        <rFont val="Calibri"/>
        <family val="2"/>
        <scheme val="minor"/>
      </rPr>
      <t xml:space="preserve">. However, this is a small enough percentage that it is still </t>
    </r>
    <r>
      <rPr>
        <sz val="11"/>
        <color rgb="FF00B050"/>
        <rFont val="Calibri"/>
        <family val="2"/>
        <scheme val="minor"/>
      </rPr>
      <t>acceptable to use normal assumptions</t>
    </r>
    <r>
      <rPr>
        <sz val="11"/>
        <color rgb="FF000000"/>
        <rFont val="Calibri"/>
        <family val="2"/>
        <scheme val="minor"/>
      </rPr>
      <t xml:space="preserve"> for the distribution of </t>
    </r>
    <r>
      <rPr>
        <b/>
        <sz val="11"/>
        <color rgb="FF000000"/>
        <rFont val="Calibri"/>
        <family val="2"/>
        <scheme val="minor"/>
      </rPr>
      <t>completion_rate.</t>
    </r>
  </si>
  <si>
    <t>Prompt 1</t>
  </si>
  <si>
    <t xml:space="preserve">Tool and date: OpenAI Codex (GPT-5), July 25, 2026.
Promote: Act as an applied data analyst in higher education. Based on a college dataset where median_earnings_10yr exhibits significant right skewness (skewness: 1.42, kurtosis: 3.54, mean: $58,036, median: $55,356), formulate ONE realistic, decision-oriented probability question that a prospective student or policy analyst might ask.
Requirements:
	1.	Decision Context: The question must address a real-world financial decision (e.g., assessing return on investment, evaluating student loan repayment capability, or setting performance benchmarks).
	2.	Methodological Fit: The question must specifically call for an empirical/percentile-based approach (non-parametric), explicitly reflecting why the normal distribution model would be inappropriate due to the right skew.
	3.	Output Constraint: Provide ONLY the framed question and a brief (1-2 sentence) justification for why empirical methods are required. Do NOT calculate or estimate the answer.
</t>
  </si>
  <si>
    <t>Gen AI question</t>
  </si>
  <si>
    <t>Question: Using the empirical distribution of median_earnings_10yr, what proportion of colleges have median earnings above the annual income needed to comfortably repay a prospective student’s expected loan debt, and what percentile does that repayment threshold represent?
Justification: A non-parametric, percentile-based approach is required because the earnings distribution is substantially right-skewed (skewness 1.42), so a normal model could misestimate probabilities—especially near financially important upper-income thresholds.</t>
  </si>
  <si>
    <t>OpenAI Codex was used for brainstorming this real-world probability question involving median_earnings_10yr and student loan repayment capacity (see AI interactions log). The question it gave us was solid, but it didn't actually tell us what 'comfortably repay' means in real numbers — so we asked it a follow-up to help us figure that out. It came back with a pretty reasonable answer: use the CFPB rule that your loan payment shouldn't be more than 10% of your gross monthly income, assume a standard 10-year repayment plan, and use 6.5% as the interest rate (close to the current federal undergrad loan rate). We took that and plugged in our own numbers from the dataset's median_grad_debt ($23,373), used PMT in Excel to get the monthly payment ($265.40), then backed into the income threshold ($31,847.48) from there. After that we just used COUNTIF and PERCENTRANK.INC on median_earnings_10yr to see how many schools cleared that bar (99.43%) and where the threshold sits in the distribution (about the 0.5th percentile). So basically Codex helped us frame the question and the method, but all the actual number-crunching and double-checking was done by us in Excel.</t>
  </si>
  <si>
    <t>https://files.consumerfinance.gov/f/documents/cfpb_building_block_activities_understanding-how-much-student-debt-afford_guide.pdf</t>
  </si>
  <si>
    <t>https://studentaid.gov/sites/default/files/repaying-your-loans.pdf</t>
  </si>
  <si>
    <t>Prompt 2</t>
  </si>
  <si>
    <t>The problem is that comfortably repay isn't a variable in my dataset. I need to define it in quantifiable terms. Suggest a concrete, defensible method to convert a loan debt amount into a required annual income threshold, using: a standard loan repayment term, a reasonable interest rate assumption, and a commonly cited income-to-debt affordability rule of thumb.</t>
  </si>
  <si>
    <t>Gen AI Response</t>
  </si>
  <si>
    <t>Define “comfortably repay” as having a standard loan payment no greater than 10% of gross monthly income, a CFPB-cited rule of thumb. Assume a 10-year fixed repayment term and 6.5% annual interest, approximately the current federal undergraduate loan rate.</t>
  </si>
  <si>
    <t xml:space="preserve"> Problem Statement</t>
  </si>
  <si>
    <t>What proportion of colleges have median_earnings_10yr above the income needed to comfortably repay the expected loan debt, and what percentile does that threshold represent?</t>
  </si>
  <si>
    <t>Assumptions section</t>
  </si>
  <si>
    <t>Loan amount=</t>
  </si>
  <si>
    <t>Annual interest rate=</t>
  </si>
  <si>
    <t>Repayment term=</t>
  </si>
  <si>
    <t>Affordability rule of thumb=</t>
  </si>
  <si>
    <t>Calculation section</t>
  </si>
  <si>
    <t>Monthly payment=</t>
  </si>
  <si>
    <t>Required annual income=</t>
  </si>
  <si>
    <t>Method used</t>
  </si>
  <si>
    <t>Method Used: Empirical (percentile-based) — median_earnings_10yr is right-skewed (skewness 1.42), so normal-distribution assumptions were not used.</t>
  </si>
  <si>
    <t>Results section</t>
  </si>
  <si>
    <t>Proportion above threshold=</t>
  </si>
  <si>
    <t>Percentile rank of threshold=</t>
  </si>
  <si>
    <t>Interpretation</t>
  </si>
  <si>
    <t>Note that this threshold sits very low in the earnings distribution, meaning most schools' graduates earn well above what's needed to comfortably service the current median debt load.</t>
  </si>
  <si>
    <t>The normality checks in this analysis produced mixed results. completion_rate came closest to meeting the assumption: its histogram is roughly bell-shaped (skewness ≈0.10, kurtosis ≈ −0.07), and the Normal-model quartiles (0.463, 0.701) matched the data's actual quartiles (0.469, 0.700) almost exactly, so treating it as normal was reasonable even though it is technically bounded on [0, 1] and the model puts about 1% of its probability outside that range. Most of the other continuous variables did not hold up as well. admission_rate, undergrad_enrollment, tuition_out_of_state, median_grad_debt, median_earnings_10yr, avg_faculty_salary, and student_faculty_ratio were all meaningfully skewed (several right-skewed with high kurtosis, driven by a small number of large research universities and high-cost private schools), and retention_rate showed a long left tail along with a handful missing values, likely due to privacy concerns interefering with the data.</t>
  </si>
  <si>
    <r>
      <t>Normally distributed. Assumptions for normality appear valid. (</t>
    </r>
    <r>
      <rPr>
        <b/>
        <sz val="11"/>
        <color theme="1"/>
        <rFont val="Calibri"/>
        <family val="2"/>
        <scheme val="minor"/>
      </rPr>
      <t>Used on next page)</t>
    </r>
  </si>
  <si>
    <r>
      <t>Citation:</t>
    </r>
    <r>
      <rPr>
        <sz val="11"/>
        <color theme="1"/>
        <rFont val="Calibri"/>
        <family val="2"/>
        <scheme val="minor"/>
      </rPr>
      <t xml:space="preserve"> Claude was used as a collaborator for brainstorming and refining the probability scenario questions, and for cross-checking interpretations (see AI interactions log). All calculations, method choices, and final answers were produced and verified independently in Excel.</t>
    </r>
  </si>
  <si>
    <r>
      <t xml:space="preserve">Tool Used: </t>
    </r>
    <r>
      <rPr>
        <sz val="11"/>
        <color theme="1"/>
        <rFont val="Calibri"/>
        <family val="2"/>
        <scheme val="minor"/>
      </rPr>
      <t>Claude (Anthropic), conversation created July 24, 2026. Full transcript submitted as a separate file. (Assignment4_AI_Log.pdf)</t>
    </r>
  </si>
  <si>
    <r>
      <t>Description of use:</t>
    </r>
    <r>
      <rPr>
        <sz val="11"/>
        <color theme="1"/>
        <rFont val="Calibri"/>
        <family val="2"/>
        <scheme val="minor"/>
      </rPr>
      <t xml:space="preserve"> Claude was used to help structure the assignment into steps, to reshape one probability question that was initially too complex (a conditional two-variable question) into a valid single-variable one, and to sanity-check that my normal-model answers agreed with empirical calculations. I generated all three questions myself.</t>
    </r>
  </si>
  <si>
    <r>
      <t>Refinement and limitations:</t>
    </r>
    <r>
      <rPr>
        <sz val="11"/>
        <color theme="1"/>
        <rFont val="Calibri"/>
        <family val="2"/>
        <scheme val="minor"/>
      </rPr>
      <t xml:space="preserve"> I refined the tool's output by pushing back when it made claims I couldn't verify. At one point it stated the rubric required a certain interpretation depth, and when I asked where, it acknowledged it had overstated the requirement. I addressed this by checking claims against the actual rubric and guidelines rather than accepting them. Every number in this workbook was computed by me in Excel and validated against the raw data. The tool was used for guidance and checking, not to produce the analysis.</t>
    </r>
  </si>
  <si>
    <t>The probability scenarios translate the distribution into information that can support institutional benchmarking and decision-making. The normal model estimates that 10.9% of institutions have completion rates above 80%, close to the empirical result of 11.7%, suggesting that an 80% completion rate represents exceptionally strong performance. The middle 50% of institutions have completion rates of approximately 46.9%–70.0%, while about 31%–32% fall below 50%. These results could help accreditors and institutional leaders establish realistic benchmarks and identify schools that may benefit from further review or additional resources. However, a low completion rate should be treated as a screening signal rather than proof of poor institutional performance. Academic rigor can make graduation more challenging, but highly selective institutions often offset this difficulty by admitting well-prepared students and providing substantial academic and financial support. Completion outcomes may also be affected by a number of other factors.The bigger challenge turned out to be a data-quality issue: three schools reported a retention_rate of exactly 0.0, which almost certainly reflected missing data rather than a real observation. Removing those three records dropped retention_rate's skewness from -1.06 to -0.66 and its kurtosis from 3.83 to 1.35 — a large enough shift that leaving them in would have made the variable look far more heavily skewed and heavy-tailed than it likely really is. We chose to exclude them (reducing the retention_rate sample from 1407 to 1404) and treat this as a documented cleaning step, since the resulting distribution is both cleaner and more representative of actual institutional retention behavior. This process was also done for completion_rate, as the variable carried 5 unrealistic values of 0.</t>
  </si>
  <si>
    <r>
      <t>Conversation Log:</t>
    </r>
    <r>
      <rPr>
        <sz val="11"/>
        <color theme="1"/>
        <rFont val="Calibri"/>
        <family val="2"/>
        <scheme val="minor"/>
      </rPr>
      <t xml:space="preserve"> Attached in submission as 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</si>
</sst>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7" x14ac:knownFonts="1">
    <font>
      <sz val="11"/>
      <color theme="1"/>
      <name val="Calibri"/>
      <family val="2"/>
      <scheme val="minor"/>
    </font>
    <font>
      <sz val="11"/>
      <color theme="1"/>
      <name val="Calibri"/>
      <family val="2"/>
      <scheme val="minor"/>
    </font>
    <font>
      <b/>
      <sz val="16"/>
      <color theme="1"/>
      <name val="Calibri (Body)"/>
    </font>
    <font>
      <i/>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rgb="FF9C5700"/>
      <name val="Calibri"/>
      <family val="2"/>
      <scheme val="minor"/>
    </font>
    <font>
      <b/>
      <sz val="12"/>
      <color theme="1"/>
      <name val="Calibri"/>
      <family val="2"/>
      <scheme val="minor"/>
    </font>
    <font>
      <sz val="9"/>
      <color rgb="FF374151"/>
      <name val="Calibri"/>
      <family val="2"/>
      <scheme val="minor"/>
    </font>
    <font>
      <sz val="9"/>
      <color rgb="FF374151"/>
      <name val="Calibri"/>
      <family val="2"/>
    </font>
    <font>
      <sz val="11"/>
      <color rgb="FFFF0000"/>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B050"/>
      <name val="Calibri"/>
      <family val="2"/>
      <scheme val="minor"/>
    </font>
    <font>
      <sz val="10"/>
      <color theme="1"/>
      <name val="Calibri (Body)"/>
    </font>
  </fonts>
  <fills count="6">
    <fill>
      <patternFill patternType="none"/>
    </fill>
    <fill>
      <patternFill patternType="gray125"/>
    </fill>
    <fill>
      <patternFill patternType="solid">
        <fgColor rgb="FFC6EFCE"/>
      </patternFill>
    </fill>
    <fill>
      <patternFill patternType="solid">
        <fgColor rgb="FFFFFFCC"/>
      </patternFill>
    </fill>
    <fill>
      <patternFill patternType="solid">
        <fgColor rgb="FFFFFF00"/>
        <bgColor indexed="64"/>
      </patternFill>
    </fill>
    <fill>
      <patternFill patternType="solid">
        <fgColor rgb="FFFFEB9C"/>
      </patternFill>
    </fill>
  </fills>
  <borders count="22">
    <border>
      <left/>
      <right/>
      <top/>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rgb="FFB2B2B2"/>
      </right>
      <top style="medium">
        <color indexed="64"/>
      </top>
      <bottom/>
      <diagonal/>
    </border>
    <border>
      <left style="thin">
        <color rgb="FFB2B2B2"/>
      </left>
      <right style="thin">
        <color rgb="FFB2B2B2"/>
      </right>
      <top style="medium">
        <color indexed="64"/>
      </top>
      <bottom/>
      <diagonal/>
    </border>
    <border>
      <left style="thin">
        <color rgb="FFB2B2B2"/>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right/>
      <top style="thin">
        <color indexed="64"/>
      </top>
      <bottom/>
      <diagonal/>
    </border>
  </borders>
  <cellStyleXfs count="6">
    <xf numFmtId="0" fontId="0" fillId="0" borderId="0"/>
    <xf numFmtId="9" fontId="4" fillId="0" borderId="0" applyFont="0" applyFill="0" applyBorder="0" applyAlignment="0" applyProtection="0"/>
    <xf numFmtId="0" fontId="5" fillId="2" borderId="0" applyNumberFormat="0" applyBorder="0" applyAlignment="0" applyProtection="0"/>
    <xf numFmtId="0" fontId="4" fillId="3" borderId="3" applyNumberFormat="0" applyFont="0" applyAlignment="0" applyProtection="0"/>
    <xf numFmtId="0" fontId="7" fillId="5" borderId="0" applyNumberFormat="0" applyBorder="0" applyAlignment="0" applyProtection="0"/>
    <xf numFmtId="0" fontId="12" fillId="0" borderId="0" applyNumberFormat="0" applyFill="0" applyBorder="0" applyAlignment="0" applyProtection="0"/>
  </cellStyleXfs>
  <cellXfs count="80">
    <xf numFmtId="0" fontId="0" fillId="0" borderId="0" xfId="0"/>
    <xf numFmtId="0" fontId="0" fillId="0" borderId="0" xfId="0" applyAlignment="1">
      <alignment horizontal="left"/>
    </xf>
    <xf numFmtId="0" fontId="0" fillId="0" borderId="0" xfId="0" pivotButton="1"/>
    <xf numFmtId="0" fontId="0" fillId="0" borderId="1" xfId="0" applyBorder="1"/>
    <xf numFmtId="0" fontId="3" fillId="0" borderId="2" xfId="0" applyFont="1" applyBorder="1" applyAlignment="1">
      <alignment horizontal="centerContinuous"/>
    </xf>
    <xf numFmtId="9" fontId="0" fillId="0" borderId="0" xfId="1" applyFont="1"/>
    <xf numFmtId="10" fontId="0" fillId="0" borderId="0" xfId="1" applyNumberFormat="1" applyFont="1"/>
    <xf numFmtId="0" fontId="5" fillId="2" borderId="0" xfId="2"/>
    <xf numFmtId="10" fontId="5" fillId="2" borderId="0" xfId="2" applyNumberFormat="1"/>
    <xf numFmtId="0" fontId="6" fillId="0" borderId="0" xfId="0" applyFont="1"/>
    <xf numFmtId="0" fontId="0" fillId="4" borderId="0" xfId="0" applyFill="1"/>
    <xf numFmtId="0" fontId="7" fillId="5" borderId="0" xfId="4"/>
    <xf numFmtId="0" fontId="8" fillId="0" borderId="0" xfId="0" applyFont="1"/>
    <xf numFmtId="0" fontId="9" fillId="0" borderId="0" xfId="0" applyFont="1"/>
    <xf numFmtId="0" fontId="0" fillId="0" borderId="0" xfId="0" applyAlignment="1">
      <alignment horizontal="center" wrapText="1"/>
    </xf>
    <xf numFmtId="0" fontId="10" fillId="0" borderId="0" xfId="0" applyFont="1" applyAlignment="1">
      <alignment horizontal="center" wrapText="1"/>
    </xf>
    <xf numFmtId="0" fontId="12" fillId="0" borderId="0" xfId="5"/>
    <xf numFmtId="10" fontId="0" fillId="0" borderId="0" xfId="0" applyNumberFormat="1"/>
    <xf numFmtId="0" fontId="0" fillId="0" borderId="0" xfId="0" applyAlignment="1">
      <alignment horizontal="right"/>
    </xf>
    <xf numFmtId="8" fontId="0" fillId="0" borderId="0" xfId="0" applyNumberFormat="1"/>
    <xf numFmtId="9" fontId="0" fillId="0" borderId="0" xfId="0" applyNumberFormat="1"/>
    <xf numFmtId="0" fontId="3" fillId="0" borderId="0" xfId="0" applyFont="1" applyAlignment="1">
      <alignment horizontal="center"/>
    </xf>
    <xf numFmtId="0" fontId="0" fillId="0" borderId="17" xfId="0" applyBorder="1"/>
    <xf numFmtId="0" fontId="3" fillId="0" borderId="2" xfId="0" applyFont="1" applyBorder="1" applyAlignment="1">
      <alignment horizontal="center"/>
    </xf>
    <xf numFmtId="0" fontId="16" fillId="0" borderId="0" xfId="0" applyFont="1" applyAlignment="1">
      <alignment wrapText="1"/>
    </xf>
    <xf numFmtId="0" fontId="3" fillId="0" borderId="0" xfId="0" applyFont="1" applyAlignment="1">
      <alignment horizontal="centerContinuous"/>
    </xf>
    <xf numFmtId="0" fontId="8" fillId="0" borderId="0" xfId="0" applyFont="1" applyAlignment="1">
      <alignment horizontal="center"/>
    </xf>
    <xf numFmtId="0" fontId="0" fillId="0" borderId="0" xfId="0" applyAlignment="1">
      <alignment wrapText="1"/>
    </xf>
    <xf numFmtId="0" fontId="0" fillId="0" borderId="0" xfId="0" applyAlignment="1">
      <alignment horizontal="left" wrapText="1"/>
    </xf>
    <xf numFmtId="0" fontId="0" fillId="0" borderId="21" xfId="0" applyBorder="1"/>
    <xf numFmtId="0" fontId="3" fillId="0" borderId="12" xfId="0" applyFont="1" applyBorder="1" applyAlignment="1">
      <alignment horizontal="centerContinuous"/>
    </xf>
    <xf numFmtId="0" fontId="0" fillId="0" borderId="0" xfId="0" applyAlignment="1">
      <alignment wrapText="1"/>
    </xf>
    <xf numFmtId="0" fontId="6" fillId="3" borderId="8" xfId="3" applyFont="1" applyBorder="1" applyAlignment="1">
      <alignment horizontal="center"/>
    </xf>
    <xf numFmtId="0" fontId="6" fillId="3" borderId="10" xfId="3" applyFont="1" applyBorder="1" applyAlignment="1">
      <alignment horizontal="center"/>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16" xfId="0" applyBorder="1" applyAlignment="1">
      <alignment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5" xfId="0" applyBorder="1" applyAlignment="1">
      <alignment vertical="top" wrapText="1"/>
    </xf>
    <xf numFmtId="0" fontId="0" fillId="0" borderId="1" xfId="0" applyBorder="1" applyAlignment="1">
      <alignment vertical="top" wrapText="1"/>
    </xf>
    <xf numFmtId="0" fontId="0" fillId="0" borderId="16" xfId="0" applyBorder="1" applyAlignment="1">
      <alignment vertical="top" wrapText="1"/>
    </xf>
    <xf numFmtId="0" fontId="0" fillId="0" borderId="0" xfId="0" applyAlignment="1">
      <alignment horizontal="left" vertical="top" wrapText="1"/>
    </xf>
    <xf numFmtId="0" fontId="1" fillId="0" borderId="11" xfId="0" applyFont="1" applyBorder="1" applyAlignment="1">
      <alignment wrapText="1"/>
    </xf>
    <xf numFmtId="0" fontId="0" fillId="0" borderId="14" xfId="0" applyBorder="1" applyAlignment="1">
      <alignment wrapText="1"/>
    </xf>
    <xf numFmtId="0" fontId="0" fillId="0" borderId="7" xfId="0" applyBorder="1" applyAlignment="1">
      <alignment wrapText="1"/>
    </xf>
    <xf numFmtId="0" fontId="6" fillId="3" borderId="4" xfId="3" applyFont="1" applyBorder="1" applyAlignment="1">
      <alignment horizontal="center"/>
    </xf>
    <xf numFmtId="0" fontId="6" fillId="3" borderId="5" xfId="3" applyFont="1" applyBorder="1" applyAlignment="1">
      <alignment horizontal="center"/>
    </xf>
    <xf numFmtId="0" fontId="6" fillId="3" borderId="6" xfId="3" applyFont="1" applyBorder="1" applyAlignment="1">
      <alignment horizontal="center"/>
    </xf>
    <xf numFmtId="0" fontId="6" fillId="3" borderId="9" xfId="3" applyFont="1" applyBorder="1" applyAlignment="1">
      <alignment horizontal="center"/>
    </xf>
    <xf numFmtId="0" fontId="0" fillId="0" borderId="0" xfId="0" applyAlignment="1">
      <alignment vertical="top" wrapText="1"/>
    </xf>
    <xf numFmtId="0" fontId="0" fillId="0" borderId="0" xfId="0" applyAlignment="1">
      <alignment horizontal="left" wrapText="1"/>
    </xf>
    <xf numFmtId="0" fontId="2" fillId="0" borderId="0" xfId="0" applyFont="1" applyAlignment="1">
      <alignment horizontal="center"/>
    </xf>
    <xf numFmtId="0" fontId="6" fillId="0" borderId="0" xfId="0" applyFont="1" applyAlignment="1">
      <alignment wrapText="1"/>
    </xf>
    <xf numFmtId="0" fontId="6" fillId="3" borderId="18" xfId="3" applyFont="1" applyBorder="1" applyAlignment="1">
      <alignment horizontal="center"/>
    </xf>
    <xf numFmtId="0" fontId="6" fillId="3" borderId="19" xfId="3" applyFont="1" applyBorder="1" applyAlignment="1">
      <alignment horizontal="center"/>
    </xf>
    <xf numFmtId="0" fontId="6" fillId="3" borderId="20" xfId="3" applyFont="1" applyBorder="1" applyAlignment="1">
      <alignment horizontal="center"/>
    </xf>
    <xf numFmtId="0" fontId="6" fillId="0" borderId="0" xfId="0" applyFont="1"/>
    <xf numFmtId="0" fontId="0" fillId="0" borderId="0" xfId="0"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7" xfId="0" applyBorder="1" applyAlignment="1">
      <alignment horizontal="left" vertical="top" wrapText="1"/>
    </xf>
    <xf numFmtId="0" fontId="0" fillId="0" borderId="15" xfId="0" applyBorder="1" applyAlignment="1">
      <alignment horizontal="left" vertical="top" wrapText="1"/>
    </xf>
    <xf numFmtId="0" fontId="0" fillId="0" borderId="1" xfId="0" applyBorder="1" applyAlignment="1">
      <alignment horizontal="left" vertical="top" wrapText="1"/>
    </xf>
    <xf numFmtId="0" fontId="0" fillId="0" borderId="16" xfId="0" applyBorder="1" applyAlignment="1">
      <alignment horizontal="left" vertical="top"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wrapText="1"/>
    </xf>
    <xf numFmtId="0" fontId="0" fillId="0" borderId="16" xfId="0" applyBorder="1" applyAlignment="1">
      <alignment horizontal="left" vertical="center" wrapText="1"/>
    </xf>
  </cellXfs>
  <cellStyles count="6">
    <cellStyle name="Good" xfId="2" builtinId="26"/>
    <cellStyle name="Hyperlink" xfId="5" builtinId="8"/>
    <cellStyle name="Neutral" xfId="4" builtinId="28"/>
    <cellStyle name="Normal" xfId="0" builtinId="0"/>
    <cellStyle name="Note" xfId="3" builtinId="1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0-450A-184A-B7D0-C4A7177C5245}"/>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1"/>
        <c:axPos val="l"/>
        <c:numFmt formatCode="General" sourceLinked="1"/>
        <c:majorTickMark val="none"/>
        <c:minorTickMark val="none"/>
        <c:tickLblPos val="nextTo"/>
        <c:crossAx val="6922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'[1]Distribution Analysis'!$C$2</c:f>
              <c:strCache>
                <c:ptCount val="1"/>
                <c:pt idx="0">
                  <c:v>Bin Mid-Points</c:v>
                </c:pt>
              </c:strCache>
            </c:strRef>
          </c:tx>
          <c:spPr>
            <a:solidFill>
              <a:schemeClr val="accent1"/>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val>
          <c:extLst>
            <c:ext xmlns:c16="http://schemas.microsoft.com/office/drawing/2014/chart" uri="{C3380CC4-5D6E-409C-BE32-E72D297353CC}">
              <c16:uniqueId val="{00000000-B078-F14F-8EC1-3C7A9ED02E82}"/>
            </c:ext>
          </c:extLst>
        </c:ser>
        <c:ser>
          <c:idx val="1"/>
          <c:order val="1"/>
          <c:tx>
            <c:strRef>
              <c:f>'[1]Distribution Analysis'!$F$2</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Analysis'!$F$3:$F$12</c:f>
              <c:numCache>
                <c:formatCode>General</c:formatCode>
                <c:ptCount val="10"/>
                <c:pt idx="0">
                  <c:v>0</c:v>
                </c:pt>
                <c:pt idx="1">
                  <c:v>29</c:v>
                </c:pt>
                <c:pt idx="2">
                  <c:v>33</c:v>
                </c:pt>
                <c:pt idx="3">
                  <c:v>32</c:v>
                </c:pt>
                <c:pt idx="4">
                  <c:v>42</c:v>
                </c:pt>
                <c:pt idx="5">
                  <c:v>81</c:v>
                </c:pt>
                <c:pt idx="6">
                  <c:v>100</c:v>
                </c:pt>
                <c:pt idx="7">
                  <c:v>190</c:v>
                </c:pt>
                <c:pt idx="8">
                  <c:v>288</c:v>
                </c:pt>
                <c:pt idx="9">
                  <c:v>306</c:v>
                </c:pt>
              </c:numCache>
            </c:numRef>
          </c:val>
          <c:extLst>
            <c:ext xmlns:c16="http://schemas.microsoft.com/office/drawing/2014/chart" uri="{C3380CC4-5D6E-409C-BE32-E72D297353CC}">
              <c16:uniqueId val="{00000001-B078-F14F-8EC1-3C7A9ED02E82}"/>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strRef>
              <c:f>'[1]Distribution Analysis'!$G$2</c:f>
              <c:strCache>
                <c:ptCount val="1"/>
                <c:pt idx="0">
                  <c:v>norm dist points</c:v>
                </c:pt>
              </c:strCache>
            </c:strRef>
          </c:tx>
          <c:spPr>
            <a:ln w="28575" cap="rnd">
              <a:solidFill>
                <a:schemeClr val="accent1"/>
              </a:solidFill>
              <a:round/>
            </a:ln>
            <a:effectLst/>
          </c:spPr>
          <c:marker>
            <c:symbol val="none"/>
          </c:marker>
          <c:val>
            <c:numRef>
              <c:f>'[1]Distribution Analysis'!$G$3:$G$12</c:f>
              <c:numCache>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Cache>
            </c:numRef>
          </c:val>
          <c:smooth val="1"/>
          <c:extLst>
            <c:ext xmlns:c16="http://schemas.microsoft.com/office/drawing/2014/chart" uri="{C3380CC4-5D6E-409C-BE32-E72D297353CC}">
              <c16:uniqueId val="{00000002-B078-F14F-8EC1-3C7A9ED02E82}"/>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1"/>
        <c:axPos val="l"/>
        <c:numFmt formatCode="General" sourceLinked="1"/>
        <c:majorTickMark val="out"/>
        <c:minorTickMark val="none"/>
        <c:tickLblPos val="nextTo"/>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0-071C-2643-A30B-D1A1862E44E5}"/>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1-071C-2643-A30B-D1A1862E44E5}"/>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1"/>
        <c:axPos val="l"/>
        <c:numFmt formatCode="General" sourceLinked="1"/>
        <c:majorTickMark val="none"/>
        <c:minorTickMark val="none"/>
        <c:tickLblPos val="nextTo"/>
        <c:crossAx val="12233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0-5300-2640-8040-3EF97708E91F}"/>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1-5300-2640-8040-3EF97708E91F}"/>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1"/>
        <c:axPos val="l"/>
        <c:numFmt formatCode="General" sourceLinked="1"/>
        <c:majorTickMark val="none"/>
        <c:minorTickMark val="none"/>
        <c:tickLblPos val="nextTo"/>
        <c:crossAx val="11958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0-FA7D-5543-9FBD-79CB21663772}"/>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1-FA7D-5543-9FBD-79CB21663772}"/>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0-847C-4740-A25B-476BEE01F1F0}"/>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1-847C-4740-A25B-476BEE01F1F0}"/>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1"/>
        <c:axPos val="l"/>
        <c:numFmt formatCode="General" sourceLinked="1"/>
        <c:majorTickMark val="none"/>
        <c:minorTickMark val="none"/>
        <c:tickLblPos val="nextTo"/>
        <c:crossAx val="16180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0-5C75-FE4A-B9A8-27A10DEF33F6}"/>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1-5C75-FE4A-B9A8-27A10DEF33F6}"/>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1"/>
        <c:axPos val="l"/>
        <c:numFmt formatCode="General" sourceLinked="1"/>
        <c:majorTickMark val="none"/>
        <c:minorTickMark val="none"/>
        <c:tickLblPos val="nextTo"/>
        <c:crossAx val="2235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0-1A11-4542-AC16-6B4D7B0B2697}"/>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1-1A11-4542-AC16-6B4D7B0B2697}"/>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1"/>
        <c:axPos val="l"/>
        <c:numFmt formatCode="General" sourceLinked="1"/>
        <c:majorTickMark val="none"/>
        <c:minorTickMark val="none"/>
        <c:tickLblPos val="nextTo"/>
        <c:crossAx val="192562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0-25F1-2A42-A4A3-770E60C37BFB}"/>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1-25F1-2A42-A4A3-770E60C37BFB}"/>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1"/>
        <c:axPos val="l"/>
        <c:numFmt formatCode="General" sourceLinked="1"/>
        <c:majorTickMark val="none"/>
        <c:minorTickMark val="none"/>
        <c:tickLblPos val="nextTo"/>
        <c:crossAx val="21459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0-D309-234B-A177-36E737973414}"/>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1-D309-234B-A177-36E737973414}"/>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1"/>
        <c:axPos val="l"/>
        <c:numFmt formatCode="General" sourceLinked="1"/>
        <c:majorTickMark val="none"/>
        <c:minorTickMark val="none"/>
        <c:tickLblPos val="nextTo"/>
        <c:crossAx val="214603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 (Cleaned)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'[1]Distribution Analysis'!$C$2</c:f>
              <c:strCache>
                <c:ptCount val="1"/>
                <c:pt idx="0">
                  <c:v>Bin Mid-Points</c:v>
                </c:pt>
              </c:strCache>
            </c:strRef>
          </c:tx>
          <c:spPr>
            <a:solidFill>
              <a:schemeClr val="accent1"/>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val>
          <c:extLst>
            <c:ext xmlns:c16="http://schemas.microsoft.com/office/drawing/2014/chart" uri="{C3380CC4-5D6E-409C-BE32-E72D297353CC}">
              <c16:uniqueId val="{00000000-17DE-804E-9FB8-9B63B7F59D50}"/>
            </c:ext>
          </c:extLst>
        </c:ser>
        <c:ser>
          <c:idx val="1"/>
          <c:order val="1"/>
          <c:tx>
            <c:strRef>
              <c:f>'[1]Distribution Analysis'!$F$2</c:f>
              <c:strCache>
                <c:ptCount val="1"/>
                <c:pt idx="0">
                  <c:v>Frequency</c:v>
                </c:pt>
              </c:strCache>
            </c:strRef>
          </c:tx>
          <c:spPr>
            <a:solidFill>
              <a:schemeClr val="accent2"/>
            </a:solidFill>
            <a:ln>
              <a:noFill/>
            </a:ln>
            <a:effectLst/>
          </c:spPr>
          <c:invertIfNegative val="0"/>
          <c:cat>
            <c:numRef>
              <c:f>'[1]Distribution Analysis'!$C$3:$C$12</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'[1]Distribution Analysis'!$F$3:$F$12</c:f>
              <c:numCache>
                <c:formatCode>General</c:formatCode>
                <c:ptCount val="10"/>
                <c:pt idx="0">
                  <c:v>0</c:v>
                </c:pt>
                <c:pt idx="1">
                  <c:v>29</c:v>
                </c:pt>
                <c:pt idx="2">
                  <c:v>33</c:v>
                </c:pt>
                <c:pt idx="3">
                  <c:v>32</c:v>
                </c:pt>
                <c:pt idx="4">
                  <c:v>42</c:v>
                </c:pt>
                <c:pt idx="5">
                  <c:v>81</c:v>
                </c:pt>
                <c:pt idx="6">
                  <c:v>100</c:v>
                </c:pt>
                <c:pt idx="7">
                  <c:v>190</c:v>
                </c:pt>
                <c:pt idx="8">
                  <c:v>288</c:v>
                </c:pt>
                <c:pt idx="9">
                  <c:v>306</c:v>
                </c:pt>
              </c:numCache>
            </c:numRef>
          </c:val>
          <c:extLst>
            <c:ext xmlns:c16="http://schemas.microsoft.com/office/drawing/2014/chart" uri="{C3380CC4-5D6E-409C-BE32-E72D297353CC}">
              <c16:uniqueId val="{00000001-17DE-804E-9FB8-9B63B7F59D50}"/>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strRef>
              <c:f>'[1]Distribution Analysis'!$G$2</c:f>
              <c:strCache>
                <c:ptCount val="1"/>
                <c:pt idx="0">
                  <c:v>norm dist points</c:v>
                </c:pt>
              </c:strCache>
            </c:strRef>
          </c:tx>
          <c:spPr>
            <a:ln w="28575" cap="rnd">
              <a:solidFill>
                <a:schemeClr val="accent1"/>
              </a:solidFill>
              <a:round/>
            </a:ln>
            <a:effectLst/>
          </c:spPr>
          <c:marker>
            <c:symbol val="none"/>
          </c:marker>
          <c:val>
            <c:numRef>
              <c:f>'[1]Distribution Analysis'!$G$3:$G$12</c:f>
              <c:numCache>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Cache>
            </c:numRef>
          </c:val>
          <c:smooth val="1"/>
          <c:extLst>
            <c:ext xmlns:c16="http://schemas.microsoft.com/office/drawing/2014/chart" uri="{C3380CC4-5D6E-409C-BE32-E72D297353CC}">
              <c16:uniqueId val="{00000002-17DE-804E-9FB8-9B63B7F59D50}"/>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1-2F6F-874B-B8DF-607DC615E1FE}"/>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8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1-243C-6E49-8890-4C01B02A1CD6}"/>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2-243C-6E49-8890-4C01B02A1CD6}"/>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3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1-5F79-074F-B679-AE49C3A9F4BE}"/>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2-5F79-074F-B679-AE49C3A9F4BE}"/>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7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1-0F2E-9742-B8E1-D7433C615D0B}"/>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2-0F2E-9742-B8E1-D7433C615D0B}"/>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8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1-4546-2141-B223-5191D73EB24C}"/>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2-4546-2141-B223-5191D73EB24C}"/>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8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1-E6B3-2F43-A65B-474C6931F2F5}"/>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2-E6B3-2F43-A65B-474C6931F2F5}"/>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2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1-8348-8F43-A822-138EE7CAF630}"/>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2-8348-8F43-A822-138EE7CAF630}"/>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93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1-97FC-6A4D-B05E-943C4E53DB6D}"/>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2-97FC-6A4D-B05E-943C4E53DB6D}"/>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3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Sheet1!$DU$1</c:f>
              <c:strCache>
                <c:ptCount val="1"/>
                <c:pt idx="0">
                  <c:v>frequency</c:v>
                </c:pt>
              </c:strCache>
            </c:strRef>
          </c:tx>
          <c:spPr>
            <a:solidFill>
              <a:schemeClr val="accent2"/>
            </a:solidFill>
            <a:ln>
              <a:noFill/>
            </a:ln>
            <a:effectLst/>
          </c:spPr>
          <c:invertIfNegative val="0"/>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Sheet1!$DU$2:$DU$11</c:f>
              <c:numCache>
                <c:formatCode>General</c:formatCode>
                <c:ptCount val="10"/>
                <c:pt idx="0">
                  <c:v>0</c:v>
                </c:pt>
                <c:pt idx="1">
                  <c:v>20</c:v>
                </c:pt>
                <c:pt idx="2">
                  <c:v>56</c:v>
                </c:pt>
                <c:pt idx="3">
                  <c:v>123</c:v>
                </c:pt>
                <c:pt idx="4">
                  <c:v>245</c:v>
                </c:pt>
                <c:pt idx="5">
                  <c:v>319</c:v>
                </c:pt>
                <c:pt idx="6">
                  <c:v>288</c:v>
                </c:pt>
                <c:pt idx="7">
                  <c:v>185</c:v>
                </c:pt>
                <c:pt idx="8">
                  <c:v>108</c:v>
                </c:pt>
                <c:pt idx="9">
                  <c:v>53</c:v>
                </c:pt>
              </c:numCache>
            </c:numRef>
          </c:val>
          <c:extLst>
            <c:ext xmlns:c16="http://schemas.microsoft.com/office/drawing/2014/chart" uri="{C3380CC4-5D6E-409C-BE32-E72D297353CC}">
              <c16:uniqueId val="{00000001-B3DE-824A-9470-A221B90ED96B}"/>
            </c:ext>
          </c:extLst>
        </c:ser>
        <c:dLbls>
          <c:showLegendKey val="0"/>
          <c:showVal val="0"/>
          <c:showCatName val="0"/>
          <c:showSerName val="0"/>
          <c:showPercent val="0"/>
          <c:showBubbleSize val="0"/>
        </c:dLbls>
        <c:gapWidth val="0"/>
        <c:overlap val="-27"/>
        <c:axId val="328720047"/>
        <c:axId val="329212319"/>
      </c:barChart>
      <c:lineChart>
        <c:grouping val="standard"/>
        <c:varyColors val="0"/>
        <c:ser>
          <c:idx val="2"/>
          <c:order val="1"/>
          <c:tx>
            <c:strRef>
              <c:f>Sheet1!$DV$1</c:f>
              <c:strCache>
                <c:ptCount val="1"/>
                <c:pt idx="0">
                  <c:v>norm dis pt</c:v>
                </c:pt>
              </c:strCache>
            </c:strRef>
          </c:tx>
          <c:spPr>
            <a:ln w="28575" cap="rnd">
              <a:solidFill>
                <a:schemeClr val="accent1"/>
              </a:solidFill>
              <a:round/>
            </a:ln>
            <a:effectLst/>
          </c:spPr>
          <c:marker>
            <c:symbol val="none"/>
          </c:marker>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Sheet1!$DV$2:$DV$11</c:f>
              <c:numCache>
                <c:formatCode>General</c:formatCode>
                <c:ptCount val="10"/>
                <c:pt idx="0">
                  <c:v>14.125310895247498</c:v>
                </c:pt>
                <c:pt idx="1">
                  <c:v>50.447884538113641</c:v>
                </c:pt>
                <c:pt idx="2">
                  <c:v>129.35156197853624</c:v>
                </c:pt>
                <c:pt idx="3">
                  <c:v>238.11358252622188</c:v>
                </c:pt>
                <c:pt idx="4">
                  <c:v>314.68818309027165</c:v>
                </c:pt>
                <c:pt idx="5">
                  <c:v>298.57983558391209</c:v>
                </c:pt>
                <c:pt idx="6">
                  <c:v>203.38751402389138</c:v>
                </c:pt>
                <c:pt idx="7">
                  <c:v>99.465363791022739</c:v>
                </c:pt>
                <c:pt idx="8">
                  <c:v>34.922331987366839</c:v>
                </c:pt>
                <c:pt idx="9">
                  <c:v>8.8027500761713409</c:v>
                </c:pt>
              </c:numCache>
            </c:numRef>
          </c:val>
          <c:smooth val="1"/>
          <c:extLst>
            <c:ext xmlns:c16="http://schemas.microsoft.com/office/drawing/2014/chart" uri="{C3380CC4-5D6E-409C-BE32-E72D297353CC}">
              <c16:uniqueId val="{00000002-B3DE-824A-9470-A221B90ED96B}"/>
            </c:ext>
          </c:extLst>
        </c:ser>
        <c:dLbls>
          <c:showLegendKey val="0"/>
          <c:showVal val="0"/>
          <c:showCatName val="0"/>
          <c:showSerName val="0"/>
          <c:showPercent val="0"/>
          <c:showBubbleSize val="0"/>
        </c:dLbls>
        <c:marker val="1"/>
        <c:smooth val="0"/>
        <c:axId val="328720047"/>
        <c:axId val="329212319"/>
      </c:lineChart>
      <c:catAx>
        <c:axId val="32872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12319"/>
        <c:crosses val="autoZero"/>
        <c:auto val="1"/>
        <c:lblAlgn val="ctr"/>
        <c:lblOffset val="100"/>
        <c:noMultiLvlLbl val="0"/>
      </c:catAx>
      <c:valAx>
        <c:axId val="32921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2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25400</xdr:colOff>
      <xdr:row>15</xdr:row>
      <xdr:rowOff>38100</xdr:rowOff>
    </xdr:from>
    <xdr:to>
      <xdr:col>9</xdr:col>
      <xdr:colOff>0</xdr:colOff>
      <xdr:row>29</xdr:row>
      <xdr:rowOff>190500</xdr:rowOff>
    </xdr:to>
    <xdr:graphicFrame macro="">
      <xdr:nvGraphicFramePr>
        <xdr:cNvPr id="14" name="Chart 13">
          <a:extLst>
            <a:ext uri="{FF2B5EF4-FFF2-40B4-BE49-F238E27FC236}">
              <a16:creationId xmlns:a16="http://schemas.microsoft.com/office/drawing/2014/main" id="{1F77478F-874F-9D45-8AC7-884F71F4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xdr:row>
      <xdr:rowOff>9525</xdr:rowOff>
    </xdr:from>
    <xdr:to>
      <xdr:col>8</xdr:col>
      <xdr:colOff>389717</xdr:colOff>
      <xdr:row>15</xdr:row>
      <xdr:rowOff>74890</xdr:rowOff>
    </xdr:to>
    <xdr:graphicFrame macro="">
      <xdr:nvGraphicFramePr>
        <xdr:cNvPr id="15" name="Chart 14">
          <a:extLst>
            <a:ext uri="{FF2B5EF4-FFF2-40B4-BE49-F238E27FC236}">
              <a16:creationId xmlns:a16="http://schemas.microsoft.com/office/drawing/2014/main" id="{0BFBA805-D96E-5844-B455-6C5F21F54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25401</xdr:colOff>
      <xdr:row>29</xdr:row>
      <xdr:rowOff>177800</xdr:rowOff>
    </xdr:from>
    <xdr:to>
      <xdr:col>8</xdr:col>
      <xdr:colOff>660400</xdr:colOff>
      <xdr:row>44</xdr:row>
      <xdr:rowOff>38100</xdr:rowOff>
    </xdr:to>
    <xdr:graphicFrame macro="">
      <xdr:nvGraphicFramePr>
        <xdr:cNvPr id="16" name="Chart 15">
          <a:extLst>
            <a:ext uri="{FF2B5EF4-FFF2-40B4-BE49-F238E27FC236}">
              <a16:creationId xmlns:a16="http://schemas.microsoft.com/office/drawing/2014/main" id="{576442C3-09E5-0747-BF99-A229E1C17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xdr:colOff>
      <xdr:row>44</xdr:row>
      <xdr:rowOff>38100</xdr:rowOff>
    </xdr:from>
    <xdr:to>
      <xdr:col>8</xdr:col>
      <xdr:colOff>546100</xdr:colOff>
      <xdr:row>58</xdr:row>
      <xdr:rowOff>101600</xdr:rowOff>
    </xdr:to>
    <xdr:graphicFrame macro="">
      <xdr:nvGraphicFramePr>
        <xdr:cNvPr id="17" name="Chart 16">
          <a:extLst>
            <a:ext uri="{FF2B5EF4-FFF2-40B4-BE49-F238E27FC236}">
              <a16:creationId xmlns:a16="http://schemas.microsoft.com/office/drawing/2014/main" id="{568EADCB-479F-7748-B84B-B3DE88E4F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xdr:colOff>
      <xdr:row>0</xdr:row>
      <xdr:rowOff>215900</xdr:rowOff>
    </xdr:from>
    <xdr:to>
      <xdr:col>20</xdr:col>
      <xdr:colOff>584268</xdr:colOff>
      <xdr:row>14</xdr:row>
      <xdr:rowOff>148875</xdr:rowOff>
    </xdr:to>
    <xdr:graphicFrame macro="">
      <xdr:nvGraphicFramePr>
        <xdr:cNvPr id="18" name="Chart 17">
          <a:extLst>
            <a:ext uri="{FF2B5EF4-FFF2-40B4-BE49-F238E27FC236}">
              <a16:creationId xmlns:a16="http://schemas.microsoft.com/office/drawing/2014/main" id="{CF52F28A-DF95-2F4F-ADD2-BE903220D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xdr:colOff>
      <xdr:row>14</xdr:row>
      <xdr:rowOff>165100</xdr:rowOff>
    </xdr:from>
    <xdr:to>
      <xdr:col>20</xdr:col>
      <xdr:colOff>660400</xdr:colOff>
      <xdr:row>28</xdr:row>
      <xdr:rowOff>63500</xdr:rowOff>
    </xdr:to>
    <xdr:graphicFrame macro="">
      <xdr:nvGraphicFramePr>
        <xdr:cNvPr id="19" name="Chart 18">
          <a:extLst>
            <a:ext uri="{FF2B5EF4-FFF2-40B4-BE49-F238E27FC236}">
              <a16:creationId xmlns:a16="http://schemas.microsoft.com/office/drawing/2014/main" id="{2B2438CB-5A27-E745-B58F-FABCC6C8D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25400</xdr:colOff>
      <xdr:row>28</xdr:row>
      <xdr:rowOff>50800</xdr:rowOff>
    </xdr:from>
    <xdr:to>
      <xdr:col>21</xdr:col>
      <xdr:colOff>12700</xdr:colOff>
      <xdr:row>42</xdr:row>
      <xdr:rowOff>127000</xdr:rowOff>
    </xdr:to>
    <xdr:graphicFrame macro="">
      <xdr:nvGraphicFramePr>
        <xdr:cNvPr id="20" name="Chart 19">
          <a:extLst>
            <a:ext uri="{FF2B5EF4-FFF2-40B4-BE49-F238E27FC236}">
              <a16:creationId xmlns:a16="http://schemas.microsoft.com/office/drawing/2014/main" id="{FD2A1C88-5849-FD4E-AD58-A5DC6222D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50800</xdr:colOff>
      <xdr:row>2</xdr:row>
      <xdr:rowOff>12700</xdr:rowOff>
    </xdr:from>
    <xdr:to>
      <xdr:col>32</xdr:col>
      <xdr:colOff>584200</xdr:colOff>
      <xdr:row>19</xdr:row>
      <xdr:rowOff>101600</xdr:rowOff>
    </xdr:to>
    <xdr:graphicFrame macro="">
      <xdr:nvGraphicFramePr>
        <xdr:cNvPr id="21" name="Chart 20">
          <a:extLst>
            <a:ext uri="{FF2B5EF4-FFF2-40B4-BE49-F238E27FC236}">
              <a16:creationId xmlns:a16="http://schemas.microsoft.com/office/drawing/2014/main" id="{8E9F6580-51B8-984A-8767-D0A8F2098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12700</xdr:colOff>
      <xdr:row>20</xdr:row>
      <xdr:rowOff>50800</xdr:rowOff>
    </xdr:from>
    <xdr:to>
      <xdr:col>32</xdr:col>
      <xdr:colOff>546100</xdr:colOff>
      <xdr:row>37</xdr:row>
      <xdr:rowOff>38100</xdr:rowOff>
    </xdr:to>
    <xdr:graphicFrame macro="">
      <xdr:nvGraphicFramePr>
        <xdr:cNvPr id="22" name="Chart 21">
          <a:extLst>
            <a:ext uri="{FF2B5EF4-FFF2-40B4-BE49-F238E27FC236}">
              <a16:creationId xmlns:a16="http://schemas.microsoft.com/office/drawing/2014/main" id="{180B5C3B-498D-4A43-AD73-42C3C118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12700</xdr:colOff>
      <xdr:row>37</xdr:row>
      <xdr:rowOff>88900</xdr:rowOff>
    </xdr:from>
    <xdr:to>
      <xdr:col>32</xdr:col>
      <xdr:colOff>567267</xdr:colOff>
      <xdr:row>52</xdr:row>
      <xdr:rowOff>114300</xdr:rowOff>
    </xdr:to>
    <xdr:graphicFrame macro="">
      <xdr:nvGraphicFramePr>
        <xdr:cNvPr id="23" name="Chart 22">
          <a:extLst>
            <a:ext uri="{FF2B5EF4-FFF2-40B4-BE49-F238E27FC236}">
              <a16:creationId xmlns:a16="http://schemas.microsoft.com/office/drawing/2014/main" i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1</xdr:row>
      <xdr:rowOff>0</xdr:rowOff>
    </xdr:from>
    <xdr:to>
      <xdr:col>44</xdr:col>
      <xdr:colOff>628651</xdr:colOff>
      <xdr:row>16</xdr:row>
      <xdr:rowOff>180974</xdr:rowOff>
    </xdr:to>
    <xdr:graphicFrame macro="">
      <xdr:nvGraphicFramePr>
        <xdr:cNvPr id="3" name="Chart 5">
          <a:extLst>
            <a:ext uri="{FF2B5EF4-FFF2-40B4-BE49-F238E27FC236}">
              <a16:creationId xmlns:a16="http://schemas.microsoft.com/office/drawing/2014/main" id="{49AF2A59-4CC4-D64A-A610-326799A499D2}"/>
            </a:ext>
            <a:ext uri="{147F2762-F138-4A5C-976F-8EAC2B608ADB}">
              <a16:predDERef xmlns:a16="http://schemas.microsoft.com/office/drawing/2014/main" pre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39</xdr:col>
      <xdr:colOff>0</xdr:colOff>
      <xdr:row>17</xdr:row>
      <xdr:rowOff>171450</xdr:rowOff>
    </xdr:from>
    <xdr:to>
      <xdr:col>45</xdr:col>
      <xdr:colOff>383</xdr:colOff>
      <xdr:row>32</xdr:row>
      <xdr:rowOff>11083</xdr:rowOff>
    </xdr:to>
    <xdr:pic>
      <xdr:nvPicPr>
        <xdr:cNvPr id="13" name="Picture 12">
          <a:extLst>
            <a:ext uri="{FF2B5EF4-FFF2-40B4-BE49-F238E27FC236}">
              <a16:creationId xmlns:a16="http://schemas.microsoft.com/office/drawing/2014/main" id="{8D7D9618-0C78-4882-6E43-5B25ECF9D9B4}"/>
            </a:ext>
          </a:extLst>
        </xdr:cNvPr>
        <xdr:cNvPicPr>
          <a:picLocks noChangeAspect="1"/>
        </xdr:cNvPicPr>
      </xdr:nvPicPr>
      <xdr:blipFill>
        <a:blip xmlns:r="http://schemas.openxmlformats.org/officeDocument/2006/relationships" r:embed="rId12"/>
        <a:stretch>
          <a:fillRect/>
        </a:stretch>
      </xdr:blipFill>
      <xdr:spPr>
        <a:xfrm>
          <a:off x="34070925" y="3362325"/>
          <a:ext cx="4419983" cy="2601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450850</xdr:colOff>
      <xdr:row>16</xdr:row>
      <xdr:rowOff>139700</xdr:rowOff>
    </xdr:from>
    <xdr:to>
      <xdr:col>6</xdr:col>
      <xdr:colOff>742950</xdr:colOff>
      <xdr:row>30</xdr:row>
      <xdr:rowOff>38100</xdr:rowOff>
    </xdr:to>
    <xdr:graphicFrame macro="">
      <xdr:nvGraphicFramePr>
        <xdr:cNvPr id="2" name="Chart 1">
          <a:extLst>
            <a:ext uri="{FF2B5EF4-FFF2-40B4-BE49-F238E27FC236}">
              <a16:creationId xmlns:a16="http://schemas.microsoft.com/office/drawing/2014/main" id="{F72FDEA3-994E-E24C-B22F-DFFFF1491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100060</xdr:colOff>
      <xdr:row>14</xdr:row>
      <xdr:rowOff>90824</xdr:rowOff>
    </xdr:from>
    <xdr:to>
      <xdr:col>19</xdr:col>
      <xdr:colOff>288636</xdr:colOff>
      <xdr:row>38</xdr:row>
      <xdr:rowOff>96212</xdr:rowOff>
    </xdr:to>
    <xdr:graphicFrame macro="">
      <xdr:nvGraphicFramePr>
        <xdr:cNvPr id="7" name="Chart 6">
          <a:extLst>
            <a:ext uri="{FF2B5EF4-FFF2-40B4-BE49-F238E27FC236}">
              <a16:creationId xmlns:a16="http://schemas.microsoft.com/office/drawing/2014/main" id="{DD81310F-BDE6-7624-F9E3-56BDD110C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337552</xdr:colOff>
      <xdr:row>11</xdr:row>
      <xdr:rowOff>165768</xdr:rowOff>
    </xdr:from>
    <xdr:to>
      <xdr:col>32</xdr:col>
      <xdr:colOff>311929</xdr:colOff>
      <xdr:row>38</xdr:row>
      <xdr:rowOff>44561</xdr:rowOff>
    </xdr:to>
    <xdr:graphicFrame macro="">
      <xdr:nvGraphicFramePr>
        <xdr:cNvPr id="8" name="Chart 7">
          <a:extLst>
            <a:ext uri="{FF2B5EF4-FFF2-40B4-BE49-F238E27FC236}">
              <a16:creationId xmlns:a16="http://schemas.microsoft.com/office/drawing/2014/main" id="{BECEEC84-2C63-3747-6AEC-F9940F013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159307</xdr:colOff>
      <xdr:row>11</xdr:row>
      <xdr:rowOff>98926</xdr:rowOff>
    </xdr:from>
    <xdr:to>
      <xdr:col>41</xdr:col>
      <xdr:colOff>609377</xdr:colOff>
      <xdr:row>26</xdr:row>
      <xdr:rowOff>1337</xdr:rowOff>
    </xdr:to>
    <xdr:graphicFrame macro="">
      <xdr:nvGraphicFramePr>
        <xdr:cNvPr id="9" name="Chart 8">
          <a:extLst>
            <a:ext uri="{FF2B5EF4-FFF2-40B4-BE49-F238E27FC236}">
              <a16:creationId xmlns:a16="http://schemas.microsoft.com/office/drawing/2014/main" id="{B239FB4A-E3CE-E34A-3418-E1EF26394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337553</xdr:colOff>
      <xdr:row>16</xdr:row>
      <xdr:rowOff>43224</xdr:rowOff>
    </xdr:from>
    <xdr:to>
      <xdr:col>53</xdr:col>
      <xdr:colOff>698501</xdr:colOff>
      <xdr:row>30</xdr:row>
      <xdr:rowOff>135021</xdr:rowOff>
    </xdr:to>
    <xdr:graphicFrame macro="">
      <xdr:nvGraphicFramePr>
        <xdr:cNvPr id="10" name="Chart 9">
          <a:extLst>
            <a:ext uri="{FF2B5EF4-FFF2-40B4-BE49-F238E27FC236}">
              <a16:creationId xmlns:a16="http://schemas.microsoft.com/office/drawing/2014/main" id="{1260EEAF-1413-3CCC-DF0C-836E1F0F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59</xdr:col>
      <xdr:colOff>646416</xdr:colOff>
      <xdr:row>16</xdr:row>
      <xdr:rowOff>33961</xdr:rowOff>
    </xdr:from>
    <xdr:to>
      <xdr:col>65</xdr:col>
      <xdr:colOff>252573</xdr:colOff>
      <xdr:row>30</xdr:row>
      <xdr:rowOff>180083</xdr:rowOff>
    </xdr:to>
    <xdr:graphicFrame macro="">
      <xdr:nvGraphicFramePr>
        <xdr:cNvPr id="11" name="Chart 10">
          <a:extLst>
            <a:ext uri="{FF2B5EF4-FFF2-40B4-BE49-F238E27FC236}">
              <a16:creationId xmlns:a16="http://schemas.microsoft.com/office/drawing/2014/main" id="{6F341DC7-A1DB-A9EB-B6F4-31B59A98D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71</xdr:col>
      <xdr:colOff>215900</xdr:colOff>
      <xdr:row>19</xdr:row>
      <xdr:rowOff>31750</xdr:rowOff>
    </xdr:from>
    <xdr:to>
      <xdr:col>76</xdr:col>
      <xdr:colOff>660400</xdr:colOff>
      <xdr:row>33</xdr:row>
      <xdr:rowOff>107950</xdr:rowOff>
    </xdr:to>
    <xdr:graphicFrame macro="">
      <xdr:nvGraphicFramePr>
        <xdr:cNvPr id="13" name="Chart 12">
          <a:extLst>
            <a:ext uri="{FF2B5EF4-FFF2-40B4-BE49-F238E27FC236}">
              <a16:creationId xmlns:a16="http://schemas.microsoft.com/office/drawing/2014/main" id="{653174E5-CCE6-671F-FBD4-7379B1D37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85</xdr:col>
      <xdr:colOff>298450</xdr:colOff>
      <xdr:row>15</xdr:row>
      <xdr:rowOff>25400</xdr:rowOff>
    </xdr:from>
    <xdr:to>
      <xdr:col>90</xdr:col>
      <xdr:colOff>742950</xdr:colOff>
      <xdr:row>29</xdr:row>
      <xdr:rowOff>101600</xdr:rowOff>
    </xdr:to>
    <xdr:graphicFrame macro="">
      <xdr:nvGraphicFramePr>
        <xdr:cNvPr id="15" name="Chart 14">
          <a:extLst>
            <a:ext uri="{FF2B5EF4-FFF2-40B4-BE49-F238E27FC236}">
              <a16:creationId xmlns:a16="http://schemas.microsoft.com/office/drawing/2014/main" id="{7CE31BBC-6A99-6516-3A39-995D8F59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95</xdr:col>
      <xdr:colOff>552450</xdr:colOff>
      <xdr:row>19</xdr:row>
      <xdr:rowOff>31750</xdr:rowOff>
    </xdr:from>
    <xdr:to>
      <xdr:col>101</xdr:col>
      <xdr:colOff>171450</xdr:colOff>
      <xdr:row>33</xdr:row>
      <xdr:rowOff>107950</xdr:rowOff>
    </xdr:to>
    <xdr:graphicFrame macro="">
      <xdr:nvGraphicFramePr>
        <xdr:cNvPr id="16" name="Chart 15">
          <a:extLst>
            <a:ext uri="{FF2B5EF4-FFF2-40B4-BE49-F238E27FC236}">
              <a16:creationId xmlns:a16="http://schemas.microsoft.com/office/drawing/2014/main" id="{B331DEB9-A337-594A-4781-2FF96E1E6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107</xdr:col>
      <xdr:colOff>247650</xdr:colOff>
      <xdr:row>18</xdr:row>
      <xdr:rowOff>171450</xdr:rowOff>
    </xdr:from>
    <xdr:to>
      <xdr:col>112</xdr:col>
      <xdr:colOff>692150</xdr:colOff>
      <xdr:row>33</xdr:row>
      <xdr:rowOff>57150</xdr:rowOff>
    </xdr:to>
    <xdr:graphicFrame macro="">
      <xdr:nvGraphicFramePr>
        <xdr:cNvPr id="17" name="Chart 16">
          <a:extLst>
            <a:ext uri="{FF2B5EF4-FFF2-40B4-BE49-F238E27FC236}">
              <a16:creationId xmlns:a16="http://schemas.microsoft.com/office/drawing/2014/main" id="{2173CCDD-B662-BCB3-55BC-808D12F5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121</xdr:col>
      <xdr:colOff>39150</xdr:colOff>
      <xdr:row>7</xdr:row>
      <xdr:rowOff>165768</xdr:rowOff>
    </xdr:from>
    <xdr:to>
      <xdr:col>126</xdr:col>
      <xdr:colOff>314158</xdr:colOff>
      <xdr:row>22</xdr:row>
      <xdr:rowOff>44306</xdr:rowOff>
    </xdr:to>
    <xdr:graphicFrame macro="">
      <xdr:nvGraphicFramePr>
        <xdr:cNvPr id="38" name="Chart 2">
          <a:extLst>
            <a:ext uri="{FF2B5EF4-FFF2-40B4-BE49-F238E27FC236}">
              <a16:creationId xmlns:a16="http://schemas.microsoft.com/office/drawing/2014/main" id="{B6C8D512-FB38-A0E0-CD40-AA95B7D9B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16</xdr:col>
      <xdr:colOff>30187</xdr:colOff>
      <xdr:row>1</xdr:row>
      <xdr:rowOff>0</xdr:rowOff>
    </xdr:from>
    <xdr:ext cx="4875188" cy="3076575"/>
    <xdr:pic>
      <xdr:nvPicPr>
        <xdr:cNvPr id="2" name="Picture 1">
          <a:extLst>
            <a:ext uri="{FF2B5EF4-FFF2-40B4-BE49-F238E27FC236}">
              <a16:creationId xmlns:a16="http://schemas.microsoft.com/office/drawing/2014/main" id="{40766661-9D3B-4EC8-8199-1DE1015688C4}"/>
            </a:ext>
          </a:extLst>
        </xdr:cNvPr>
        <xdr:cNvPicPr>
          <a:picLocks noChangeAspect="1"/>
        </xdr:cNvPicPr>
      </xdr:nvPicPr>
      <xdr:blipFill>
        <a:blip xmlns:r="http://schemas.openxmlformats.org/officeDocument/2006/relationships" r:embed="rId1"/>
        <a:stretch>
          <a:fillRect/>
        </a:stretch>
      </xdr:blipFill>
      <xdr:spPr>
        <a:xfrm>
          <a:off x="11793562" y="190500"/>
          <a:ext cx="4875188" cy="3076575"/>
        </a:xfrm>
        <a:prstGeom prst="rect">
          <a:avLst/>
        </a:prstGeom>
      </xdr:spPr>
    </xdr:pic>
    <xdr:clientData/>
  </xdr:oneCellAnchor>
  <xdr:oneCellAnchor>
    <xdr:from>
      <xdr:col>23</xdr:col>
      <xdr:colOff>1</xdr:colOff>
      <xdr:row>1</xdr:row>
      <xdr:rowOff>0</xdr:rowOff>
    </xdr:from>
    <xdr:ext cx="4801322" cy="3076575"/>
    <xdr:pic>
      <xdr:nvPicPr>
        <xdr:cNvPr id="3" name="Picture 2">
          <a:extLst>
            <a:ext uri="{FF2B5EF4-FFF2-40B4-BE49-F238E27FC236}">
              <a16:creationId xmlns:a16="http://schemas.microsoft.com/office/drawing/2014/main" id="{BEEA6EEF-ABBD-4360-A5B0-39982BF700F0}"/>
            </a:ext>
            <a:ext uri="{147F2762-F138-4A5C-976F-8EAC2B608ADB}">
              <a16:predDERef xmlns:a16="http://schemas.microsoft.com/office/drawing/2014/main" pred="{AE16AA6F-E437-D23B-FF45-A1FD71588AFF}"/>
            </a:ext>
          </a:extLst>
        </xdr:cNvPr>
        <xdr:cNvPicPr>
          <a:picLocks noChangeAspect="1"/>
        </xdr:cNvPicPr>
      </xdr:nvPicPr>
      <xdr:blipFill>
        <a:blip xmlns:r="http://schemas.openxmlformats.org/officeDocument/2006/relationships" r:embed="rId2"/>
        <a:stretch>
          <a:fillRect/>
        </a:stretch>
      </xdr:blipFill>
      <xdr:spPr>
        <a:xfrm>
          <a:off x="16297276" y="190500"/>
          <a:ext cx="4801322" cy="3076575"/>
        </a:xfrm>
        <a:prstGeom prst="rect">
          <a:avLst/>
        </a:prstGeom>
      </xdr:spPr>
    </xdr:pic>
    <xdr:clientData/>
  </xdr:oneCellAnchor>
  <xdr:oneCellAnchor>
    <xdr:from>
      <xdr:col>10</xdr:col>
      <xdr:colOff>1666875</xdr:colOff>
      <xdr:row>32</xdr:row>
      <xdr:rowOff>180975</xdr:rowOff>
    </xdr:from>
    <xdr:ext cx="5010150" cy="2181225"/>
    <xdr:pic>
      <xdr:nvPicPr>
        <xdr:cNvPr id="4" name="Picture 3">
          <a:extLst>
            <a:ext uri="{FF2B5EF4-FFF2-40B4-BE49-F238E27FC236}">
              <a16:creationId xmlns:a16="http://schemas.microsoft.com/office/drawing/2014/main" id="{5A8E15D5-60C5-4481-BA66-357F16D64A5A}"/>
            </a:ext>
            <a:ext uri="{147F2762-F138-4A5C-976F-8EAC2B608ADB}">
              <a16:predDERef xmlns:a16="http://schemas.microsoft.com/office/drawing/2014/main" pred="{AA91C5E7-F021-1579-C769-4F96CE220C5F}"/>
            </a:ext>
          </a:extLst>
        </xdr:cNvPr>
        <xdr:cNvPicPr>
          <a:picLocks noChangeAspect="1"/>
        </xdr:cNvPicPr>
      </xdr:nvPicPr>
      <xdr:blipFill>
        <a:blip xmlns:r="http://schemas.openxmlformats.org/officeDocument/2006/relationships" r:embed="rId3"/>
        <a:stretch>
          <a:fillRect/>
        </a:stretch>
      </xdr:blipFill>
      <xdr:spPr>
        <a:xfrm>
          <a:off x="10925175" y="9505950"/>
          <a:ext cx="5010150" cy="21812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kyliejudy/Library/Application%20Support/Microsoft/Assignment%204%20BAN%206001.xlsx" TargetMode="External"/><Relationship Id="rId1" Type="http://schemas.openxmlformats.org/officeDocument/2006/relationships/externalLinkPath" Target="https://d.docs.live.net/Users/kyliejudy/Library/Application%20Support/Microsoft/Assignment%204%20BAN%206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TA"/>
      <sheetName val="Sheet3"/>
      <sheetName val="Distribution Analysis"/>
      <sheetName val="Sheet2"/>
      <sheetName val="Distribution Analysis (2)"/>
      <sheetName val="x"/>
    </sheetNames>
    <sheetDataSet>
      <sheetData sheetId="0"/>
      <sheetData sheetId="1"/>
      <sheetData sheetId="2"/>
      <sheetData sheetId="3">
        <row r="2">
          <cell r="C2" t="str">
            <v>Bin Mid-Points</v>
          </cell>
          <cell r="F2" t="str">
            <v>Frequency</v>
          </cell>
          <cell r="G2" t="str">
            <v>norm dist points</v>
          </cell>
        </row>
        <row r="3">
          <cell r="C3">
            <v>0.05</v>
          </cell>
          <cell r="F3">
            <v>0</v>
          </cell>
          <cell r="G3">
            <v>2.4665120731616592</v>
          </cell>
        </row>
        <row r="4">
          <cell r="C4">
            <v>0.15000000000000002</v>
          </cell>
          <cell r="F4">
            <v>29</v>
          </cell>
          <cell r="G4">
            <v>8.8658799961578989</v>
          </cell>
        </row>
        <row r="5">
          <cell r="C5">
            <v>0.25</v>
          </cell>
          <cell r="F5">
            <v>33</v>
          </cell>
          <cell r="G5">
            <v>25.93445866144873</v>
          </cell>
        </row>
        <row r="6">
          <cell r="C6">
            <v>0.35000000000000003</v>
          </cell>
          <cell r="F6">
            <v>32</v>
          </cell>
          <cell r="G6">
            <v>61.737531603495626</v>
          </cell>
        </row>
        <row r="7">
          <cell r="C7">
            <v>0.45</v>
          </cell>
          <cell r="F7">
            <v>42</v>
          </cell>
          <cell r="G7">
            <v>119.60189790715611</v>
          </cell>
        </row>
        <row r="8">
          <cell r="C8">
            <v>0.55000000000000004</v>
          </cell>
          <cell r="F8">
            <v>81</v>
          </cell>
          <cell r="G8">
            <v>188.5574154818612</v>
          </cell>
        </row>
        <row r="9">
          <cell r="C9">
            <v>0.64999999999999991</v>
          </cell>
          <cell r="F9">
            <v>100</v>
          </cell>
          <cell r="G9">
            <v>241.91672684782935</v>
          </cell>
        </row>
        <row r="10">
          <cell r="C10">
            <v>0.75</v>
          </cell>
          <cell r="F10">
            <v>190</v>
          </cell>
          <cell r="G10">
            <v>252.58346370383299</v>
          </cell>
        </row>
        <row r="11">
          <cell r="C11">
            <v>0.84999999999999987</v>
          </cell>
          <cell r="F11">
            <v>288</v>
          </cell>
          <cell r="G11">
            <v>214.61529357802479</v>
          </cell>
        </row>
        <row r="12">
          <cell r="C12">
            <v>0.95</v>
          </cell>
          <cell r="F12">
            <v>306</v>
          </cell>
          <cell r="G12">
            <v>148.3997449767748</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63194443" createdVersion="8" refreshedVersion="8" minRefreshableVersion="3" recordCount="1407" xr:uid="{40A22E7F-B4D6-4E8F-ACB8-19CC54C4C57C}">
  <cacheSource type="worksheet">
    <worksheetSource ref="A1:Q1408" sheet="Data" r:id="rId2"/>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 maxValue="1"/>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10">
        <rangePr autoStart="0" autoEnd="0" startNum="0" endNum="45000" groupInterval="2500"/>
        <groupItems count="20">
          <s v="&lt;0"/>
          <s v="0-2499"/>
          <s v="2500-4999"/>
          <s v="5000-7499"/>
          <s v="7500-9999"/>
          <s v="10000-12499"/>
          <s v="12500-14999"/>
          <s v="15000-17499"/>
          <s v="17500-19999"/>
          <s v="20000-22499"/>
          <s v="22500-24999"/>
          <s v="25000-27499"/>
          <s v="27500-29999"/>
          <s v="30000-32499"/>
          <s v="32500-34999"/>
          <s v="35000-37499"/>
          <s v="37500-39999"/>
          <s v="40000-42499"/>
          <s v="42500-45000"/>
          <s v="&gt;45000"/>
        </groupItems>
      </fieldGroup>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ount="3">
        <s v="Public"/>
        <s v="Private nonprofit"/>
        <s v="Private for-profit"/>
      </sharedItems>
    </cacheField>
    <cacheField name="locale_type" numFmtId="0">
      <sharedItems count="3">
        <s v="City"/>
        <s v="Suburb"/>
        <s v="Town or Rural"/>
      </sharedItems>
    </cacheField>
    <cacheField name="region" numFmtId="0">
      <sharedItems count="3">
        <s v="West"/>
        <s v="Central"/>
        <s v="East"/>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59259263" createdVersion="8" refreshedVersion="8" minRefreshableVersion="3" recordCount="1407" xr:uid="{4E5813A9-A673-47E4-8875-72F06D303446}">
  <cacheSource type="worksheet">
    <worksheetSource ref="D1:M1408" sheet="Data" r:id="rId2"/>
  </cacheSource>
  <cacheFields count="10">
    <cacheField name="admission_rate" numFmtId="0">
      <sharedItems containsSemiMixedTypes="0" containsString="0" containsNumber="1" minValue="3.61E-2" maxValue="1" count="1247">
        <n v="0.89890000000000003"/>
        <n v="0.86140000000000005"/>
        <n v="0.76580000000000004"/>
        <n v="0.78910000000000002"/>
        <n v="0.89610000000000001"/>
        <n v="0.94510000000000005"/>
        <n v="0.70620000000000005"/>
        <n v="0.74539999999999995"/>
        <n v="0.88429999999999997"/>
        <n v="0.74350000000000005"/>
        <n v="0.8488"/>
        <n v="0.91100000000000003"/>
        <n v="0.75670000000000004"/>
        <n v="0.31319999999999998"/>
        <n v="0.9385"/>
        <n v="0.98140000000000005"/>
        <n v="0.93740000000000001"/>
        <n v="0.75170000000000003"/>
        <n v="0.92720000000000002"/>
        <n v="0.93300000000000005"/>
        <n v="0.9526"/>
        <n v="0.9052"/>
        <n v="0.97389999999999999"/>
        <n v="0.4627"/>
        <n v="0.91249999999999998"/>
        <n v="0.9345"/>
        <n v="0.93989999999999996"/>
        <n v="0.10979999999999999"/>
        <n v="0.41830000000000001"/>
        <n v="0.28570000000000001"/>
        <n v="8.9700000000000002E-2"/>
        <n v="0.76390000000000002"/>
        <n v="0.2671"/>
        <n v="0.32969999999999999"/>
        <n v="0.65790000000000004"/>
        <n v="0.32340000000000002"/>
        <n v="0.95009999999999994"/>
        <n v="0.65429999999999999"/>
        <n v="0.38740000000000002"/>
        <n v="0.65990000000000004"/>
        <n v="0.30809999999999998"/>
        <n v="9.5899999999999999E-2"/>
        <n v="0.51180000000000003"/>
        <n v="1"/>
        <n v="0.83499999999999996"/>
        <n v="0.64070000000000005"/>
        <n v="0.12659999999999999"/>
        <n v="0.98199999999999998"/>
        <n v="0.95799999999999996"/>
        <n v="0.7117"/>
        <n v="0.94320000000000004"/>
        <n v="0.91500000000000004"/>
        <n v="0.84019999999999995"/>
        <n v="0.45079999999999998"/>
        <n v="0.68469999999999998"/>
        <n v="0.73129999999999995"/>
        <n v="0.44169999999999998"/>
        <n v="0.81759999999999999"/>
        <n v="0.32979999999999998"/>
        <n v="0.71319999999999995"/>
        <n v="0.62860000000000005"/>
        <n v="0.25159999999999999"/>
        <n v="0.83679999999999999"/>
        <n v="7.0900000000000005E-2"/>
        <n v="0.82709999999999995"/>
        <n v="0.3619"/>
        <n v="0.52380000000000004"/>
        <n v="0.96440000000000003"/>
        <n v="0.61709999999999998"/>
        <n v="0.93330000000000002"/>
        <n v="0.84609999999999996"/>
        <n v="0.48"/>
        <n v="0.38290000000000002"/>
        <n v="0.86029999999999995"/>
        <n v="0.86529999999999996"/>
        <n v="0.93430000000000002"/>
        <n v="0.62439999999999996"/>
        <n v="9.8100000000000007E-2"/>
        <n v="0.83089999999999997"/>
        <n v="0.77049999999999996"/>
        <n v="0.80789999999999995"/>
        <n v="0.74680000000000002"/>
        <n v="0.97350000000000003"/>
        <n v="0.78080000000000005"/>
        <n v="0.1847"/>
        <n v="0.6069"/>
        <n v="0.88539999999999996"/>
        <n v="0.77810000000000001"/>
        <n v="0.77300000000000002"/>
        <n v="0.98799999999999999"/>
        <n v="0.85850000000000004"/>
        <n v="0.86460000000000004"/>
        <n v="0.94899999999999995"/>
        <n v="0.99709999999999999"/>
        <n v="0.9143"/>
        <n v="0.60629999999999995"/>
        <n v="0.86599999999999999"/>
        <n v="0.85870000000000002"/>
        <n v="0.95340000000000003"/>
        <n v="0.87209999999999999"/>
        <n v="0.75529999999999997"/>
        <n v="0.49099999999999999"/>
        <n v="0.87690000000000001"/>
        <n v="0.64739999999999998"/>
        <n v="0.77470000000000006"/>
        <n v="0.62680000000000002"/>
        <n v="0.8085"/>
        <n v="0.63190000000000002"/>
        <n v="0.76759999999999995"/>
        <n v="0.43259999999999998"/>
        <n v="4.48E-2"/>
        <n v="0.89459999999999995"/>
        <n v="0.92789999999999995"/>
        <n v="0.75890000000000002"/>
        <n v="0.65349999999999997"/>
        <n v="0.73640000000000005"/>
        <n v="0.84989999999999999"/>
        <n v="0.48270000000000002"/>
        <n v="0.97499999999999998"/>
        <n v="0.57140000000000002"/>
        <n v="0.77349999999999997"/>
        <n v="0.95230000000000004"/>
        <n v="0.42370000000000002"/>
        <n v="0.3931"/>
        <n v="0.78190000000000004"/>
        <n v="0.54930000000000001"/>
        <n v="0.88149999999999995"/>
        <n v="0.47589999999999999"/>
        <n v="0.70789999999999997"/>
        <n v="0.56810000000000005"/>
        <n v="0.71289999999999998"/>
        <n v="0.81599999999999995"/>
        <n v="0.71719999999999995"/>
        <n v="0.66679999999999995"/>
        <n v="0.9093"/>
        <n v="0.82689999999999997"/>
        <n v="0.95050000000000001"/>
        <n v="0.77329999999999999"/>
        <n v="0.68510000000000004"/>
        <n v="0.69789999999999996"/>
        <n v="7.6899999999999996E-2"/>
        <n v="0.746"/>
        <n v="0.55859999999999999"/>
        <n v="0.50929999999999997"/>
        <n v="0.92910000000000004"/>
        <n v="0.97160000000000002"/>
        <n v="0.9032"/>
        <n v="0.65290000000000004"/>
        <n v="0.84299999999999997"/>
        <n v="0.85880000000000001"/>
        <n v="0.86880000000000002"/>
        <n v="0.84919999999999995"/>
        <n v="0.89470000000000005"/>
        <n v="0.71179999999999999"/>
        <n v="0.874"/>
        <n v="0.79339999999999999"/>
        <n v="0.85499999999999998"/>
        <n v="0.97660000000000002"/>
        <n v="0.8508"/>
        <n v="0.57189999999999996"/>
        <n v="0.73109999999999997"/>
        <n v="0.77600000000000002"/>
        <n v="0.69799999999999995"/>
        <n v="0.8407"/>
        <n v="0.82150000000000001"/>
        <n v="0.83699999999999997"/>
        <n v="0.75180000000000002"/>
        <n v="0.75639999999999996"/>
        <n v="0.83889999999999998"/>
        <n v="0.76370000000000005"/>
        <n v="0.66500000000000004"/>
        <n v="0.70389999999999997"/>
        <n v="0.80769999999999997"/>
        <n v="0.86480000000000001"/>
        <n v="0.83840000000000003"/>
        <n v="0.78210000000000002"/>
        <n v="0.7339"/>
        <n v="0.84460000000000002"/>
        <n v="0.67220000000000002"/>
        <n v="0.71060000000000001"/>
        <n v="0.9546"/>
        <n v="0.88939999999999997"/>
        <n v="0.11269999999999999"/>
        <n v="0.82509999999999994"/>
        <n v="0.76859999999999995"/>
        <n v="0.9597"/>
        <n v="0.72389999999999999"/>
        <n v="0.75970000000000004"/>
        <n v="0.73529999999999995"/>
        <n v="0.8548"/>
        <n v="0.89429999999999998"/>
        <n v="0.63300000000000001"/>
        <n v="0.77610000000000001"/>
        <n v="0.86170000000000002"/>
        <n v="0.71830000000000005"/>
        <n v="0.64039999999999997"/>
        <n v="0.79900000000000004"/>
        <n v="0.63849999999999996"/>
        <n v="0.88629999999999998"/>
        <n v="0.67520000000000002"/>
        <n v="0.80830000000000002"/>
        <n v="0.9909"/>
        <n v="0.14510000000000001"/>
        <n v="0.88660000000000005"/>
        <n v="0.83620000000000005"/>
        <n v="0.99860000000000004"/>
        <n v="0.71540000000000004"/>
        <n v="0.95699999999999996"/>
        <n v="0.71040000000000003"/>
        <n v="0.82520000000000004"/>
        <n v="0.9274"/>
        <n v="0.80359999999999998"/>
        <n v="0.86219999999999997"/>
        <n v="0.96460000000000001"/>
        <n v="0.76980000000000004"/>
        <n v="0.75839999999999996"/>
        <n v="0.51880000000000004"/>
        <n v="0.94189999999999996"/>
        <n v="0.98119999999999996"/>
        <n v="0.56000000000000005"/>
        <n v="0.93500000000000005"/>
        <n v="0.52710000000000001"/>
        <n v="0.97709999999999997"/>
        <n v="0.90259999999999996"/>
        <n v="0.50980000000000003"/>
        <n v="0.55220000000000002"/>
        <n v="0.93479999999999996"/>
        <n v="0.73980000000000001"/>
        <n v="0.81689999999999996"/>
        <n v="0.71899999999999997"/>
        <n v="0.78800000000000003"/>
        <n v="0.8296"/>
        <n v="0.89419999999999999"/>
        <n v="0.86629999999999996"/>
        <n v="0.75549999999999995"/>
        <n v="0.48170000000000002"/>
        <n v="0.64580000000000004"/>
        <n v="0.9395"/>
        <n v="0.72529999999999994"/>
        <n v="0.80700000000000005"/>
        <n v="0.57030000000000003"/>
        <n v="0.81850000000000001"/>
        <n v="0.89880000000000004"/>
        <n v="0.81869999999999998"/>
        <n v="0.70909999999999995"/>
        <n v="0.8982"/>
        <n v="0.6754"/>
        <n v="0.6925"/>
        <n v="0.9194"/>
        <n v="0.97840000000000005"/>
        <n v="0.75419999999999998"/>
        <n v="0.7964"/>
        <n v="0.91390000000000005"/>
        <n v="0.78669999999999995"/>
        <n v="0.99160000000000004"/>
        <n v="0.77769999999999995"/>
        <n v="0.83020000000000005"/>
        <n v="0.79239999999999999"/>
        <n v="0.75319999999999998"/>
        <n v="0.55900000000000005"/>
        <n v="0.63390000000000002"/>
        <n v="0.97650000000000003"/>
        <n v="0.15640000000000001"/>
        <n v="0.84799999999999998"/>
        <n v="0.92430000000000001"/>
        <n v="0.55610000000000004"/>
        <n v="0.7046"/>
        <n v="0.64510000000000001"/>
        <n v="0.87839999999999996"/>
        <n v="0.83250000000000002"/>
        <n v="0.69099999999999995"/>
        <n v="0.72070000000000001"/>
        <n v="0.68899999999999995"/>
        <n v="0.51519999999999999"/>
        <n v="0.81159999999999999"/>
        <n v="0.84599999999999997"/>
        <n v="0.81979999999999997"/>
        <n v="0.55979999999999996"/>
        <n v="0.38969999999999999"/>
        <n v="0.878"/>
        <n v="0.2041"/>
        <n v="0.62649999999999995"/>
        <n v="0.78869999999999996"/>
        <n v="0.87170000000000003"/>
        <n v="0.6099"/>
        <n v="0.87629999999999997"/>
        <n v="0.28520000000000001"/>
        <n v="0.88439999999999996"/>
        <n v="0.98709999999999998"/>
        <n v="0.79749999999999999"/>
        <n v="0.87860000000000005"/>
        <n v="0.48480000000000001"/>
        <n v="0.9375"/>
        <n v="0.88749999999999996"/>
        <n v="0.74929999999999997"/>
        <n v="0.58760000000000001"/>
        <n v="0.98980000000000001"/>
        <n v="0.93469999999999998"/>
        <n v="0.91520000000000001"/>
        <n v="0.94799999999999995"/>
        <n v="0.90620000000000001"/>
        <n v="0.92779999999999996"/>
        <n v="0.48320000000000002"/>
        <n v="0.2278"/>
        <n v="0.92959999999999998"/>
        <n v="0.85360000000000003"/>
        <n v="0.91849999999999998"/>
        <n v="0.62180000000000002"/>
        <n v="0.75490000000000002"/>
        <n v="0.71740000000000004"/>
        <n v="0.56869999999999998"/>
        <n v="0.63800000000000001"/>
        <n v="0.69230000000000003"/>
        <n v="0.69179999999999997"/>
        <n v="0.99099999999999999"/>
        <n v="0.57579999999999998"/>
        <n v="0.71609999999999996"/>
        <n v="0.72629999999999995"/>
        <n v="0.54759999999999998"/>
        <n v="0.56840000000000002"/>
        <n v="0.64290000000000003"/>
        <n v="0.95079999999999998"/>
        <n v="0.96399999999999997"/>
        <n v="0.68600000000000005"/>
        <n v="0.97030000000000005"/>
        <n v="0.78469999999999995"/>
        <n v="0.7218"/>
        <n v="0.72550000000000003"/>
        <n v="0.62670000000000003"/>
        <n v="0.8377"/>
        <n v="0.8609"/>
        <n v="0.93610000000000004"/>
        <n v="0.69589999999999996"/>
        <n v="0.75039999999999996"/>
        <n v="0.89839999999999998"/>
        <n v="0.68389999999999995"/>
        <n v="0.7722"/>
        <n v="0.73519999999999996"/>
        <n v="0.90529999999999999"/>
        <n v="0.1206"/>
        <n v="0.86229999999999996"/>
        <n v="0.79200000000000004"/>
        <n v="0.3836"/>
        <n v="0.70960000000000001"/>
        <n v="0.70930000000000004"/>
        <n v="0.50280000000000002"/>
        <n v="0.91049999999999998"/>
        <n v="0.82140000000000002"/>
        <n v="0.95860000000000001"/>
        <n v="0.69610000000000005"/>
        <n v="0.99780000000000002"/>
        <n v="0.78180000000000005"/>
        <n v="0.67369999999999997"/>
        <n v="0.85719999999999996"/>
        <n v="0.98009999999999997"/>
        <n v="0.71650000000000003"/>
        <n v="0.89490000000000003"/>
        <n v="0.73409999999999997"/>
        <n v="0.66120000000000001"/>
        <n v="0.86980000000000002"/>
        <n v="0.79820000000000002"/>
        <n v="0.87490000000000001"/>
        <n v="0.44650000000000001"/>
        <n v="0.9617"/>
        <n v="0.73709999999999998"/>
        <n v="0.91659999999999997"/>
        <n v="0.44490000000000002"/>
        <n v="0.95179999999999998"/>
        <n v="0.88970000000000005"/>
        <n v="0.37019999999999997"/>
        <n v="0.88080000000000003"/>
        <n v="0.753"/>
        <n v="0.6462"/>
        <n v="0.76900000000000002"/>
        <n v="0.9496"/>
        <n v="0.25750000000000001"/>
        <n v="0.99070000000000003"/>
        <n v="0.59670000000000001"/>
        <n v="0.8992"/>
        <n v="0.34489999999999998"/>
        <n v="0.76400000000000001"/>
        <n v="0.75700000000000001"/>
        <n v="0.67230000000000001"/>
        <n v="0.80959999999999999"/>
        <n v="0.70220000000000005"/>
        <n v="0.3654"/>
        <n v="0.98609999999999998"/>
        <n v="0.58940000000000003"/>
        <n v="0.85289999999999999"/>
        <n v="0.37969999999999998"/>
        <n v="0.61350000000000005"/>
        <n v="0.47310000000000002"/>
        <n v="0.91300000000000003"/>
        <n v="0.67659999999999998"/>
        <n v="0.65449999999999997"/>
        <n v="0.47549999999999998"/>
        <n v="0.1739"/>
        <n v="0.8337"/>
        <n v="0.8579"/>
        <n v="0.93530000000000002"/>
        <n v="0.80900000000000005"/>
        <n v="0.86339999999999995"/>
        <n v="0.31030000000000002"/>
        <n v="0.76539999999999997"/>
        <n v="0.7036"/>
        <n v="0.74129999999999996"/>
        <n v="0.75860000000000005"/>
        <n v="0.79310000000000003"/>
        <n v="0.93220000000000003"/>
        <n v="0.754"/>
        <n v="0.84289999999999998"/>
        <n v="0.78200000000000003"/>
        <n v="0.84150000000000003"/>
        <n v="0.59119999999999995"/>
        <n v="0.81840000000000002"/>
        <n v="0.34179999999999999"/>
        <n v="0.94230000000000003"/>
        <n v="0.74399999999999999"/>
        <n v="0.60570000000000002"/>
        <n v="0.55600000000000005"/>
        <n v="0.84530000000000005"/>
        <n v="0.58360000000000001"/>
        <n v="0.80049999999999999"/>
        <n v="0.92020000000000002"/>
        <n v="0.70740000000000003"/>
        <n v="0.40500000000000003"/>
        <n v="0.92400000000000004"/>
        <n v="0.72350000000000003"/>
        <n v="0.59530000000000005"/>
        <n v="0.96330000000000005"/>
        <n v="0.86409999999999998"/>
        <n v="0.84450000000000003"/>
        <n v="0.98309999999999997"/>
        <n v="0.93510000000000004"/>
        <n v="0.78490000000000004"/>
        <n v="0.85170000000000001"/>
        <n v="0.67279999999999995"/>
        <n v="0.95020000000000004"/>
        <n v="0.88300000000000001"/>
        <n v="0.74850000000000005"/>
        <n v="0.89559999999999995"/>
        <n v="0.90869999999999995"/>
        <n v="0.89170000000000005"/>
        <n v="0.24610000000000001"/>
        <n v="0.88619999999999999"/>
        <n v="0.71140000000000003"/>
        <n v="0.93899999999999995"/>
        <n v="0.77090000000000003"/>
        <n v="0.98099999999999998"/>
        <n v="0.67749999999999999"/>
        <n v="0.88049999999999995"/>
        <n v="0.73380000000000001"/>
        <n v="0.42570000000000002"/>
        <n v="0.93"/>
        <n v="0.79869999999999997"/>
        <n v="0.98340000000000005"/>
        <n v="0.82889999999999997"/>
        <n v="0.98780000000000001"/>
        <n v="0.67779999999999996"/>
        <n v="0.46960000000000002"/>
        <n v="0.81789999999999996"/>
        <n v="0.92469999999999997"/>
        <n v="0.85980000000000001"/>
        <n v="0.66569999999999996"/>
        <n v="0.90749999999999997"/>
        <n v="0.9637"/>
        <n v="0.83199999999999996"/>
        <n v="0.7802"/>
        <n v="0.72250000000000003"/>
        <n v="0.89800000000000002"/>
        <n v="0.83399999999999996"/>
        <n v="0.76919999999999999"/>
        <n v="0.86639999999999995"/>
        <n v="0.39150000000000001"/>
        <n v="0.9325"/>
        <n v="0.38150000000000001"/>
        <n v="0.89780000000000004"/>
        <n v="0.85740000000000005"/>
        <n v="0.9718"/>
        <n v="0.63039999999999996"/>
        <n v="0.66839999999999999"/>
        <n v="0.87060000000000004"/>
        <n v="0.75729999999999997"/>
        <n v="0.86280000000000001"/>
        <n v="0.63939999999999997"/>
        <n v="0.74980000000000002"/>
        <n v="0.81340000000000001"/>
        <n v="0.60540000000000005"/>
        <n v="0.58930000000000005"/>
        <n v="0.62329999999999997"/>
        <n v="0.7984"/>
        <n v="0.72430000000000005"/>
        <n v="0.82340000000000002"/>
        <n v="0.88590000000000002"/>
        <n v="0.755"/>
        <n v="0.78159999999999996"/>
        <n v="0.86499999999999999"/>
        <n v="0.75390000000000001"/>
        <n v="0.87670000000000003"/>
        <n v="0.93010000000000004"/>
        <n v="0.45200000000000001"/>
        <n v="0.90680000000000005"/>
        <n v="0.89380000000000004"/>
        <n v="0.81720000000000004"/>
        <n v="0.91800000000000004"/>
        <n v="0.96879999999999999"/>
        <n v="3.61E-2"/>
        <n v="0.49869999999999998"/>
        <n v="0.95099999999999996"/>
        <n v="0.90600000000000003"/>
        <n v="0.43380000000000002"/>
        <n v="0.97399999999999998"/>
        <n v="0.39860000000000001"/>
        <n v="0.5"/>
        <n v="0.63109999999999999"/>
        <n v="0.86819999999999997"/>
        <n v="0.94810000000000005"/>
        <n v="0.64419999999999999"/>
        <n v="0.87529999999999997"/>
        <n v="0.87709999999999999"/>
        <n v="0.40679999999999999"/>
        <n v="0.41820000000000002"/>
        <n v="0.82640000000000002"/>
        <n v="0.875"/>
        <n v="0.90910000000000002"/>
        <n v="0.71"/>
        <n v="0.92"/>
        <n v="0.79630000000000001"/>
        <n v="0.78149999999999997"/>
        <n v="0.76470000000000005"/>
        <n v="0.85709999999999997"/>
        <n v="0.72360000000000002"/>
        <n v="0.49180000000000001"/>
        <n v="0.59309999999999996"/>
        <n v="0.73329999999999995"/>
        <n v="0.37040000000000001"/>
        <n v="0.52390000000000003"/>
        <n v="0.82979999999999998"/>
        <n v="0.33289999999999997"/>
        <n v="0.95750000000000002"/>
        <n v="0.9466"/>
        <n v="0.6038"/>
        <n v="0.72150000000000003"/>
        <n v="0.65359999999999996"/>
        <n v="0.78590000000000004"/>
        <n v="0.91469999999999996"/>
        <n v="0.29249999999999998"/>
        <n v="0.16489999999999999"/>
        <n v="0.87009999999999998"/>
        <n v="3.8699999999999998E-2"/>
        <n v="0.70169999999999999"/>
        <n v="0.13320000000000001"/>
        <n v="7.1300000000000002E-2"/>
        <n v="0.96719999999999995"/>
        <n v="0.97919999999999996"/>
        <n v="0.96640000000000004"/>
        <n v="0.99870000000000003"/>
        <n v="0.9163"/>
        <n v="0.76060000000000005"/>
        <n v="0.83509999999999995"/>
        <n v="0.7923"/>
        <n v="0.96299999999999997"/>
        <n v="0.99570000000000003"/>
        <n v="9.01E-2"/>
        <n v="0.503"/>
        <n v="0.1709"/>
        <n v="0.85199999999999998"/>
        <n v="0.45050000000000001"/>
        <n v="0.43530000000000002"/>
        <n v="0.1643"/>
        <n v="0.1111"/>
        <n v="0.87809999999999999"/>
        <n v="0.39539999999999997"/>
        <n v="0.87649999999999995"/>
        <n v="0.5131"/>
        <n v="0.75649999999999995"/>
        <n v="0.71209999999999996"/>
        <n v="0.70679999999999998"/>
        <n v="0.86929999999999996"/>
        <n v="0.83609999999999995"/>
        <n v="0.75280000000000002"/>
        <n v="3.6499999999999998E-2"/>
        <n v="0.17610000000000001"/>
        <n v="0.81220000000000003"/>
        <n v="0.96870000000000001"/>
        <n v="0.83040000000000003"/>
        <n v="0.59730000000000005"/>
        <n v="0.83779999999999999"/>
        <n v="0.85209999999999997"/>
        <n v="0.76270000000000004"/>
        <n v="4.5499999999999999E-2"/>
        <n v="0.94699999999999995"/>
        <n v="0.70020000000000004"/>
        <n v="0.36030000000000001"/>
        <n v="0.41099999999999998"/>
        <n v="0.80840000000000001"/>
        <n v="0.89739999999999998"/>
        <n v="5.2200000000000003E-2"/>
        <n v="0.85260000000000002"/>
        <n v="0.69779999999999998"/>
        <n v="0.95879999999999999"/>
        <n v="0.69979999999999998"/>
        <n v="0.21"/>
        <n v="0.71889999999999998"/>
        <n v="0.90639999999999998"/>
        <n v="0.66279999999999994"/>
        <n v="0.82330000000000003"/>
        <n v="0.1149"/>
        <n v="0.14050000000000001"/>
        <n v="0.91210000000000002"/>
        <n v="0.83479999999999999"/>
        <n v="0.81410000000000005"/>
        <n v="0.67730000000000001"/>
        <n v="8.2500000000000004E-2"/>
        <n v="0.60160000000000002"/>
        <n v="0.87990000000000002"/>
        <n v="0.80079999999999996"/>
        <n v="5.3999999999999999E-2"/>
        <n v="0.92130000000000001"/>
        <n v="0.99509999999999998"/>
        <n v="0.88160000000000005"/>
        <n v="0.90329999999999999"/>
        <n v="0.80869999999999997"/>
        <n v="0.87539999999999996"/>
        <n v="0.82589999999999997"/>
        <n v="0.78049999999999997"/>
        <n v="0.69740000000000002"/>
        <n v="0.71340000000000003"/>
        <n v="0.83079999999999998"/>
        <n v="0.67830000000000001"/>
        <n v="0.90710000000000002"/>
        <n v="0.95189999999999997"/>
        <n v="0.78839999999999999"/>
        <n v="0.77659999999999996"/>
        <n v="0.98380000000000001"/>
        <n v="0.75900000000000001"/>
        <n v="0.89019999999999999"/>
        <n v="0.87890000000000001"/>
        <n v="0.65069999999999995"/>
        <n v="4.6199999999999998E-2"/>
        <n v="0.70640000000000003"/>
        <n v="0.78639999999999999"/>
        <n v="0.66290000000000004"/>
        <n v="0.58150000000000002"/>
        <n v="0.71360000000000001"/>
        <n v="0.90300000000000002"/>
        <n v="0.73260000000000003"/>
        <n v="0.71030000000000004"/>
        <n v="0.4758"/>
        <n v="0.62290000000000001"/>
        <n v="0.90080000000000005"/>
        <n v="0.65910000000000002"/>
        <n v="0.52690000000000003"/>
        <n v="0.73839999999999995"/>
        <n v="0.5212"/>
        <n v="8.8400000000000006E-2"/>
        <n v="0.77359999999999995"/>
        <n v="0.13880000000000001"/>
        <n v="0.9"/>
        <n v="3.9899999999999998E-2"/>
        <n v="0.20710000000000001"/>
        <n v="8.7599999999999997E-2"/>
        <n v="0.47520000000000001"/>
        <n v="0.9234"/>
        <n v="0.60019999999999996"/>
        <n v="0.53800000000000003"/>
        <n v="0.57110000000000005"/>
        <n v="0.56579999999999997"/>
        <n v="0.86050000000000004"/>
        <n v="0.80289999999999995"/>
        <n v="0.64349999999999996"/>
        <n v="0.64100000000000001"/>
        <n v="0.81369999999999998"/>
        <n v="0.68259999999999998"/>
        <n v="0.76959999999999995"/>
        <n v="0.53820000000000001"/>
        <n v="0.13619999999999999"/>
        <n v="0.69599999999999995"/>
        <n v="0.97199999999999998"/>
        <n v="0.63990000000000002"/>
        <n v="0.68079999999999996"/>
        <n v="0.86939999999999995"/>
        <n v="0.69010000000000005"/>
        <n v="9.1499999999999998E-2"/>
        <n v="0.95899999999999996"/>
        <n v="0.86160000000000003"/>
        <n v="0.78939999999999999"/>
        <n v="0.4078"/>
        <n v="0.87339999999999995"/>
        <n v="0.56510000000000005"/>
        <n v="0.82609999999999995"/>
        <n v="0.85840000000000005"/>
        <n v="0.81740000000000002"/>
        <n v="0.88880000000000003"/>
        <n v="0.85109999999999997"/>
        <n v="0.74719999999999998"/>
        <n v="0.63470000000000004"/>
        <n v="9.2299999999999993E-2"/>
        <n v="0.87370000000000003"/>
        <n v="0.81020000000000003"/>
        <n v="0.75919999999999999"/>
        <n v="0.76529999999999998"/>
        <n v="0.73250000000000004"/>
        <n v="0.70630000000000004"/>
        <n v="0.66930000000000001"/>
        <n v="0.40079999999999999"/>
        <n v="0.53259999999999996"/>
        <n v="0.8165"/>
        <n v="0.54339999999999999"/>
        <n v="0.93049999999999999"/>
        <n v="0.61729999999999996"/>
        <n v="0.69020000000000004"/>
        <n v="0.21049999999999999"/>
        <n v="0.72050000000000003"/>
        <n v="0.66400000000000003"/>
        <n v="0.83430000000000004"/>
        <n v="0.92149999999999999"/>
        <n v="0.63290000000000002"/>
        <n v="0.3861"/>
        <n v="0.74180000000000001"/>
        <n v="0.4904"/>
        <n v="0.63280000000000003"/>
        <n v="0.8135"/>
        <n v="0.72950000000000004"/>
        <n v="0.59789999999999999"/>
        <n v="0.77700000000000002"/>
        <n v="0.66449999999999998"/>
        <n v="0.61609999999999998"/>
        <n v="0.80549999999999999"/>
        <n v="0.74050000000000005"/>
        <n v="0.83630000000000004"/>
        <n v="0.78410000000000002"/>
        <n v="0.72409999999999997"/>
        <n v="0.4592"/>
        <n v="0.60829999999999995"/>
        <n v="0.43919999999999998"/>
        <n v="0.34239999999999998"/>
        <n v="0.91949999999999998"/>
        <n v="0.1857"/>
        <n v="0.8659"/>
        <n v="0.9264"/>
        <n v="0.88"/>
        <n v="0.94420000000000004"/>
        <n v="0.55620000000000003"/>
        <n v="0.82940000000000003"/>
        <n v="0.76329999999999998"/>
        <n v="0.54569999999999996"/>
        <n v="0.5806"/>
        <n v="0.80220000000000002"/>
        <n v="0.29430000000000001"/>
        <n v="0.2893"/>
        <n v="0.86950000000000005"/>
        <n v="0.1166"/>
        <n v="0.61960000000000004"/>
        <n v="0.74460000000000004"/>
        <n v="0.93210000000000004"/>
        <n v="0.4209"/>
        <n v="0.7944"/>
        <n v="0.83560000000000001"/>
        <n v="0.92049999999999998"/>
        <n v="0.90769999999999995"/>
        <n v="0.77869999999999995"/>
        <n v="0.28189999999999998"/>
        <n v="0.74160000000000004"/>
        <n v="0.38900000000000001"/>
        <n v="0.89629999999999999"/>
        <n v="0.1237"/>
        <n v="0.85760000000000003"/>
        <n v="0.93110000000000004"/>
        <n v="0.75760000000000005"/>
        <n v="0.96589999999999998"/>
        <n v="0.3145"/>
        <n v="0.55889999999999995"/>
        <n v="0.25929999999999997"/>
        <n v="0.65720000000000001"/>
        <n v="0.74070000000000003"/>
        <n v="0.60580000000000001"/>
        <n v="0.78969999999999996"/>
        <n v="0.8619"/>
        <n v="0.56459999999999999"/>
        <n v="0.54169999999999996"/>
        <n v="0.82050000000000001"/>
        <n v="0.71989999999999998"/>
        <n v="0.81279999999999997"/>
        <n v="0.96830000000000005"/>
        <n v="0.95289999999999997"/>
        <n v="0.92200000000000004"/>
        <n v="0.96989999999999998"/>
        <n v="0.98519999999999996"/>
        <n v="0.97370000000000001"/>
        <n v="0.98060000000000003"/>
        <n v="0.95650000000000002"/>
        <n v="0.98670000000000002"/>
        <n v="0.97599999999999998"/>
        <n v="0.98109999999999997"/>
        <n v="0.97119999999999995"/>
        <n v="0.95469999999999999"/>
        <n v="0.96409999999999996"/>
        <n v="0.60560000000000003"/>
        <n v="0.9647"/>
        <n v="0.98209999999999997"/>
        <n v="0.9677"/>
        <n v="0.97409999999999997"/>
        <n v="0.99239999999999995"/>
        <n v="0.88170000000000004"/>
        <n v="0.95209999999999995"/>
        <n v="0.94840000000000002"/>
        <n v="0.58079999999999998"/>
        <n v="0.96909999999999996"/>
        <n v="0.76339999999999997"/>
        <n v="0.76819999999999999"/>
        <n v="0.88829999999999998"/>
        <n v="0.81230000000000002"/>
        <n v="0.79530000000000001"/>
        <n v="0.7147"/>
        <n v="0.81430000000000002"/>
        <n v="7.46E-2"/>
        <n v="0.80410000000000004"/>
        <n v="0.71550000000000002"/>
        <n v="0.80969999999999998"/>
        <n v="0.91769999999999996"/>
        <n v="0.61199999999999999"/>
        <n v="0.26979999999999998"/>
        <n v="0.80640000000000001"/>
        <n v="0.78400000000000003"/>
        <n v="0.92559999999999998"/>
        <n v="0.92110000000000003"/>
        <n v="0.73740000000000006"/>
        <n v="5.3900000000000003E-2"/>
        <n v="0.65459999999999996"/>
        <n v="0.8841"/>
        <n v="0.50890000000000002"/>
        <n v="0.91820000000000002"/>
        <n v="0.72160000000000002"/>
        <n v="0.18659999999999999"/>
        <n v="0.68169999999999997"/>
        <n v="0.44529999999999997"/>
        <n v="0.82920000000000005"/>
        <n v="0.1075"/>
        <n v="0.74439999999999995"/>
        <n v="0.84509999999999996"/>
        <n v="0.66669999999999996"/>
        <n v="0.81669999999999998"/>
        <n v="0.65300000000000002"/>
        <n v="0.69630000000000003"/>
        <n v="0.86660000000000004"/>
        <n v="0.88180000000000003"/>
        <n v="0.252"/>
        <n v="0.87350000000000005"/>
        <n v="0.90969999999999995"/>
        <n v="0.88329999999999997"/>
        <n v="0.8095"/>
        <n v="0.93089999999999995"/>
        <n v="0.94330000000000003"/>
        <n v="0.57950000000000002"/>
        <n v="0.68569999999999998"/>
        <n v="0.97550000000000003"/>
        <n v="0.76649999999999996"/>
        <n v="0.91569999999999996"/>
        <n v="0.73070000000000002"/>
        <n v="0.69489999999999996"/>
        <n v="0.77690000000000003"/>
        <n v="0.42649999999999999"/>
        <n v="0.77890000000000004"/>
        <n v="0.53849999999999998"/>
        <n v="0.87309999999999999"/>
        <n v="0.45219999999999999"/>
        <n v="0.8236"/>
        <n v="0.76570000000000005"/>
        <n v="0.62250000000000005"/>
        <n v="0.85419999999999996"/>
        <n v="0.96040000000000003"/>
        <n v="0.48680000000000001"/>
        <n v="0.58779999999999999"/>
        <n v="0.62760000000000005"/>
        <n v="0.74299999999999999"/>
        <n v="0.4118"/>
        <n v="0.8226"/>
        <n v="0.63460000000000005"/>
        <n v="0.70520000000000005"/>
        <n v="0.55649999999999999"/>
        <n v="0.76139999999999997"/>
        <n v="0.59509999999999996"/>
        <n v="0.83420000000000005"/>
        <n v="0.75329999999999997"/>
        <n v="0.46579999999999999"/>
        <n v="0.70599999999999996"/>
        <n v="0.82779999999999998"/>
        <n v="0.47089999999999999"/>
        <n v="0.12909999999999999"/>
        <n v="0.41339999999999999"/>
        <n v="0.99519999999999997"/>
        <n v="0.3599"/>
        <n v="0.77239999999999998"/>
        <n v="0.88239999999999996"/>
        <n v="0.73470000000000002"/>
        <n v="0.7571"/>
        <n v="0.40110000000000001"/>
        <n v="0.75800000000000001"/>
        <n v="0.64810000000000001"/>
        <n v="0.2056"/>
        <n v="0.6613"/>
        <n v="0.80759999999999998"/>
        <n v="0.6966"/>
        <n v="0.57699999999999996"/>
        <n v="0.54659999999999997"/>
        <n v="0.2422"/>
        <n v="0.24199999999999999"/>
        <n v="0.56940000000000002"/>
        <n v="0.189"/>
        <n v="0.53239999999999998"/>
        <n v="0.73209999999999997"/>
        <n v="0.81989999999999996"/>
        <n v="0.69650000000000001"/>
        <n v="0.47539999999999999"/>
        <n v="0.43190000000000001"/>
        <n v="0.97909999999999997"/>
        <n v="0.71599999999999997"/>
        <n v="0.52980000000000005"/>
        <n v="0.40339999999999998"/>
        <n v="0.53280000000000005"/>
        <n v="0.91890000000000005"/>
        <n v="0.42809999999999998"/>
        <n v="0.69399999999999995"/>
        <n v="0.58240000000000003"/>
        <n v="0.75719999999999998"/>
        <n v="0.62150000000000005"/>
        <n v="0.44259999999999999"/>
        <n v="0.64219999999999999"/>
        <n v="0.64"/>
        <n v="0.87780000000000002"/>
        <n v="0.6845"/>
        <n v="0.99119999999999997"/>
        <n v="0.86509999999999998"/>
        <n v="0.74"/>
        <n v="0.1065"/>
        <n v="0.65869999999999995"/>
        <n v="0.14069999999999999"/>
        <n v="0.7823"/>
        <n v="0.5544"/>
        <n v="0.377"/>
        <n v="0.85899999999999999"/>
        <n v="0.62090000000000001"/>
        <n v="0.93030000000000002"/>
        <n v="0.68889999999999996"/>
        <n v="0.43959999999999999"/>
        <n v="0.88449999999999995"/>
        <n v="0.93279999999999996"/>
        <n v="0.61539999999999995"/>
        <n v="0.2487"/>
        <n v="0.38300000000000001"/>
        <n v="0.65959999999999996"/>
        <n v="0.78259999999999996"/>
        <n v="0.72289999999999999"/>
        <n v="0.59099999999999997"/>
        <n v="0.5161"/>
        <n v="0.62639999999999996"/>
        <n v="0.75229999999999997"/>
        <n v="0.63400000000000001"/>
        <n v="0.86109999999999998"/>
        <n v="0.19339999999999999"/>
        <n v="0.35239999999999999"/>
        <n v="0.7974"/>
        <n v="0.54359999999999997"/>
        <n v="0.98809999999999998"/>
        <n v="0.91059999999999997"/>
        <n v="0.96079999999999999"/>
        <n v="0.9294"/>
        <n v="0.60909999999999997"/>
        <n v="0.79410000000000003"/>
        <n v="0.95140000000000002"/>
        <n v="0.77210000000000001"/>
        <n v="0.85680000000000001"/>
        <n v="0.67649999999999999"/>
        <n v="0.99450000000000005"/>
        <n v="0.90349999999999997"/>
        <n v="0.86550000000000005"/>
        <n v="0.63149999999999995"/>
        <n v="0.93869999999999998"/>
        <n v="0.55740000000000001"/>
        <n v="0.41860000000000003"/>
        <n v="0.4486"/>
        <n v="0.92079999999999995"/>
        <n v="0.50549999999999995"/>
        <n v="0.77190000000000003"/>
        <n v="0.86399999999999999"/>
        <n v="0.78269999999999995"/>
        <n v="0.74309999999999998"/>
        <n v="0.90800000000000003"/>
        <n v="0.84750000000000003"/>
        <n v="0.9254"/>
        <n v="0.73660000000000003"/>
        <n v="0.98699999999999999"/>
        <n v="0.99309999999999998"/>
        <n v="0.35120000000000001"/>
        <n v="0.78900000000000003"/>
        <n v="0.13980000000000001"/>
        <n v="0.69040000000000001"/>
        <n v="0.78739999999999999"/>
        <n v="0.46179999999999999"/>
        <n v="0.45829999999999999"/>
        <n v="0.89180000000000004"/>
        <n v="0.77710000000000001"/>
        <n v="6.4399999999999999E-2"/>
        <n v="0.44790000000000002"/>
        <n v="0.76790000000000003"/>
        <n v="0.82230000000000003"/>
        <n v="0.73809999999999998"/>
        <n v="0.8216"/>
        <n v="0.87470000000000003"/>
        <n v="0.68630000000000002"/>
        <n v="0.5524"/>
        <n v="0.81969999999999998"/>
        <n v="0.56889999999999996"/>
        <n v="0.77929999999999999"/>
        <n v="0.45329999999999998"/>
        <n v="0.4975"/>
        <n v="0.88949999999999996"/>
        <n v="0.93149999999999999"/>
        <n v="0.43120000000000003"/>
        <n v="0.96579999999999999"/>
        <n v="0.90310000000000001"/>
        <n v="0.92379999999999995"/>
        <n v="0.29110000000000003"/>
        <n v="0.77639999999999998"/>
        <n v="0.48670000000000002"/>
        <n v="0.59850000000000003"/>
        <n v="0.60289999999999999"/>
        <n v="0.90139999999999998"/>
        <n v="0.94199999999999995"/>
        <n v="0.74650000000000005"/>
        <n v="0.50660000000000005"/>
        <n v="0.42159999999999997"/>
        <n v="0.87180000000000002"/>
        <n v="0.75209999999999999"/>
        <n v="0.68789999999999996"/>
        <n v="0.13370000000000001"/>
        <n v="5.7099999999999998E-2"/>
        <n v="0.8921"/>
        <n v="0.66349999999999998"/>
        <n v="0.70140000000000002"/>
        <n v="0.8"/>
        <n v="0.75309999999999999"/>
        <n v="0.4521"/>
        <n v="0.76780000000000004"/>
        <n v="0.84589999999999999"/>
        <n v="0.59250000000000003"/>
        <n v="0.67900000000000005"/>
        <n v="0.75139999999999996"/>
        <n v="0.69199999999999995"/>
        <n v="0.75749999999999995"/>
        <n v="0.499"/>
        <n v="0.91920000000000002"/>
        <n v="0.15340000000000001"/>
        <n v="0.79600000000000004"/>
        <n v="0.8851"/>
        <n v="0.86960000000000004"/>
        <n v="0.29970000000000002"/>
        <n v="0.41739999999999999"/>
        <n v="0.80230000000000001"/>
        <n v="0.64239999999999997"/>
        <n v="0.9425"/>
        <n v="0.93259999999999998"/>
        <n v="0.96030000000000004"/>
        <n v="0.62080000000000002"/>
        <n v="0.62160000000000004"/>
        <n v="0.33800000000000002"/>
        <n v="0.76670000000000005"/>
        <n v="0.80159999999999998"/>
        <n v="0.2167"/>
        <n v="0.9113"/>
        <n v="0.81830000000000003"/>
        <n v="0.66169999999999995"/>
        <n v="0.78120000000000001"/>
        <n v="0.5786"/>
        <n v="0.99590000000000001"/>
        <n v="0.96540000000000004"/>
        <n v="0.49409999999999998"/>
        <n v="0.7702"/>
        <n v="0.76600000000000001"/>
        <n v="0.98899999999999999"/>
        <n v="0.65820000000000001"/>
        <n v="0.76429999999999998"/>
        <n v="0.61509999999999998"/>
        <n v="0.72540000000000004"/>
        <n v="0.54710000000000003"/>
        <n v="0.99529999999999996"/>
        <n v="0.60029999999999994"/>
        <n v="0.22720000000000001"/>
        <n v="0.64929999999999999"/>
        <n v="0.38340000000000002"/>
        <n v="0.93959999999999999"/>
        <n v="0.94469999999999998"/>
        <n v="0.93930000000000002"/>
        <n v="0.6774"/>
        <n v="0.62739999999999996"/>
        <n v="0.8639"/>
        <n v="0.42949999999999999"/>
        <n v="0.81310000000000004"/>
        <n v="0.89790000000000003"/>
        <n v="0.68369999999999997"/>
        <n v="0.78539999999999999"/>
        <n v="0.72499999999999998"/>
        <n v="0.60150000000000003"/>
        <n v="0.75270000000000004"/>
        <n v="0.82620000000000005"/>
        <n v="0.67259999999999998"/>
        <n v="0.79249999999999998"/>
        <n v="0.51939999999999997"/>
        <n v="0.82020000000000004"/>
        <n v="0.95279999999999998"/>
        <n v="0.60229999999999995"/>
        <n v="0.90449999999999997"/>
        <n v="0.86699999999999999"/>
        <n v="0.67330000000000001"/>
        <n v="0.37419999999999998"/>
        <n v="0.5968"/>
        <n v="0.65110000000000001"/>
        <n v="0.99719999999999998"/>
        <n v="0.99229999999999996"/>
        <n v="0.62590000000000001"/>
        <n v="0.86709999999999998"/>
        <n v="0.60919999999999996"/>
        <n v="0.72030000000000005"/>
        <n v="0.69089999999999996"/>
        <n v="0.50349999999999995"/>
        <n v="0.56899999999999995"/>
        <n v="0.65500000000000003"/>
        <n v="0.6885"/>
        <n v="0.81089999999999995"/>
        <n v="0.41599999999999998"/>
        <n v="0.88200000000000001"/>
        <n v="0.70109999999999995"/>
        <n v="0.76129999999999998"/>
        <n v="0.69440000000000002"/>
        <n v="0.72170000000000001"/>
        <n v="0.60409999999999997"/>
        <n v="5.8599999999999999E-2"/>
        <n v="0.6603"/>
        <n v="0.83009999999999995"/>
        <n v="0.47649999999999998"/>
        <n v="0.51280000000000003"/>
        <n v="0.88580000000000003"/>
        <n v="0.88839999999999997"/>
        <n v="0.218"/>
        <n v="0.53439999999999999"/>
        <n v="0.5776"/>
        <n v="0.63539999999999996"/>
        <n v="0.9224"/>
        <n v="0.84440000000000004"/>
        <n v="0.89959999999999996"/>
        <n v="0.73919999999999997"/>
        <n v="0.39090000000000003"/>
        <n v="0.44369999999999998"/>
        <n v="0.38009999999999999"/>
        <n v="0.73099999999999998"/>
        <n v="0.95760000000000001"/>
        <n v="0.57040000000000002"/>
        <n v="0.93520000000000003"/>
        <n v="0.72230000000000005"/>
        <n v="0.40279999999999999"/>
        <n v="0.08"/>
        <n v="0.81420000000000003"/>
        <n v="0.97760000000000002"/>
        <n v="0.63349999999999995"/>
        <n v="0.43049999999999999"/>
        <n v="0.89319999999999999"/>
        <n v="0.78359999999999996"/>
        <n v="0.89549999999999996"/>
        <n v="0.90920000000000001"/>
        <n v="0.57430000000000003"/>
        <n v="0.26640000000000003"/>
        <n v="0.65129999999999999"/>
        <n v="0.99919999999999998"/>
        <n v="0.94020000000000004"/>
        <n v="0.95709999999999995"/>
        <n v="0.94889999999999997"/>
        <n v="0.8679"/>
        <n v="0.72650000000000003"/>
        <n v="0.69159999999999999"/>
        <n v="0.96120000000000005"/>
        <n v="0.25919999999999999"/>
        <n v="0.55959999999999999"/>
        <n v="0.98680000000000001"/>
        <n v="0.56589999999999996"/>
        <n v="0.91720000000000002"/>
        <n v="0.3407"/>
        <n v="0.38119999999999998"/>
        <n v="0.86040000000000005"/>
        <n v="0.83650000000000002"/>
        <n v="0.88980000000000004"/>
        <n v="0.87480000000000002"/>
        <n v="0.40920000000000001"/>
        <n v="0.67949999999999999"/>
        <n v="0.71519999999999995"/>
        <n v="0.9022"/>
        <n v="0.43009999999999998"/>
        <n v="0.79779999999999995"/>
        <n v="0.93159999999999998"/>
        <n v="0.87770000000000004"/>
        <n v="0.90359999999999996"/>
        <n v="0.89529999999999998"/>
        <n v="0.86609999999999998"/>
        <n v="0.93710000000000004"/>
        <n v="0.222"/>
        <n v="0.8306"/>
        <n v="0.76949999999999996"/>
        <n v="0.96419999999999995"/>
        <n v="0.75539999999999996"/>
        <n v="0.28539999999999999"/>
        <n v="0.54779999999999995"/>
        <n v="0.92620000000000002"/>
        <n v="0.1681"/>
        <n v="0.71250000000000002"/>
        <n v="0.97989999999999999"/>
        <n v="0.72870000000000001"/>
        <n v="0.13969999999999999"/>
        <n v="0.77780000000000005"/>
        <n v="0.58789999999999998"/>
        <n v="0.97230000000000005"/>
        <n v="0.61519999999999997"/>
        <n v="0.98619999999999997"/>
        <n v="0.95730000000000004"/>
        <n v="0.96779999999999999"/>
        <n v="0.95960000000000001"/>
        <n v="0.97270000000000001"/>
        <n v="0.36680000000000001"/>
        <n v="0.93340000000000001"/>
        <n v="0.89"/>
        <n v="0.63160000000000005"/>
        <n v="0.91759999999999997"/>
        <n v="0.73199999999999998"/>
        <n v="0.46310000000000001"/>
        <n v="0.43469999999999998"/>
        <n v="0.8145"/>
        <n v="0.57909999999999995"/>
        <n v="0.63439999999999996"/>
        <n v="0.60640000000000005"/>
        <n v="0.41389999999999999"/>
        <n v="0.95499999999999996"/>
        <n v="0.28029999999999999"/>
        <n v="0.92800000000000005"/>
        <n v="0.8387"/>
        <n v="0.99680000000000002"/>
        <n v="0.6794"/>
        <n v="0.61260000000000003"/>
        <n v="0.69189999999999996"/>
      </sharedItems>
      <fieldGroup base="0">
        <rangePr autoStart="0" startNum="0" endNum="1" groupInterval="0.1"/>
        <groupItems count="12">
          <s v="&lt;0"/>
          <s v="0-0.1"/>
          <s v="0.1-0.2"/>
          <s v="0.2-0.3"/>
          <s v="0.3-0.4"/>
          <s v="0.4-0.5"/>
          <s v="0.5-0.6"/>
          <s v="0.6-0.7"/>
          <s v="0.7-0.8"/>
          <s v="0.8-0.9"/>
          <s v="0.9-1"/>
          <s v="&gt;1"/>
        </groupItems>
      </fieldGroup>
    </cacheField>
    <cacheField name="undergrad_enrollment" numFmtId="0">
      <sharedItems containsSemiMixedTypes="0" containsString="0" containsNumber="1" containsInteger="1" minValue="50" maxValue="163164" count="1274">
        <n v="64674"/>
        <n v="42537"/>
        <n v="3218"/>
        <n v="73371"/>
        <n v="22903"/>
        <n v="219"/>
        <n v="1165"/>
        <n v="2017"/>
        <n v="2759"/>
        <n v="3474"/>
        <n v="8179"/>
        <n v="990"/>
        <n v="2296"/>
        <n v="21996"/>
        <n v="8577"/>
        <n v="8385"/>
        <n v="15023"/>
        <n v="25042"/>
        <n v="13631"/>
        <n v="12538"/>
        <n v="21605"/>
        <n v="38546"/>
        <n v="9809"/>
        <n v="35924"/>
        <n v="19562"/>
        <n v="32691"/>
        <n v="28350"/>
        <n v="33068"/>
        <n v="32253"/>
        <n v="30197"/>
        <n v="33475"/>
        <n v="22593"/>
        <n v="34948"/>
        <n v="23113"/>
        <n v="17940"/>
        <n v="860"/>
        <n v="804"/>
        <n v="7478"/>
        <n v="282"/>
        <n v="1536"/>
        <n v="87"/>
        <n v="1388"/>
        <n v="455"/>
        <n v="77"/>
        <n v="1114"/>
        <n v="1544"/>
        <n v="921"/>
        <n v="5612"/>
        <n v="456"/>
        <n v="3050"/>
        <n v="746"/>
        <n v="1116"/>
        <n v="1622"/>
        <n v="7094"/>
        <n v="752"/>
        <n v="1719"/>
        <n v="182"/>
        <n v="1877"/>
        <n v="1223"/>
        <n v="564"/>
        <n v="3204"/>
        <n v="3553"/>
        <n v="1227"/>
        <n v="3188"/>
        <n v="1666"/>
        <n v="2049"/>
        <n v="35377"/>
        <n v="5671"/>
        <n v="18639"/>
        <n v="5287"/>
        <n v="1294"/>
        <n v="27601"/>
        <n v="6552"/>
        <n v="1113"/>
        <n v="809"/>
        <n v="1947"/>
        <n v="5166"/>
        <n v="1933"/>
        <n v="20443"/>
        <n v="566"/>
        <n v="1302"/>
        <n v="764"/>
        <n v="10519"/>
        <n v="8697"/>
        <n v="31939"/>
        <n v="2014"/>
        <n v="6155"/>
        <n v="25538"/>
        <n v="6025"/>
        <n v="3079"/>
        <n v="15002"/>
        <n v="339"/>
        <n v="5598"/>
        <n v="2627"/>
        <n v="3042"/>
        <n v="1586"/>
        <n v="1672"/>
        <n v="2160"/>
        <n v="15029"/>
        <n v="2392"/>
        <n v="2519"/>
        <n v="17674"/>
        <n v="7747"/>
        <n v="1041"/>
        <n v="2385"/>
        <n v="1024"/>
        <n v="2805"/>
        <n v="2490"/>
        <n v="3974"/>
        <n v="471"/>
        <n v="3574"/>
        <n v="1384"/>
        <n v="7569"/>
        <n v="5368"/>
        <n v="1323"/>
        <n v="14090"/>
        <n v="4188"/>
        <n v="3006"/>
        <n v="522"/>
        <n v="2556"/>
        <n v="955"/>
        <n v="90"/>
        <n v="22170"/>
        <n v="1942"/>
        <n v="36258"/>
        <n v="1582"/>
        <n v="930"/>
        <n v="2833"/>
        <n v="19057"/>
        <n v="708"/>
        <n v="1127"/>
        <n v="1813"/>
        <n v="4015"/>
        <n v="11737"/>
        <n v="1752"/>
        <n v="1382"/>
        <n v="702"/>
        <n v="1510"/>
        <n v="4406"/>
        <n v="2428"/>
        <n v="1818"/>
        <n v="11301"/>
        <n v="9201"/>
        <n v="3982"/>
        <n v="2603"/>
        <n v="1010"/>
        <n v="972"/>
        <n v="2849"/>
        <n v="2561"/>
        <n v="3096"/>
        <n v="2263"/>
        <n v="8494"/>
        <n v="8750"/>
        <n v="820"/>
        <n v="55"/>
        <n v="76"/>
        <n v="4410"/>
        <n v="2121"/>
        <n v="1057"/>
        <n v="13988"/>
        <n v="1008"/>
        <n v="4317"/>
        <n v="1905"/>
        <n v="670"/>
        <n v="1539"/>
        <n v="900"/>
        <n v="773"/>
        <n v="1464"/>
        <n v="1031"/>
        <n v="639"/>
        <n v="1082"/>
        <n v="5484"/>
        <n v="13830"/>
        <n v="3005"/>
        <n v="1441"/>
        <n v="6188"/>
        <n v="2352"/>
        <n v="3933"/>
        <n v="37806"/>
        <n v="2661"/>
        <n v="3170"/>
        <n v="2589"/>
        <n v="936"/>
        <n v="2266"/>
        <n v="1974"/>
        <n v="8818"/>
        <n v="499"/>
        <n v="2309"/>
        <n v="1567"/>
        <n v="853"/>
        <n v="1458"/>
        <n v="2025"/>
        <n v="2324"/>
        <n v="2083"/>
        <n v="866"/>
        <n v="1366"/>
        <n v="1070"/>
        <n v="742"/>
        <n v="1164"/>
        <n v="1086"/>
        <n v="1597"/>
        <n v="2543"/>
        <n v="1440"/>
        <n v="405"/>
        <n v="798"/>
        <n v="1486"/>
        <n v="1729"/>
        <n v="25367"/>
        <n v="22264"/>
        <n v="1083"/>
        <n v="1379"/>
        <n v="922"/>
        <n v="867"/>
        <n v="1163"/>
        <n v="1107"/>
        <n v="7529"/>
        <n v="1175"/>
        <n v="1916"/>
        <n v="1994"/>
        <n v="1827"/>
        <n v="1452"/>
        <n v="1301"/>
        <n v="1100"/>
        <n v="2272"/>
        <n v="569"/>
        <n v="504"/>
        <n v="380"/>
        <n v="2239"/>
        <n v="9733"/>
        <n v="168"/>
        <n v="1048"/>
        <n v="21217"/>
        <n v="851"/>
        <n v="15142"/>
        <n v="956"/>
        <n v="146"/>
        <n v="872"/>
        <n v="983"/>
        <n v="870"/>
        <n v="4210"/>
        <n v="925"/>
        <n v="924"/>
        <n v="538"/>
        <n v="494"/>
        <n v="10780"/>
        <n v="1604"/>
        <n v="1300"/>
        <n v="1148"/>
        <n v="1224"/>
        <n v="3026"/>
        <n v="3193"/>
        <n v="10035"/>
        <n v="738"/>
        <n v="1230"/>
        <n v="3134"/>
        <n v="2438"/>
        <n v="10055"/>
        <n v="8106"/>
        <n v="1205"/>
        <n v="716"/>
        <n v="1298"/>
        <n v="18854"/>
        <n v="3288"/>
        <n v="1149"/>
        <n v="1668"/>
        <n v="1632"/>
        <n v="792"/>
        <n v="34177"/>
        <n v="40922"/>
        <n v="5955"/>
        <n v="5952"/>
        <n v="4411"/>
        <n v="6556"/>
        <n v="12351"/>
        <n v="892"/>
        <n v="145"/>
        <n v="5989"/>
        <n v="1495"/>
        <n v="15587"/>
        <n v="12568"/>
        <n v="2494"/>
        <n v="3139"/>
        <n v="669"/>
        <n v="1871"/>
        <n v="2086"/>
        <n v="1829"/>
        <n v="3018"/>
        <n v="725"/>
        <n v="1878"/>
        <n v="1776"/>
        <n v="2131"/>
        <n v="11703"/>
        <n v="5616"/>
        <n v="31855"/>
        <n v="705"/>
        <n v="740"/>
        <n v="7336"/>
        <n v="3072"/>
        <n v="709"/>
        <n v="1442"/>
        <n v="1370"/>
        <n v="5088"/>
        <n v="1395"/>
        <n v="1073"/>
        <n v="3093"/>
        <n v="796"/>
        <n v="1765"/>
        <n v="6245"/>
        <n v="2473"/>
        <n v="2315"/>
        <n v="5144"/>
        <n v="1312"/>
        <n v="154"/>
        <n v="1040"/>
        <n v="5648"/>
        <n v="95"/>
        <n v="254"/>
        <n v="807"/>
        <n v="1383"/>
        <n v="1229"/>
        <n v="410"/>
        <n v="812"/>
        <n v="4624"/>
        <n v="229"/>
        <n v="5658"/>
        <n v="747"/>
        <n v="1488"/>
        <n v="3019"/>
        <n v="1443"/>
        <n v="23929"/>
        <n v="6817"/>
        <n v="5521"/>
        <n v="5024"/>
        <n v="2513"/>
        <n v="4378"/>
        <n v="602"/>
        <n v="1580"/>
        <n v="7267"/>
        <n v="337"/>
        <n v="1341"/>
        <n v="391"/>
        <n v="6373"/>
        <n v="13313"/>
        <n v="7857"/>
        <n v="2304"/>
        <n v="638"/>
        <n v="1092"/>
        <n v="528"/>
        <n v="1480"/>
        <n v="14451"/>
        <n v="7488"/>
        <n v="840"/>
        <n v="1198"/>
        <n v="622"/>
        <n v="553"/>
        <n v="1283"/>
        <n v="4348"/>
        <n v="978"/>
        <n v="891"/>
        <n v="4088"/>
        <n v="781"/>
        <n v="1159"/>
        <n v="11488"/>
        <n v="1453"/>
        <n v="19178"/>
        <n v="445"/>
        <n v="428"/>
        <n v="24622"/>
        <n v="15599"/>
        <n v="3357"/>
        <n v="995"/>
        <n v="17244"/>
        <n v="11946"/>
        <n v="1090"/>
        <n v="2416"/>
        <n v="2062"/>
        <n v="9981"/>
        <n v="9471"/>
        <n v="141"/>
        <n v="958"/>
        <n v="9052"/>
        <n v="457"/>
        <n v="205"/>
        <n v="2199"/>
        <n v="2842"/>
        <n v="582"/>
        <n v="12812"/>
        <n v="1585"/>
        <n v="6437"/>
        <n v="4024"/>
        <n v="2620"/>
        <n v="713"/>
        <n v="29882"/>
        <n v="862"/>
        <n v="539"/>
        <n v="159"/>
        <n v="8969"/>
        <n v="882"/>
        <n v="7682"/>
        <n v="2380"/>
        <n v="2223"/>
        <n v="915"/>
        <n v="777"/>
        <n v="2274"/>
        <n v="19320"/>
        <n v="1732"/>
        <n v="549"/>
        <n v="852"/>
        <n v="543"/>
        <n v="952"/>
        <n v="939"/>
        <n v="16656"/>
        <n v="532"/>
        <n v="1995"/>
        <n v="1358"/>
        <n v="1129"/>
        <n v="1376"/>
        <n v="2887"/>
        <n v="760"/>
        <n v="2489"/>
        <n v="45638"/>
        <n v="19633"/>
        <n v="1516"/>
        <n v="2157"/>
        <n v="2901"/>
        <n v="2051"/>
        <n v="9770"/>
        <n v="1390"/>
        <n v="822"/>
        <n v="1006"/>
        <n v="1215"/>
        <n v="1730"/>
        <n v="6762"/>
        <n v="4207"/>
        <n v="7961"/>
        <n v="2172"/>
        <n v="2699"/>
        <n v="2120"/>
        <n v="1621"/>
        <n v="517"/>
        <n v="2892"/>
        <n v="30743"/>
        <n v="20497"/>
        <n v="420"/>
        <n v="13182"/>
        <n v="2957"/>
        <n v="1320"/>
        <n v="2751"/>
        <n v="375"/>
        <n v="678"/>
        <n v="1592"/>
        <n v="3103"/>
        <n v="1965"/>
        <n v="1928"/>
        <n v="2071"/>
        <n v="697"/>
        <n v="1273"/>
        <n v="9198"/>
        <n v="1218"/>
        <n v="5439"/>
        <n v="32952"/>
        <n v="2889"/>
        <n v="9289"/>
        <n v="20272"/>
        <n v="27264"/>
        <n v="823"/>
        <n v="7833"/>
        <n v="6222"/>
        <n v="5198"/>
        <n v="645"/>
        <n v="2401"/>
        <n v="1594"/>
        <n v="1158"/>
        <n v="1762"/>
        <n v="4062"/>
        <n v="21099"/>
        <n v="31942"/>
        <n v="13544"/>
        <n v="1531"/>
        <n v="1858"/>
        <n v="631"/>
        <n v="372"/>
        <n v="926"/>
        <n v="2523"/>
        <n v="2660"/>
        <n v="2197"/>
        <n v="1212"/>
        <n v="1396"/>
        <n v="541"/>
        <n v="7660"/>
        <n v="837"/>
        <n v="2654"/>
        <n v="688"/>
        <n v="1662"/>
        <n v="1249"/>
        <n v="9405"/>
        <n v="8895"/>
        <n v="6341"/>
        <n v="9277"/>
        <n v="943"/>
        <n v="6877"/>
        <n v="2844"/>
        <n v="5842"/>
        <n v="1807"/>
        <n v="36902"/>
        <n v="16758"/>
        <n v="5837"/>
        <n v="4205"/>
        <n v="7306"/>
        <n v="7944"/>
        <n v="7554"/>
        <n v="44503"/>
        <n v="14877"/>
        <n v="5457"/>
        <n v="4185"/>
        <n v="484"/>
        <n v="6819"/>
        <n v="607"/>
        <n v="1202"/>
        <n v="351"/>
        <n v="1044"/>
        <n v="3762"/>
        <n v="5013"/>
        <n v="8372"/>
        <n v="2092"/>
        <n v="227"/>
        <n v="198"/>
        <n v="294"/>
        <n v="14027"/>
        <n v="257"/>
        <n v="693"/>
        <n v="568"/>
        <n v="286"/>
        <n v="836"/>
        <n v="284"/>
        <n v="144"/>
        <n v="210"/>
        <n v="652"/>
        <n v="629"/>
        <n v="1222"/>
        <n v="240"/>
        <n v="991"/>
        <n v="1534"/>
        <n v="7822"/>
        <n v="1937"/>
        <n v="19835"/>
        <n v="3418"/>
        <n v="5373"/>
        <n v="4146"/>
        <n v="377"/>
        <n v="4841"/>
        <n v="6531"/>
        <n v="7087"/>
        <n v="838"/>
        <n v="6295"/>
        <n v="2146"/>
        <n v="3067"/>
        <n v="3511"/>
        <n v="6758"/>
        <n v="353"/>
        <n v="1760"/>
        <n v="1873"/>
        <n v="2407"/>
        <n v="1140"/>
        <n v="599"/>
        <n v="8496"/>
        <n v="1913"/>
        <n v="2135"/>
        <n v="415"/>
        <n v="964"/>
        <n v="4222"/>
        <n v="647"/>
        <n v="1017"/>
        <n v="1911"/>
        <n v="906"/>
        <n v="1669"/>
        <n v="2728"/>
        <n v="1108"/>
        <n v="4474"/>
        <n v="7468"/>
        <n v="10085"/>
        <n v="18248"/>
        <n v="3618"/>
        <n v="7829"/>
        <n v="2214"/>
        <n v="1780"/>
        <n v="1089"/>
        <n v="3870"/>
        <n v="1854"/>
        <n v="3125"/>
        <n v="1167"/>
        <n v="2752"/>
        <n v="2566"/>
        <n v="1278"/>
        <n v="839"/>
        <n v="7601"/>
        <n v="64"/>
        <n v="3106"/>
        <n v="1226"/>
        <n v="1122"/>
        <n v="11434"/>
        <n v="23671"/>
        <n v="11512"/>
        <n v="3451"/>
        <n v="1831"/>
        <n v="4535"/>
        <n v="3916"/>
        <n v="2169"/>
        <n v="393"/>
        <n v="17326"/>
        <n v="949"/>
        <n v="4291"/>
        <n v="1670"/>
        <n v="2544"/>
        <n v="1751"/>
        <n v="5221"/>
        <n v="2528"/>
        <n v="4268"/>
        <n v="7061"/>
        <n v="2300"/>
        <n v="3747"/>
        <n v="3615"/>
        <n v="1773"/>
        <n v="2076"/>
        <n v="5447"/>
        <n v="3930"/>
        <n v="771"/>
        <n v="4541"/>
        <n v="992"/>
        <n v="1022"/>
        <n v="163164"/>
        <n v="11261"/>
        <n v="443"/>
        <n v="3153"/>
        <n v="1231"/>
        <n v="2087"/>
        <n v="1575"/>
        <n v="910"/>
        <n v="1533"/>
        <n v="1990"/>
        <n v="1195"/>
        <n v="15841"/>
        <n v="3681"/>
        <n v="11433"/>
        <n v="3684"/>
        <n v="18376"/>
        <n v="9019"/>
        <n v="5709"/>
        <n v="4898"/>
        <n v="3753"/>
        <n v="37751"/>
        <n v="7709"/>
        <n v="6036"/>
        <n v="557"/>
        <n v="7537"/>
        <n v="7105"/>
        <n v="6614"/>
        <n v="5276"/>
        <n v="481"/>
        <n v="1423"/>
        <n v="2414"/>
        <n v="3264"/>
        <n v="1685"/>
        <n v="2196"/>
        <n v="3180"/>
        <n v="402"/>
        <n v="8973"/>
        <n v="842"/>
        <n v="15995"/>
        <n v="16154"/>
        <n v="10543"/>
        <n v="9657"/>
        <n v="12505"/>
        <n v="16289"/>
        <n v="11590"/>
        <n v="10696"/>
        <n v="3233"/>
        <n v="13580"/>
        <n v="12550"/>
        <n v="4345"/>
        <n v="1258"/>
        <n v="1643"/>
        <n v="1105"/>
        <n v="547"/>
        <n v="10512"/>
        <n v="2030"/>
        <n v="1087"/>
        <n v="1786"/>
        <n v="6488"/>
        <n v="753"/>
        <n v="2951"/>
        <n v="4242"/>
        <n v="468"/>
        <n v="966"/>
        <n v="1187"/>
        <n v="2439"/>
        <n v="5520"/>
        <n v="2744"/>
        <n v="1362"/>
        <n v="5182"/>
        <n v="1577"/>
        <n v="5735"/>
        <n v="3162"/>
        <n v="2692"/>
        <n v="6563"/>
        <n v="28663"/>
        <n v="2653"/>
        <n v="3440"/>
        <n v="7665"/>
        <n v="579"/>
        <n v="3910"/>
        <n v="5714"/>
        <n v="13215"/>
        <n v="6331"/>
        <n v="1244"/>
        <n v="2012"/>
        <n v="1918"/>
        <n v="1530"/>
        <n v="3409"/>
        <n v="2694"/>
        <n v="3144"/>
        <n v="2565"/>
        <n v="9477"/>
        <n v="2741"/>
        <n v="1904"/>
        <n v="9552"/>
        <n v="12564"/>
        <n v="14655"/>
        <n v="20112"/>
        <n v="18101"/>
        <n v="1839"/>
        <n v="1849"/>
        <n v="5784"/>
        <n v="5097"/>
        <n v="5901"/>
        <n v="2755"/>
        <n v="3869"/>
        <n v="6086"/>
        <n v="4643"/>
        <n v="5473"/>
        <n v="1823"/>
        <n v="3197"/>
        <n v="4162"/>
        <n v="3769"/>
        <n v="1285"/>
        <n v="15477"/>
        <n v="4040"/>
        <n v="2046"/>
        <n v="962"/>
        <n v="2278"/>
        <n v="2444"/>
        <n v="603"/>
        <n v="3244"/>
        <n v="1651"/>
        <n v="759"/>
        <n v="2852"/>
        <n v="244"/>
        <n v="1217"/>
        <n v="1156"/>
        <n v="2128"/>
        <n v="2152"/>
        <n v="1948"/>
        <n v="1359"/>
        <n v="3876"/>
        <n v="1348"/>
        <n v="7304"/>
        <n v="834"/>
        <n v="1232"/>
        <n v="815"/>
        <n v="1628"/>
        <n v="2273"/>
        <n v="13233"/>
        <n v="5350"/>
        <n v="4814"/>
        <n v="2404"/>
        <n v="1868"/>
        <n v="1799"/>
        <n v="2365"/>
        <n v="2099"/>
        <n v="1067"/>
        <n v="1430"/>
        <n v="2464"/>
        <n v="6764"/>
        <n v="1191"/>
        <n v="1484"/>
        <n v="6180"/>
        <n v="751"/>
        <n v="1953"/>
        <n v="2757"/>
        <n v="1569"/>
        <n v="1684"/>
        <n v="5898"/>
        <n v="996"/>
        <n v="1784"/>
        <n v="2191"/>
        <n v="2259"/>
        <n v="5728"/>
        <n v="535"/>
        <n v="1949"/>
        <n v="1094"/>
        <n v="1727"/>
        <n v="3240"/>
        <n v="416"/>
        <n v="256"/>
        <n v="313"/>
        <n v="793"/>
        <n v="859"/>
        <n v="2367"/>
        <n v="482"/>
        <n v="1872"/>
        <n v="4031"/>
        <n v="349"/>
        <n v="501"/>
        <n v="42284"/>
        <n v="559"/>
        <n v="2877"/>
        <n v="620"/>
        <n v="668"/>
        <n v="400"/>
        <n v="10650"/>
        <n v="775"/>
        <n v="1305"/>
        <n v="1808"/>
        <n v="20370"/>
        <n v="2331"/>
        <n v="2896"/>
        <n v="486"/>
        <n v="1557"/>
        <n v="4948"/>
        <n v="1259"/>
        <n v="3554"/>
        <n v="1492"/>
        <n v="4086"/>
        <n v="6788"/>
        <n v="2163"/>
        <n v="1613"/>
        <n v="20970"/>
        <n v="788"/>
        <n v="3755"/>
        <n v="1491"/>
        <n v="6938"/>
        <n v="1295"/>
        <n v="1009"/>
        <n v="14164"/>
        <n v="1985"/>
        <n v="865"/>
        <n v="3265"/>
        <n v="7226"/>
        <n v="3194"/>
        <n v="3868"/>
        <n v="4229"/>
        <n v="5049"/>
        <n v="13381"/>
        <n v="2084"/>
        <n v="3946"/>
        <n v="780"/>
        <n v="2738"/>
        <n v="50"/>
        <n v="3590"/>
        <n v="11743"/>
        <n v="495"/>
        <n v="733"/>
        <n v="454"/>
        <n v="2432"/>
        <n v="615"/>
        <n v="2202"/>
        <n v="1525"/>
        <n v="86"/>
        <n v="62"/>
        <n v="2618"/>
        <n v="9210"/>
        <n v="7451"/>
        <n v="6124"/>
        <n v="11635"/>
        <n v="6591"/>
        <n v="3477"/>
        <n v="33227"/>
        <n v="2542"/>
        <n v="26816"/>
        <n v="1549"/>
        <n v="879"/>
        <n v="7036"/>
        <n v="2974"/>
        <n v="1307"/>
        <n v="2151"/>
        <n v="5811"/>
        <n v="1153"/>
        <n v="4206"/>
        <n v="8879"/>
        <n v="782"/>
        <n v="706"/>
        <n v="701"/>
        <n v="9805"/>
        <n v="2630"/>
        <n v="4949"/>
        <n v="648"/>
        <n v="28677"/>
        <n v="9110"/>
        <n v="7762"/>
        <n v="3382"/>
        <n v="1471"/>
        <n v="1602"/>
        <n v="767"/>
        <n v="478"/>
        <n v="2708"/>
        <n v="4398"/>
        <n v="19071"/>
        <n v="691"/>
        <n v="7266"/>
        <n v="3154"/>
        <n v="11182"/>
        <n v="10108"/>
        <n v="1414"/>
        <n v="360"/>
        <n v="2212"/>
        <n v="2732"/>
        <n v="2859"/>
        <n v="287"/>
        <n v="59146"/>
        <n v="1888"/>
        <n v="7860"/>
        <n v="7582"/>
        <n v="23757"/>
        <n v="2391"/>
        <n v="588"/>
        <n v="3404"/>
        <n v="39508"/>
        <n v="1183"/>
        <n v="2656"/>
        <n v="32212"/>
        <n v="35629"/>
        <n v="2930"/>
        <n v="12913"/>
        <n v="13359"/>
        <n v="7240"/>
        <n v="2631"/>
        <n v="6721"/>
        <n v="37207"/>
        <n v="2297"/>
        <n v="4813"/>
        <n v="10572"/>
        <n v="386"/>
        <n v="148"/>
        <n v="756"/>
        <n v="813"/>
        <n v="9330"/>
        <n v="3208"/>
        <n v="1996"/>
        <n v="3603"/>
        <n v="2245"/>
        <n v="1029"/>
        <n v="5625"/>
        <n v="7298"/>
        <n v="2684"/>
        <n v="18785"/>
        <n v="2424"/>
        <n v="5947"/>
        <n v="21790"/>
        <n v="26623"/>
        <n v="32137"/>
        <n v="636"/>
        <n v="893"/>
        <n v="387"/>
        <n v="4500"/>
        <n v="1352"/>
        <n v="1117"/>
        <n v="1066"/>
        <n v="15243"/>
        <n v="1028"/>
        <n v="3414"/>
        <n v="998"/>
        <n v="875"/>
        <n v="744"/>
        <n v="6622"/>
        <n v="7520"/>
        <n v="755"/>
        <n v="558"/>
        <n v="1420"/>
        <n v="2161"/>
        <n v="1513"/>
        <n v="545"/>
        <n v="2840"/>
        <n v="1400"/>
        <n v="6941"/>
        <n v="12318"/>
        <n v="1097"/>
        <n v="1309"/>
        <n v="24763"/>
        <n v="429"/>
        <n v="14727"/>
        <n v="1262"/>
        <n v="4578"/>
        <n v="6688"/>
        <n v="8246"/>
        <n v="583"/>
        <n v="1293"/>
        <n v="1005"/>
        <n v="12155"/>
        <n v="685"/>
        <n v="1063"/>
        <n v="4164"/>
        <n v="5632"/>
        <n v="30594"/>
        <n v="2153"/>
        <n v="672"/>
        <n v="8312"/>
        <n v="2812"/>
        <n v="5005"/>
        <n v="4638"/>
        <n v="4737"/>
        <n v="5022"/>
        <n v="5519"/>
        <n v="821"/>
        <n v="9514"/>
        <n v="1055"/>
        <n v="12428"/>
        <n v="7767"/>
        <n v="2628"/>
        <n v="1133"/>
        <n v="5043"/>
        <n v="315"/>
        <n v="452"/>
        <n v="1844"/>
        <n v="2909"/>
        <n v="1194"/>
        <n v="5693"/>
        <n v="10701"/>
        <n v="30760"/>
        <n v="1189"/>
        <n v="1768"/>
        <n v="6057"/>
        <n v="1603"/>
        <n v="16136"/>
        <n v="3102"/>
        <n v="1617"/>
        <n v="2363"/>
        <n v="498"/>
        <n v="1620"/>
        <n v="4600"/>
        <n v="21473"/>
        <n v="1605"/>
        <n v="1439"/>
        <n v="2518"/>
        <n v="18397"/>
        <n v="467"/>
        <n v="10075"/>
        <n v="2201"/>
        <n v="19444"/>
        <n v="982"/>
        <n v="1276"/>
        <n v="178"/>
        <n v="2680"/>
        <n v="1235"/>
        <n v="1867"/>
        <n v="6442"/>
        <n v="19896"/>
        <n v="1975"/>
        <n v="6452"/>
        <n v="5762"/>
        <n v="1856"/>
        <n v="1001"/>
        <n v="5129"/>
        <n v="873"/>
        <n v="1188"/>
        <n v="1448"/>
        <n v="762"/>
        <n v="1796"/>
        <n v="12182"/>
        <n v="2910"/>
        <n v="20752"/>
        <n v="24453"/>
        <n v="14062"/>
        <n v="6081"/>
        <n v="945"/>
        <n v="27371"/>
        <n v="1214"/>
        <n v="14922"/>
        <n v="666"/>
        <n v="5330"/>
        <n v="655"/>
        <n v="1211"/>
        <n v="132"/>
        <n v="172"/>
        <n v="423"/>
        <n v="5485"/>
        <n v="707"/>
        <n v="2668"/>
        <n v="4170"/>
        <n v="10024"/>
        <n v="673"/>
        <n v="10170"/>
        <n v="2467"/>
        <n v="267"/>
        <n v="4772"/>
        <n v="1498"/>
        <n v="1885"/>
        <n v="21773"/>
        <n v="1308"/>
        <n v="1514"/>
        <n v="22734"/>
        <n v="3487"/>
        <n v="941"/>
        <n v="2813"/>
        <n v="576"/>
        <n v="3183"/>
        <n v="2893"/>
        <n v="10558"/>
        <n v="2705"/>
        <n v="1706"/>
        <n v="23300"/>
        <n v="1343"/>
        <n v="1173"/>
        <n v="766"/>
        <n v="2379"/>
        <n v="3397"/>
        <n v="1479"/>
        <n v="1819"/>
        <n v="2962"/>
        <n v="2052"/>
        <n v="29820"/>
        <n v="10377"/>
        <n v="2934"/>
        <n v="4038"/>
        <n v="3523"/>
        <n v="1816"/>
        <n v="7560"/>
        <n v="770"/>
        <n v="7137"/>
        <n v="1547"/>
        <n v="1387"/>
        <n v="905"/>
        <n v="2104"/>
        <n v="2997"/>
        <n v="10004"/>
        <n v="1035"/>
        <n v="743"/>
        <n v="908"/>
        <n v="581"/>
        <n v="2617"/>
        <n v="1572"/>
        <n v="864"/>
        <n v="12701"/>
        <n v="16301"/>
        <n v="1836"/>
        <n v="1607"/>
        <n v="2773"/>
        <n v="846"/>
        <n v="10074"/>
        <n v="30418"/>
        <n v="4866"/>
        <n v="4848"/>
        <n v="8698"/>
        <n v="1737"/>
        <n v="785"/>
        <n v="7208"/>
        <n v="3195"/>
        <n v="5643"/>
        <n v="14785"/>
        <n v="1185"/>
        <n v="8034"/>
        <n v="2403"/>
        <n v="224"/>
        <n v="1403"/>
        <n v="1982"/>
        <n v="9912"/>
        <n v="2886"/>
        <n v="6078"/>
        <n v="12555"/>
        <n v="38380"/>
        <n v="4440"/>
        <n v="8150"/>
        <n v="6667"/>
        <n v="1468"/>
        <n v="1252"/>
        <n v="1176"/>
        <n v="4087"/>
        <n v="34341"/>
        <n v="28666"/>
        <n v="8877"/>
        <n v="4776"/>
        <n v="2493"/>
        <n v="3220"/>
        <n v="17743"/>
        <n v="1053"/>
        <n v="1951"/>
        <n v="7277"/>
        <n v="8728"/>
        <n v="36177"/>
        <n v="570"/>
        <n v="12673"/>
        <n v="4748"/>
        <n v="59615"/>
        <n v="32294"/>
        <n v="42855"/>
        <n v="21751"/>
        <n v="21005"/>
        <n v="7440"/>
        <n v="11026"/>
        <n v="1304"/>
        <n v="3911"/>
        <n v="30580"/>
        <n v="6844"/>
        <n v="32394"/>
        <n v="1741"/>
        <n v="8767"/>
        <n v="2505"/>
        <n v="2041"/>
        <n v="6917"/>
        <n v="614"/>
        <n v="7055"/>
        <n v="4729"/>
        <n v="4365"/>
        <n v="1078"/>
        <n v="754"/>
        <n v="699"/>
        <n v="27752"/>
        <n v="946"/>
        <n v="3727"/>
        <n v="665"/>
        <n v="20888"/>
        <n v="50012"/>
        <n v="3015"/>
        <n v="3566"/>
        <n v="1810"/>
        <n v="5392"/>
        <n v="17514"/>
        <n v="6038"/>
        <n v="1639"/>
        <n v="658"/>
        <n v="2980"/>
        <n v="1767"/>
        <n v="2116"/>
        <n v="1101"/>
        <n v="30923"/>
        <n v="20753"/>
        <n v="17597"/>
        <n v="1527"/>
        <n v="5074"/>
        <n v="1203"/>
        <n v="1256"/>
        <n v="1881"/>
        <n v="193"/>
        <n v="1042"/>
        <n v="1504"/>
        <n v="661"/>
        <n v="2590"/>
        <n v="2344"/>
        <n v="1321"/>
        <n v="1511"/>
        <n v="981"/>
        <n v="954"/>
        <n v="17385"/>
        <n v="589"/>
        <n v="843"/>
        <n v="247"/>
        <n v="506"/>
        <n v="2789"/>
        <n v="9139"/>
        <n v="13874"/>
        <n v="251"/>
        <n v="108"/>
        <n v="11344"/>
        <n v="79"/>
        <n v="6599"/>
        <n v="2270"/>
        <n v="1940"/>
        <n v="5613"/>
        <n v="6574"/>
        <n v="516"/>
        <n v="16146"/>
        <n v="4627"/>
        <n v="41254"/>
        <n v="818"/>
        <n v="460"/>
      </sharedItems>
      <fieldGroup base="1">
        <rangePr autoStart="0" autoEnd="0" startNum="0" endNum="20000" groupInterval="2000"/>
        <groupItems count="12">
          <s v="&lt;0"/>
          <s v="0-1999"/>
          <s v="2000-3999"/>
          <s v="4000-5999"/>
          <s v="6000-7999"/>
          <s v="8000-9999"/>
          <s v="10000-11999"/>
          <s v="12000-13999"/>
          <s v="14000-15999"/>
          <s v="16000-17999"/>
          <s v="18000-20000"/>
          <s v="&gt;20000"/>
        </groupItems>
      </fieldGroup>
    </cacheField>
    <cacheField name="tuition_out_of_state" numFmtId="0">
      <sharedItems containsSemiMixedTypes="0" containsString="0" containsNumber="1" containsInteger="1" minValue="895" maxValue="72097" count="1331">
        <n v="33139"/>
        <n v="42278"/>
        <n v="44149"/>
        <n v="17850"/>
        <n v="29881"/>
        <n v="35685"/>
        <n v="35098"/>
        <n v="54170"/>
        <n v="44458"/>
        <n v="48984"/>
        <n v="41228"/>
        <n v="60226"/>
        <n v="52560"/>
        <n v="34665"/>
        <n v="20690"/>
        <n v="20846"/>
        <n v="20693"/>
        <n v="20380"/>
        <n v="21072"/>
        <n v="20049"/>
        <n v="19950"/>
        <n v="20070"/>
        <n v="20183"/>
        <n v="19760"/>
        <n v="20058"/>
        <n v="20618"/>
        <n v="50547"/>
        <n v="50974"/>
        <n v="49922"/>
        <n v="49403"/>
        <n v="49806"/>
        <n v="50958"/>
        <n v="50614"/>
        <n v="50205"/>
        <n v="58996"/>
        <n v="22544"/>
        <n v="64984"/>
        <n v="23000"/>
        <n v="43480"/>
        <n v="28012"/>
        <n v="67980"/>
        <n v="22480"/>
        <n v="29300"/>
        <n v="52161"/>
        <n v="36660"/>
        <n v="68613"/>
        <n v="20850"/>
        <n v="22118"/>
        <n v="49470"/>
        <n v="37500"/>
        <n v="37710"/>
        <n v="39020"/>
        <n v="62357"/>
        <n v="53630"/>
        <n v="49564"/>
        <n v="30291"/>
        <n v="66274"/>
        <n v="56488"/>
        <n v="38050"/>
        <n v="57080"/>
        <n v="69918"/>
        <n v="65192"/>
        <n v="46250"/>
        <n v="65420"/>
        <n v="60878"/>
        <n v="21328"/>
        <n v="59486"/>
        <n v="20550"/>
        <n v="60492"/>
        <n v="37150"/>
        <n v="21010"/>
        <n v="61293"/>
        <n v="65950"/>
        <n v="39708"/>
        <n v="57803"/>
        <n v="21224"/>
        <n v="41700"/>
        <n v="72097"/>
        <n v="30200"/>
        <n v="53584"/>
        <n v="51350"/>
        <n v="29391"/>
        <n v="24336"/>
        <n v="44918"/>
        <n v="70734"/>
        <n v="45824"/>
        <n v="34783"/>
        <n v="61398"/>
        <n v="21526"/>
        <n v="30684"/>
        <n v="36620"/>
        <n v="27266"/>
        <n v="46340"/>
        <n v="17944"/>
        <n v="24434"/>
        <n v="30874"/>
        <n v="20798"/>
        <n v="34218"/>
        <n v="34392"/>
        <n v="20544"/>
        <n v="27788"/>
        <n v="28320"/>
        <n v="37845"/>
        <n v="22028"/>
        <n v="40794"/>
        <n v="56420"/>
        <n v="51598"/>
        <n v="29170"/>
        <n v="28149"/>
        <n v="42160"/>
        <n v="12754"/>
        <n v="70662"/>
        <n v="34088"/>
        <n v="37488"/>
        <n v="45999"/>
        <n v="16217"/>
        <n v="42955"/>
        <n v="29096"/>
        <n v="12004"/>
        <n v="32200"/>
        <n v="15150"/>
        <n v="29884"/>
        <n v="35940"/>
        <n v="35124"/>
        <n v="57704"/>
        <n v="38676"/>
        <n v="52386"/>
        <n v="28210"/>
        <n v="31360"/>
        <n v="57903"/>
        <n v="56402"/>
        <n v="39200"/>
        <n v="53710"/>
        <n v="34740"/>
        <n v="26892"/>
        <n v="44922"/>
        <n v="15786"/>
        <n v="12705"/>
        <n v="45726"/>
        <n v="36710"/>
        <n v="13248"/>
        <n v="68322"/>
        <n v="22726"/>
        <n v="38900"/>
        <n v="37140"/>
        <n v="37780"/>
        <n v="21315"/>
        <n v="38978"/>
        <n v="38110"/>
        <n v="37940"/>
        <n v="22017"/>
        <n v="13334"/>
        <n v="12922"/>
        <n v="20605"/>
        <n v="12320"/>
        <n v="30910"/>
        <n v="15264"/>
        <n v="45546"/>
        <n v="37240"/>
        <n v="29630"/>
        <n v="34600"/>
        <n v="47560"/>
        <n v="59070"/>
        <n v="53930"/>
        <n v="44172"/>
        <n v="38710"/>
        <n v="38890"/>
        <n v="31200"/>
        <n v="44638"/>
        <n v="36600"/>
        <n v="31870"/>
        <n v="22887"/>
        <n v="34891"/>
        <n v="37200"/>
        <n v="31361"/>
        <n v="22322"/>
        <n v="22811"/>
        <n v="41891"/>
        <n v="37135"/>
        <n v="40664"/>
        <n v="32352"/>
        <n v="65025"/>
        <n v="27900"/>
        <n v="58649"/>
        <n v="36460"/>
        <n v="35270"/>
        <n v="53230"/>
        <n v="40490"/>
        <n v="36560"/>
        <n v="48450"/>
        <n v="50800"/>
        <n v="41798"/>
        <n v="20988"/>
        <n v="40910"/>
        <n v="54666"/>
        <n v="52660"/>
        <n v="37050"/>
        <n v="52130"/>
        <n v="42095"/>
        <n v="20270"/>
        <n v="20950"/>
        <n v="34762"/>
        <n v="68106"/>
        <n v="28881"/>
        <n v="33371"/>
        <n v="39824"/>
        <n v="52120"/>
        <n v="16530"/>
        <n v="17664"/>
        <n v="39660"/>
        <n v="40878"/>
        <n v="21712"/>
        <n v="36658"/>
        <n v="47656"/>
        <n v="19475"/>
        <n v="25978"/>
        <n v="26250"/>
        <n v="29750"/>
        <n v="35300"/>
        <n v="36350"/>
        <n v="33000"/>
        <n v="35014"/>
        <n v="21000"/>
        <n v="15419"/>
        <n v="17741"/>
        <n v="24590"/>
        <n v="34192"/>
        <n v="30432"/>
        <n v="35500"/>
        <n v="28568"/>
        <n v="34630"/>
        <n v="19126"/>
        <n v="37310"/>
        <n v="37174"/>
        <n v="35880"/>
        <n v="19744"/>
        <n v="35380"/>
        <n v="39822"/>
        <n v="33700"/>
        <n v="36200"/>
        <n v="19869"/>
        <n v="41684"/>
        <n v="56950"/>
        <n v="49552"/>
        <n v="35056"/>
        <n v="40218"/>
        <n v="13000"/>
        <n v="39350"/>
        <n v="14760"/>
        <n v="26102"/>
        <n v="35410"/>
        <n v="53350"/>
        <n v="24466"/>
        <n v="32946"/>
        <n v="16240"/>
        <n v="14778"/>
        <n v="48470"/>
        <n v="18690"/>
        <n v="21548"/>
        <n v="41970"/>
        <n v="61050"/>
        <n v="44760"/>
        <n v="28440"/>
        <n v="29196"/>
        <n v="60946"/>
        <n v="43842"/>
        <n v="42988"/>
        <n v="32896"/>
        <n v="19773"/>
        <n v="34400"/>
        <n v="23188"/>
        <n v="34068"/>
        <n v="27660"/>
        <n v="30450"/>
        <n v="30778"/>
        <n v="34014"/>
        <n v="32037"/>
        <n v="19034"/>
        <n v="45452"/>
        <n v="10237"/>
        <n v="44226"/>
        <n v="68892"/>
        <n v="31170"/>
        <n v="25600"/>
        <n v="18120"/>
        <n v="56076"/>
        <n v="50004"/>
        <n v="68104"/>
        <n v="18942"/>
        <n v="9840"/>
        <n v="38362"/>
        <n v="13288"/>
        <n v="45484"/>
        <n v="13450"/>
        <n v="20130"/>
        <n v="16710"/>
        <n v="10428"/>
        <n v="32220"/>
        <n v="37920"/>
        <n v="55756"/>
        <n v="10245"/>
        <n v="55816"/>
        <n v="45080"/>
        <n v="59760"/>
        <n v="31410"/>
        <n v="41778"/>
        <n v="54398"/>
        <n v="51454"/>
        <n v="10361"/>
        <n v="17308"/>
        <n v="42000"/>
        <n v="14094"/>
        <n v="28260"/>
        <n v="18600"/>
        <n v="14400"/>
        <n v="27562"/>
        <n v="30875"/>
        <n v="36745"/>
        <n v="28548"/>
        <n v="26880"/>
        <n v="44550"/>
        <n v="21600"/>
        <n v="9000"/>
        <n v="27166"/>
        <n v="10120"/>
        <n v="34612"/>
        <n v="17080"/>
        <n v="23700"/>
        <n v="36056"/>
        <n v="30227"/>
        <n v="33248"/>
        <n v="35112"/>
        <n v="18566"/>
        <n v="17324"/>
        <n v="16000"/>
        <n v="44966"/>
        <n v="55760"/>
        <n v="32550"/>
        <n v="30566"/>
        <n v="28300"/>
        <n v="9903"/>
        <n v="18770"/>
        <n v="65790"/>
        <n v="31750"/>
        <n v="35214"/>
        <n v="20610"/>
        <n v="30340"/>
        <n v="41484"/>
        <n v="30448"/>
        <n v="26150"/>
        <n v="33287"/>
        <n v="33671"/>
        <n v="35582"/>
        <n v="16104"/>
        <n v="20640"/>
        <n v="40640"/>
        <n v="48856"/>
        <n v="43985"/>
        <n v="37770"/>
        <n v="15284"/>
        <n v="17885"/>
        <n v="42050"/>
        <n v="23206"/>
        <n v="43572"/>
        <n v="28584"/>
        <n v="24510"/>
        <n v="29334"/>
        <n v="27411"/>
        <n v="27720"/>
        <n v="9174"/>
        <n v="27247"/>
        <n v="33060"/>
        <n v="25307"/>
        <n v="9118"/>
        <n v="24990"/>
        <n v="22356"/>
        <n v="8702"/>
        <n v="15570"/>
        <n v="15764"/>
        <n v="19700"/>
        <n v="13544"/>
        <n v="20815"/>
        <n v="15403"/>
        <n v="41375"/>
        <n v="31210"/>
        <n v="39832"/>
        <n v="37362"/>
        <n v="22448"/>
        <n v="43234"/>
        <n v="66608"/>
        <n v="10058"/>
        <n v="16836"/>
        <n v="29310"/>
        <n v="24600"/>
        <n v="49400"/>
        <n v="52880"/>
        <n v="18510"/>
        <n v="40825"/>
        <n v="49140"/>
        <n v="29320"/>
        <n v="67000"/>
        <n v="41164"/>
        <n v="33650"/>
        <n v="27600"/>
        <n v="50500"/>
        <n v="23082"/>
        <n v="71520"/>
        <n v="16320"/>
        <n v="37634"/>
        <n v="29500"/>
        <n v="37160"/>
        <n v="39652"/>
        <n v="19470"/>
        <n v="41221"/>
        <n v="22080"/>
        <n v="37158"/>
        <n v="38150"/>
        <n v="32665"/>
        <n v="67366"/>
        <n v="35720"/>
        <n v="39800"/>
        <n v="40022"/>
        <n v="24838"/>
        <n v="53888"/>
        <n v="35548"/>
        <n v="34100"/>
        <n v="34790"/>
        <n v="22104"/>
        <n v="38990"/>
        <n v="35745"/>
        <n v="16448"/>
        <n v="32082"/>
        <n v="45940"/>
        <n v="61640"/>
        <n v="21222"/>
        <n v="50640"/>
        <n v="11473"/>
        <n v="25431"/>
        <n v="42750"/>
        <n v="64828"/>
        <n v="50850"/>
        <n v="35800"/>
        <n v="37196"/>
        <n v="38190"/>
        <n v="44598"/>
        <n v="49006"/>
        <n v="56374"/>
        <n v="31074"/>
        <n v="58100"/>
        <n v="69350"/>
        <n v="31887"/>
        <n v="22220"/>
        <n v="40280"/>
        <n v="51156"/>
        <n v="32534"/>
        <n v="40160"/>
        <n v="11866"/>
        <n v="12756"/>
        <n v="33790"/>
        <n v="11947"/>
        <n v="14900"/>
        <n v="12809"/>
        <n v="21750"/>
        <n v="12942"/>
        <n v="6688"/>
        <n v="6630"/>
        <n v="21192"/>
        <n v="24802"/>
        <n v="30860"/>
        <n v="43528"/>
        <n v="27526"/>
        <n v="25959"/>
        <n v="31905"/>
        <n v="55480"/>
        <n v="36035"/>
        <n v="52254"/>
        <n v="62898"/>
        <n v="45510"/>
        <n v="40407"/>
        <n v="56721"/>
        <n v="29950"/>
        <n v="43209"/>
        <n v="28707"/>
        <n v="64050"/>
        <n v="34086"/>
        <n v="30952"/>
        <n v="60886"/>
        <n v="38750"/>
        <n v="35470"/>
        <n v="35860"/>
        <n v="33396"/>
        <n v="56982"/>
        <n v="21550"/>
        <n v="35178"/>
        <n v="51170"/>
        <n v="43743"/>
        <n v="50480"/>
        <n v="35420"/>
        <n v="51900"/>
        <n v="45580"/>
        <n v="34250"/>
        <n v="18716"/>
        <n v="19228"/>
        <n v="17288"/>
        <n v="19517"/>
        <n v="36110"/>
        <n v="16446"/>
        <n v="17429"/>
        <n v="19265"/>
        <n v="16726"/>
        <n v="42103"/>
        <n v="22398"/>
        <n v="17603"/>
        <n v="17470"/>
        <n v="18508"/>
        <n v="24178"/>
        <n v="65910"/>
        <n v="28794"/>
        <n v="20682"/>
        <n v="43155"/>
        <n v="43404"/>
        <n v="38728"/>
        <n v="20379"/>
        <n v="7176"/>
        <n v="26091"/>
        <n v="24575"/>
        <n v="37356"/>
        <n v="21833"/>
        <n v="19759"/>
        <n v="38950"/>
        <n v="49823"/>
        <n v="7440"/>
        <n v="30540"/>
        <n v="10460"/>
        <n v="37635"/>
        <n v="21536"/>
        <n v="19975"/>
        <n v="20785"/>
        <n v="36963"/>
        <n v="15016"/>
        <n v="30265"/>
        <n v="17408"/>
        <n v="23531"/>
        <n v="16094"/>
        <n v="8175"/>
        <n v="41908"/>
        <n v="35760"/>
        <n v="16550"/>
        <n v="67242"/>
        <n v="43712"/>
        <n v="17428"/>
        <n v="58350"/>
        <n v="49075"/>
        <n v="47332"/>
        <n v="50404"/>
        <n v="47278"/>
        <n v="27378"/>
        <n v="70770"/>
        <n v="70342"/>
        <n v="16901"/>
        <n v="67250"/>
        <n v="47997"/>
        <n v="66590"/>
        <n v="67832"/>
        <n v="69600"/>
        <n v="23878"/>
        <n v="14880"/>
        <n v="36756"/>
        <n v="14862"/>
        <n v="44210"/>
        <n v="42942"/>
        <n v="44420"/>
        <n v="27944"/>
        <n v="31824"/>
        <n v="44230"/>
        <n v="70480"/>
        <n v="44571"/>
        <n v="51356"/>
        <n v="57152"/>
        <n v="38302"/>
        <n v="61000"/>
        <n v="52040"/>
        <n v="70702"/>
        <n v="68102"/>
        <n v="68080"/>
        <n v="17948"/>
        <n v="58867"/>
        <n v="47970"/>
        <n v="46526"/>
        <n v="57056"/>
        <n v="48550"/>
        <n v="40650"/>
        <n v="35689"/>
        <n v="17426"/>
        <n v="18000"/>
        <n v="30700"/>
        <n v="58896"/>
        <n v="61676"/>
        <n v="22490"/>
        <n v="64500"/>
        <n v="27040"/>
        <n v="34256"/>
        <n v="36264"/>
        <n v="40449"/>
        <n v="38125"/>
        <n v="40530"/>
        <n v="43400"/>
        <n v="62396"/>
        <n v="23722"/>
        <n v="53962"/>
        <n v="67018"/>
        <n v="60750"/>
        <n v="42705"/>
        <n v="21381"/>
        <n v="66162"/>
        <n v="43325"/>
        <n v="49680"/>
        <n v="19531"/>
        <n v="46874"/>
        <n v="65178"/>
        <n v="45174"/>
        <n v="32567"/>
        <n v="57490"/>
        <n v="47550"/>
        <n v="70704"/>
        <n v="67176"/>
        <n v="42884"/>
        <n v="47820"/>
        <n v="18259"/>
        <n v="63960"/>
        <n v="68560"/>
        <n v="60965"/>
        <n v="17866"/>
        <n v="19125"/>
        <n v="68268"/>
        <n v="46442"/>
        <n v="41938"/>
        <n v="17200"/>
        <n v="39852"/>
        <n v="26840"/>
        <n v="36418"/>
        <n v="25566"/>
        <n v="39488"/>
        <n v="48920"/>
        <n v="26022"/>
        <n v="40848"/>
        <n v="37732"/>
        <n v="47100"/>
        <n v="38004"/>
        <n v="37260"/>
        <n v="26932"/>
        <n v="14460"/>
        <n v="22446"/>
        <n v="46552"/>
        <n v="37664"/>
        <n v="62688"/>
        <n v="27708"/>
        <n v="41120"/>
        <n v="37276"/>
        <n v="37441"/>
        <n v="36762"/>
        <n v="42552"/>
        <n v="53170"/>
        <n v="36741"/>
        <n v="63462"/>
        <n v="24524"/>
        <n v="25752"/>
        <n v="25344"/>
        <n v="49110"/>
        <n v="41475"/>
        <n v="41500"/>
        <n v="66436"/>
        <n v="69888"/>
        <n v="34500"/>
        <n v="59398"/>
        <n v="70306"/>
        <n v="20188"/>
        <n v="71845"/>
        <n v="46820"/>
        <n v="69314"/>
        <n v="15414"/>
        <n v="15402"/>
        <n v="15440"/>
        <n v="15290"/>
        <n v="15332"/>
        <n v="15420"/>
        <n v="15360"/>
        <n v="15302"/>
        <n v="15282"/>
        <n v="15488"/>
        <n v="15308"/>
        <n v="34940"/>
        <n v="35218"/>
        <n v="34220"/>
        <n v="38976"/>
        <n v="30250"/>
        <n v="64915"/>
        <n v="68960"/>
        <n v="54962"/>
        <n v="33740"/>
        <n v="65117"/>
        <n v="57660"/>
        <n v="18430"/>
        <n v="47260"/>
        <n v="53540"/>
        <n v="57950"/>
        <n v="39332"/>
        <n v="33504"/>
        <n v="40330"/>
        <n v="42432"/>
        <n v="53400"/>
        <n v="57050"/>
        <n v="44604"/>
        <n v="47750"/>
        <n v="41870"/>
        <n v="22880"/>
        <n v="39790"/>
        <n v="43450"/>
        <n v="44540"/>
        <n v="42450"/>
        <n v="58694"/>
        <n v="62796"/>
        <n v="39345"/>
        <n v="46560"/>
        <n v="53290"/>
        <n v="33009"/>
        <n v="61845"/>
        <n v="64081"/>
        <n v="38826"/>
        <n v="59274"/>
        <n v="67080"/>
        <n v="38164"/>
        <n v="41735"/>
        <n v="65900"/>
        <n v="39450"/>
        <n v="66862"/>
        <n v="46580"/>
        <n v="67290"/>
        <n v="36550"/>
        <n v="41190"/>
        <n v="53020"/>
        <n v="13572"/>
        <n v="18678"/>
        <n v="18536"/>
        <n v="31256"/>
        <n v="30447"/>
        <n v="31536"/>
        <n v="32741"/>
        <n v="22263"/>
        <n v="21215"/>
        <n v="15822"/>
        <n v="19653"/>
        <n v="18784"/>
        <n v="19771"/>
        <n v="19569"/>
        <n v="18822"/>
        <n v="19781"/>
        <n v="18735"/>
        <n v="19203"/>
        <n v="18842"/>
        <n v="18945"/>
        <n v="19159"/>
        <n v="65528"/>
        <n v="22450"/>
        <n v="69039"/>
        <n v="895"/>
        <n v="26930"/>
        <n v="71030"/>
        <n v="28670"/>
        <n v="51400"/>
        <n v="53200"/>
        <n v="25191"/>
        <n v="51800"/>
        <n v="28917"/>
        <n v="29082"/>
        <n v="56550"/>
        <n v="46800"/>
        <n v="45000"/>
        <n v="49610"/>
        <n v="65920"/>
        <n v="67812"/>
        <n v="35874"/>
        <n v="66246"/>
        <n v="46314"/>
        <n v="44626"/>
        <n v="39870"/>
        <n v="44850"/>
        <n v="65650"/>
        <n v="62412"/>
        <n v="48986"/>
        <n v="19502"/>
        <n v="38400"/>
        <n v="37950"/>
        <n v="70794"/>
        <n v="40656"/>
        <n v="66640"/>
        <n v="40122"/>
        <n v="70688"/>
        <n v="35330"/>
        <n v="29330"/>
        <n v="16297"/>
        <n v="58580"/>
        <n v="18300"/>
        <n v="44100"/>
        <n v="16068"/>
        <n v="34052"/>
        <n v="37800"/>
        <n v="65398"/>
        <n v="29990"/>
        <n v="52080"/>
        <n v="64980"/>
        <n v="19384"/>
        <n v="50029"/>
        <n v="41420"/>
        <n v="45770"/>
        <n v="42240"/>
        <n v="22952"/>
        <n v="40370"/>
        <n v="52812"/>
        <n v="53500"/>
        <n v="27072"/>
        <n v="62805"/>
        <n v="39100"/>
        <n v="26958"/>
        <n v="24134"/>
        <n v="23560"/>
        <n v="24006"/>
        <n v="25392"/>
        <n v="41790"/>
        <n v="25664"/>
        <n v="32150"/>
        <n v="68686"/>
        <n v="34009"/>
        <n v="26644"/>
        <n v="26584"/>
        <n v="26780"/>
        <n v="41430"/>
        <n v="39570"/>
        <n v="35970"/>
        <n v="23845"/>
        <n v="44000"/>
        <n v="53260"/>
        <n v="42396"/>
        <n v="53983"/>
        <n v="42944"/>
        <n v="15974"/>
        <n v="14676"/>
        <n v="59850"/>
        <n v="65494"/>
        <n v="38958"/>
        <n v="38344"/>
        <n v="47505"/>
        <n v="61210"/>
        <n v="25240"/>
        <n v="67776"/>
        <n v="29392"/>
        <n v="30480"/>
        <n v="22599"/>
        <n v="40290"/>
        <n v="55730"/>
        <n v="43496"/>
        <n v="27100"/>
        <n v="25588"/>
        <n v="71412"/>
        <n v="52677"/>
        <n v="42419"/>
        <n v="63550"/>
        <n v="27299"/>
        <n v="37146"/>
        <n v="44418"/>
        <n v="50100"/>
        <n v="66262"/>
        <n v="47850"/>
        <n v="67600"/>
        <n v="49740"/>
        <n v="51450"/>
        <n v="40760"/>
        <n v="22296"/>
        <n v="45502"/>
        <n v="18383"/>
        <n v="40808"/>
        <n v="40818"/>
        <n v="66398"/>
        <n v="24400"/>
        <n v="13365"/>
        <n v="40798"/>
        <n v="23304"/>
        <n v="22870"/>
        <n v="16054"/>
        <n v="18634"/>
        <n v="22562"/>
        <n v="26408"/>
        <n v="19576"/>
        <n v="34172"/>
        <n v="20668"/>
        <n v="34922"/>
        <n v="23920"/>
        <n v="29070"/>
        <n v="23334"/>
        <n v="20090"/>
        <n v="26910"/>
        <n v="26968"/>
        <n v="22320"/>
        <n v="22512"/>
        <n v="40150"/>
        <n v="19092"/>
        <n v="24054"/>
        <n v="12126"/>
        <n v="15650"/>
        <n v="20352"/>
        <n v="25386"/>
        <n v="22158"/>
        <n v="31000"/>
        <n v="29966"/>
        <n v="17992"/>
        <n v="14522"/>
        <n v="18023"/>
        <n v="21330"/>
        <n v="26262"/>
        <n v="38200"/>
        <n v="31756"/>
        <n v="25950"/>
        <n v="21070"/>
        <n v="15690"/>
        <n v="20634"/>
        <n v="41400"/>
        <n v="14940"/>
        <n v="58771"/>
        <n v="58378"/>
        <n v="19654"/>
        <n v="67710"/>
        <n v="68017"/>
        <n v="35810"/>
        <n v="26610"/>
        <n v="15000"/>
        <n v="34350"/>
        <n v="14794"/>
        <n v="44480"/>
        <n v="13818"/>
        <n v="22467"/>
        <n v="51884"/>
        <n v="44249"/>
        <n v="17725"/>
        <n v="29900"/>
        <n v="20360"/>
        <n v="45900"/>
        <n v="18964"/>
        <n v="20174"/>
        <n v="44040"/>
        <n v="18786"/>
        <n v="28659"/>
        <n v="47830"/>
        <n v="62616"/>
        <n v="20793"/>
        <n v="38700"/>
        <n v="57900"/>
        <n v="60580"/>
        <n v="30000"/>
        <n v="34770"/>
        <n v="57410"/>
        <n v="32950"/>
        <n v="34408"/>
        <n v="15100"/>
        <n v="16300"/>
        <n v="29992"/>
        <n v="33770"/>
        <n v="19241"/>
        <n v="10588"/>
        <n v="50604"/>
        <n v="24000"/>
        <n v="28310"/>
        <n v="41686"/>
        <n v="34027"/>
        <n v="16532"/>
        <n v="17610"/>
        <n v="42040"/>
        <n v="25500"/>
        <n v="64280"/>
        <n v="16932"/>
        <n v="34484"/>
        <n v="16572"/>
        <n v="29512"/>
        <n v="17734"/>
        <n v="24840"/>
        <n v="31688"/>
        <n v="10948"/>
        <n v="35400"/>
        <n v="15036"/>
        <n v="42312"/>
        <n v="32893"/>
        <n v="47590"/>
        <n v="31700"/>
        <n v="30074"/>
        <n v="41630"/>
        <n v="24630"/>
        <n v="31556"/>
        <n v="11640"/>
        <n v="23950"/>
        <n v="26792"/>
        <n v="17836"/>
        <n v="27650"/>
        <n v="17800"/>
        <n v="32305"/>
        <n v="13960"/>
        <n v="33640"/>
        <n v="48770"/>
        <n v="51658"/>
        <n v="31550"/>
        <n v="27998"/>
        <n v="52820"/>
        <n v="9875"/>
        <n v="21230"/>
        <n v="42840"/>
        <n v="13658"/>
        <n v="34673"/>
        <n v="34140"/>
        <n v="26625"/>
        <n v="29482"/>
        <n v="27220"/>
        <n v="14980"/>
        <n v="19836"/>
        <n v="21912"/>
        <n v="29200"/>
        <n v="46870"/>
        <n v="30946"/>
        <n v="27000"/>
        <n v="41200"/>
        <n v="23918"/>
        <n v="16706"/>
        <n v="14650"/>
        <n v="28631"/>
        <n v="7518"/>
        <n v="20266"/>
        <n v="16866"/>
        <n v="49440"/>
        <n v="9989"/>
        <n v="14008"/>
        <n v="9242"/>
        <n v="21290"/>
        <n v="19652"/>
        <n v="16576"/>
        <n v="18310"/>
        <n v="20851"/>
        <n v="17272"/>
        <n v="16954"/>
        <n v="24146"/>
        <n v="68678"/>
        <n v="28733"/>
        <n v="23984"/>
        <n v="19938"/>
        <n v="27592"/>
        <n v="26604"/>
        <n v="14024"/>
        <n v="25814"/>
        <n v="47700"/>
        <n v="65230"/>
        <n v="57150"/>
        <n v="31275"/>
        <n v="41186"/>
        <n v="56800"/>
        <n v="20122"/>
        <n v="19124"/>
        <n v="48630"/>
        <n v="43360"/>
        <n v="22174"/>
        <n v="31374"/>
        <n v="40684"/>
        <n v="29820"/>
        <n v="40560"/>
        <n v="55326"/>
        <n v="52081"/>
        <n v="8785"/>
        <n v="20180"/>
        <n v="8605"/>
        <n v="11965"/>
        <n v="44680"/>
        <n v="28600"/>
        <n v="8492"/>
        <n v="7692"/>
        <n v="23500"/>
        <n v="27637"/>
        <n v="13265"/>
        <n v="11998"/>
        <n v="12407"/>
        <n v="15480"/>
        <n v="25212"/>
        <n v="37250"/>
        <n v="19500"/>
        <n v="19140"/>
        <n v="32280"/>
        <n v="41600"/>
        <n v="34300"/>
        <n v="27910"/>
        <n v="64410"/>
        <n v="68758"/>
        <n v="23638"/>
        <n v="10536"/>
        <n v="46958"/>
        <n v="8353"/>
        <n v="34760"/>
        <n v="41362"/>
        <n v="45312"/>
        <n v="21300"/>
        <n v="33250"/>
        <n v="31900"/>
        <n v="18296"/>
        <n v="37736"/>
        <n v="45630"/>
        <n v="41250"/>
        <n v="36450"/>
        <n v="27366"/>
        <n v="20673"/>
        <n v="24849"/>
        <n v="41203"/>
        <n v="22492"/>
        <n v="24012"/>
        <n v="19735"/>
        <n v="27211"/>
        <n v="32847"/>
        <n v="35736"/>
        <n v="24152"/>
        <n v="34176"/>
        <n v="7648"/>
        <n v="35070"/>
        <n v="45846"/>
        <n v="17280"/>
        <n v="16896"/>
        <n v="33848"/>
        <n v="17538"/>
        <n v="67642"/>
        <n v="41636"/>
        <n v="16782"/>
        <n v="8630"/>
        <n v="33550"/>
        <n v="19704"/>
        <n v="17842"/>
        <n v="17714"/>
        <n v="17290"/>
        <n v="11664"/>
        <n v="27180"/>
        <n v="25754"/>
        <n v="35570"/>
        <n v="35648"/>
        <n v="27377"/>
        <n v="20190"/>
        <n v="16740"/>
        <n v="50061"/>
        <n v="14304"/>
        <n v="34970"/>
        <n v="32520"/>
        <n v="17440"/>
        <n v="29800"/>
        <n v="38296"/>
        <n v="38508"/>
        <n v="18282"/>
        <n v="40866"/>
        <n v="33416"/>
        <n v="22214"/>
        <n v="21544"/>
        <n v="59770"/>
        <n v="31100"/>
        <n v="25800"/>
        <n v="44910"/>
        <n v="21218"/>
        <n v="21776"/>
        <n v="35972"/>
        <n v="29628"/>
        <n v="23090"/>
        <n v="28676"/>
        <n v="56005"/>
        <n v="14766"/>
        <n v="13796"/>
        <n v="42540"/>
        <n v="18712"/>
        <n v="34700"/>
        <n v="38420"/>
        <n v="27840"/>
        <n v="40572"/>
        <n v="25858"/>
        <n v="25620"/>
        <n v="21122"/>
        <n v="36194"/>
        <n v="12076"/>
        <n v="23790"/>
        <n v="26938"/>
        <n v="10924"/>
        <n v="39284"/>
        <n v="15384"/>
        <n v="31574"/>
        <n v="57110"/>
        <n v="56120"/>
        <n v="27300"/>
        <n v="30814"/>
        <n v="18512"/>
        <n v="33256"/>
        <n v="16600"/>
        <n v="22416"/>
        <n v="15576"/>
        <n v="31300"/>
        <n v="29250"/>
        <n v="40025"/>
        <n v="67498"/>
        <n v="44200"/>
        <n v="48680"/>
        <n v="20794"/>
        <n v="40190"/>
        <n v="21730"/>
        <n v="30680"/>
        <n v="22326"/>
        <n v="32960"/>
        <n v="39430"/>
        <n v="21114"/>
        <n v="17548"/>
        <n v="16989"/>
        <n v="22547"/>
        <n v="34982"/>
        <n v="26709"/>
        <n v="37090"/>
        <n v="18745"/>
        <n v="19454"/>
        <n v="28540"/>
        <n v="32020"/>
        <n v="32340"/>
        <n v="12530"/>
        <n v="21149"/>
        <n v="19827"/>
        <n v="13498"/>
        <n v="26874"/>
        <n v="64144"/>
        <n v="51384"/>
        <n v="34634"/>
        <n v="19068"/>
        <n v="39266"/>
        <n v="37434"/>
        <n v="67040"/>
        <n v="25064"/>
        <n v="53813"/>
        <n v="23426"/>
        <n v="22930"/>
        <n v="25380"/>
        <n v="17672"/>
        <n v="18142"/>
        <n v="25746"/>
        <n v="40124"/>
        <n v="29582"/>
        <n v="44908"/>
        <n v="40144"/>
        <n v="25502"/>
        <n v="25494"/>
        <n v="61740"/>
        <n v="36230"/>
        <n v="21504"/>
        <n v="22051"/>
        <n v="21473"/>
        <n v="24451"/>
        <n v="39582"/>
        <n v="18480"/>
        <n v="53676"/>
        <n v="23782"/>
        <n v="10996"/>
        <n v="38550"/>
        <n v="26770"/>
        <n v="16090"/>
        <n v="51038"/>
        <n v="21650"/>
        <n v="31178"/>
        <n v="39000"/>
        <n v="43920"/>
        <n v="28520"/>
        <n v="38688"/>
        <n v="54550"/>
        <n v="30592"/>
        <n v="43560"/>
        <n v="31604"/>
        <n v="22465"/>
        <n v="27978"/>
        <n v="36750"/>
        <n v="27560"/>
        <n v="40920"/>
        <n v="21682"/>
        <n v="33780"/>
        <n v="25633"/>
        <n v="49466"/>
        <n v="30310"/>
        <n v="38068"/>
        <n v="36950"/>
        <n v="21280"/>
        <n v="26160"/>
        <n v="28010"/>
        <n v="37764"/>
        <n v="40109"/>
        <n v="59512"/>
        <n v="52638"/>
        <n v="22650"/>
        <n v="17450"/>
        <n v="68045"/>
        <n v="18760"/>
        <n v="36765"/>
        <n v="18376"/>
        <n v="33800"/>
        <n v="22000"/>
        <n v="31820"/>
        <n v="18924"/>
        <n v="20342"/>
        <n v="19082"/>
        <n v="14990"/>
        <n v="17442"/>
        <n v="34090"/>
        <n v="28608"/>
        <n v="29875"/>
        <n v="21294"/>
        <n v="29944"/>
        <n v="20350"/>
        <n v="51680"/>
        <n v="21680"/>
        <n v="12097"/>
        <n v="25162"/>
        <n v="12480"/>
        <n v="30198"/>
        <n v="16850"/>
        <n v="13844"/>
        <n v="23255"/>
        <n v="15750"/>
        <n v="20515"/>
        <n v="24734"/>
        <n v="16390"/>
        <n v="16503"/>
        <n v="16579"/>
        <n v="17736"/>
        <n v="40450"/>
        <n v="17575"/>
      </sharedItems>
      <fieldGroup base="2">
        <rangePr autoStart="0" autoEnd="0" startNum="0" endNum="75000" groupInterval="10000"/>
        <groupItems count="10">
          <s v="&lt;0"/>
          <s v="0-9999"/>
          <s v="10000-19999"/>
          <s v="20000-29999"/>
          <s v="30000-39999"/>
          <s v="40000-49999"/>
          <s v="50000-59999"/>
          <s v="60000-69999"/>
          <s v="70000-79999"/>
          <s v="&gt;80000"/>
        </groupItems>
      </fieldGroup>
    </cacheField>
    <cacheField name="completion_rate" numFmtId="0">
      <sharedItems containsSemiMixedTypes="0" containsString="0" containsNumber="1" minValue="0" maxValue="1" count="1237">
        <n v="0.6804"/>
        <n v="0.67520000000000002"/>
        <n v="0.67759999999999998"/>
        <n v="0.43459999999999999"/>
        <n v="0.61319999999999997"/>
        <n v="0.55559999999999998"/>
        <n v="0.3987"/>
        <n v="0.79169999999999996"/>
        <n v="0.6179"/>
        <n v="0.67600000000000005"/>
        <n v="0.61880000000000002"/>
        <n v="0.61219999999999997"/>
        <n v="0.69599999999999995"/>
        <n v="0.86399999999999999"/>
        <n v="0.498"/>
        <n v="0.53449999999999998"/>
        <n v="0.54900000000000004"/>
        <n v="0.68430000000000002"/>
        <n v="0.62780000000000002"/>
        <n v="0.4279"/>
        <n v="0.5696"/>
        <n v="0.70179999999999998"/>
        <n v="0.47949999999999998"/>
        <n v="0.68879999999999997"/>
        <n v="0.52980000000000005"/>
        <n v="0.56950000000000001"/>
        <n v="0.56289999999999996"/>
        <n v="0.9284"/>
        <n v="0.85670000000000002"/>
        <n v="0.86870000000000003"/>
        <n v="0.92620000000000002"/>
        <n v="0.75960000000000005"/>
        <n v="0.86050000000000004"/>
        <n v="0.83030000000000004"/>
        <n v="0.75090000000000001"/>
        <n v="0.66669999999999996"/>
        <n v="0.59719999999999995"/>
        <n v="0.81879999999999997"/>
        <n v="0.29630000000000001"/>
        <n v="0.58309999999999995"/>
        <n v="0.19670000000000001"/>
        <n v="0.91359999999999997"/>
        <n v="0.28739999999999999"/>
        <n v="0.8"/>
        <n v="0.78049999999999997"/>
        <n v="0.5"/>
        <n v="0.91879999999999995"/>
        <n v="0.48549999999999999"/>
        <n v="0.40400000000000003"/>
        <n v="0.63119999999999998"/>
        <n v="0.51719999999999999"/>
        <n v="0.59730000000000005"/>
        <n v="0.67730000000000001"/>
        <n v="0.78869999999999996"/>
        <n v="0.53500000000000003"/>
        <n v="0.53249999999999997"/>
        <n v="0.61899999999999999"/>
        <n v="0.80879999999999996"/>
        <n v="0.66300000000000003"/>
        <n v="0.49440000000000001"/>
        <n v="0.6905"/>
        <n v="0.83350000000000002"/>
        <n v="0.83389999999999997"/>
        <n v="0.77170000000000005"/>
        <n v="0.93200000000000005"/>
        <n v="0.67269999999999996"/>
        <n v="0.76429999999999998"/>
        <n v="0.8367"/>
        <n v="0.50370000000000004"/>
        <n v="0.7006"/>
        <n v="0.55979999999999996"/>
        <n v="0.69220000000000004"/>
        <n v="0.87919999999999998"/>
        <n v="0.82540000000000002"/>
        <n v="0.4884"/>
        <n v="0.70299999999999996"/>
        <n v="0.57589999999999997"/>
        <n v="0.56769999999999998"/>
        <n v="0.91830000000000001"/>
        <n v="0.84299999999999997"/>
        <n v="0.70350000000000001"/>
        <n v="0.59960000000000002"/>
        <n v="0.46150000000000002"/>
        <n v="0.46929999999999999"/>
        <n v="0.7419"/>
        <n v="0.87660000000000005"/>
        <n v="0.81710000000000005"/>
        <n v="0.66510000000000002"/>
        <n v="0.75600000000000001"/>
        <n v="0.35639999999999999"/>
        <n v="0.31540000000000001"/>
        <n v="0.36670000000000003"/>
        <n v="0.51239999999999997"/>
        <n v="0.61019999999999996"/>
        <n v="0.39729999999999999"/>
        <n v="0.505"/>
        <n v="0.55400000000000005"/>
        <n v="0.48370000000000002"/>
        <n v="0.64290000000000003"/>
        <n v="0.34889999999999999"/>
        <n v="0.4955"/>
        <n v="0.60199999999999998"/>
        <n v="0.57279999999999998"/>
        <n v="0.62539999999999996"/>
        <n v="0.4017"/>
        <n v="0.70760000000000001"/>
        <n v="0.66990000000000005"/>
        <n v="0.72860000000000003"/>
        <n v="0.60319999999999996"/>
        <n v="0.57489999999999997"/>
        <n v="0.76170000000000004"/>
        <n v="0.15490000000000001"/>
        <n v="0.95850000000000002"/>
        <n v="0.51549999999999996"/>
        <n v="0.36459999999999998"/>
        <n v="0.67800000000000005"/>
        <n v="0.47360000000000002"/>
        <n v="0.7"/>
        <n v="0.41610000000000003"/>
        <n v="0.22109999999999999"/>
        <n v="0.3982"/>
        <n v="0.61619999999999997"/>
        <n v="0.50329999999999997"/>
        <n v="0.85129999999999995"/>
        <n v="0.747"/>
        <n v="0.63819999999999999"/>
        <n v="0.75209999999999999"/>
        <n v="0.64539999999999997"/>
        <n v="0.59870000000000001"/>
        <n v="0.77780000000000005"/>
        <n v="0.66610000000000003"/>
        <n v="0.73040000000000005"/>
        <n v="0.5333"/>
        <n v="0.5494"/>
        <n v="0.64610000000000001"/>
        <n v="0.62329999999999997"/>
        <n v="0.3014"/>
        <n v="0.64"/>
        <n v="0.57720000000000005"/>
        <n v="0.48659999999999998"/>
        <n v="0.95130000000000003"/>
        <n v="0.2165"/>
        <n v="0.60840000000000005"/>
        <n v="0.45040000000000002"/>
        <n v="0.47199999999999998"/>
        <n v="0.35139999999999999"/>
        <n v="0.55259999999999998"/>
        <n v="0.66820000000000002"/>
        <n v="0.56610000000000005"/>
        <n v="0.53210000000000002"/>
        <n v="0.62409999999999999"/>
        <n v="0.56969999999999998"/>
        <n v="0.57520000000000004"/>
        <n v="0.46100000000000002"/>
        <n v="0.45219999999999999"/>
        <n v="0.84750000000000003"/>
        <n v="0.53790000000000004"/>
        <n v="0.62339999999999995"/>
        <n v="0.53220000000000001"/>
        <n v="0.80379999999999996"/>
        <n v="0.74690000000000001"/>
        <n v="0.69"/>
        <n v="0.64459999999999995"/>
        <n v="0.60299999999999998"/>
        <n v="0.65"/>
        <n v="0.68769999999999998"/>
        <n v="0.67130000000000001"/>
        <n v="0.72889999999999999"/>
        <n v="0.63600000000000001"/>
        <n v="0.36270000000000002"/>
        <n v="0.54449999999999998"/>
        <n v="0.55820000000000003"/>
        <n v="0.47789999999999999"/>
        <n v="0.42880000000000001"/>
        <n v="0.45610000000000001"/>
        <n v="0.40089999999999998"/>
        <n v="0.80210000000000004"/>
        <n v="0.37380000000000002"/>
        <n v="0.39190000000000003"/>
        <n v="0.39579999999999999"/>
        <n v="0.46079999999999999"/>
        <n v="0.67220000000000002"/>
        <n v="0.66710000000000003"/>
        <n v="0.95169999999999999"/>
        <n v="0.6552"/>
        <n v="0.78159999999999996"/>
        <n v="0.54969999999999997"/>
        <n v="0.46629999999999999"/>
        <n v="0.69330000000000003"/>
        <n v="0.73809999999999998"/>
        <n v="0.64380000000000004"/>
        <n v="0.70369999999999999"/>
        <n v="0.77010000000000001"/>
        <n v="0.6169"/>
        <n v="0.66190000000000004"/>
        <n v="0.56120000000000003"/>
        <n v="0.65900000000000003"/>
        <n v="0.61819999999999997"/>
        <n v="0.70140000000000002"/>
        <n v="0.74029999999999996"/>
        <n v="0.40079999999999999"/>
        <n v="0.67530000000000001"/>
        <n v="0.41949999999999998"/>
        <n v="0.53990000000000005"/>
        <n v="0.88119999999999998"/>
        <n v="0.75319999999999998"/>
        <n v="0.74629999999999996"/>
        <n v="0.71120000000000005"/>
        <n v="0.50139999999999996"/>
        <n v="0.57740000000000002"/>
        <n v="0.67920000000000003"/>
        <n v="0.66049999999999998"/>
        <n v="0.61029999999999995"/>
        <n v="0.63329999999999997"/>
        <n v="0.33889999999999998"/>
        <n v="0.2114"/>
        <n v="0.64300000000000002"/>
        <n v="0.32619999999999999"/>
        <n v="0.57789999999999997"/>
        <n v="0.61580000000000001"/>
        <n v="0.3574"/>
        <n v="0.41120000000000001"/>
        <n v="0.2697"/>
        <n v="0.56100000000000005"/>
        <n v="0.47699999999999998"/>
        <n v="0.3226"/>
        <n v="0.4335"/>
        <n v="0.68810000000000004"/>
        <n v="0.52810000000000001"/>
        <n v="0.71079999999999999"/>
        <n v="0.48630000000000001"/>
        <n v="0.44290000000000002"/>
        <n v="0.3392"/>
        <n v="0.53610000000000002"/>
        <n v="0.27900000000000003"/>
        <n v="0.56589999999999996"/>
        <n v="0.47760000000000002"/>
        <n v="0.35680000000000001"/>
        <n v="0.41289999999999999"/>
        <n v="0.33739999999999998"/>
        <n v="0.51029999999999998"/>
        <n v="0.48420000000000002"/>
        <n v="0.6159"/>
        <n v="0.62870000000000004"/>
        <n v="0.71530000000000005"/>
        <n v="0.65359999999999996"/>
        <n v="0.35830000000000001"/>
        <n v="0.74060000000000004"/>
        <n v="0.58720000000000006"/>
        <n v="0.41460000000000002"/>
        <n v="0.47639999999999999"/>
        <n v="0.70609999999999995"/>
        <n v="0.67200000000000004"/>
        <n v="0.46439999999999998"/>
        <n v="0.46870000000000001"/>
        <n v="0.70799999999999996"/>
        <n v="0.51039999999999996"/>
        <n v="0.61870000000000003"/>
        <n v="0.67010000000000003"/>
        <n v="0.79949999999999999"/>
        <n v="0.75980000000000003"/>
        <n v="0.60580000000000001"/>
        <n v="0.6"/>
        <n v="0.44119999999999998"/>
        <n v="0.80720000000000003"/>
        <n v="0.68059999999999998"/>
        <n v="0.57979999999999998"/>
        <n v="0.40310000000000001"/>
        <n v="0.52139999999999997"/>
        <n v="0.63319999999999999"/>
        <n v="0.5756"/>
        <n v="0.35270000000000001"/>
        <n v="0.48249999999999998"/>
        <n v="0.38619999999999999"/>
        <n v="0.63539999999999996"/>
        <n v="0.58440000000000003"/>
        <n v="0.57569999999999999"/>
        <n v="0.51670000000000005"/>
        <n v="0.47870000000000001"/>
        <n v="0.54859999999999998"/>
        <n v="0.71379999999999999"/>
        <n v="0.89600000000000002"/>
        <n v="0.61070000000000002"/>
        <n v="0.45900000000000002"/>
        <n v="0.71499999999999997"/>
        <n v="0.76649999999999996"/>
        <n v="0.60450000000000004"/>
        <n v="0.871"/>
        <n v="0.53949999999999998"/>
        <n v="0.43569999999999998"/>
        <n v="0.8528"/>
        <n v="0.49759999999999999"/>
        <n v="0.51160000000000005"/>
        <n v="0.4667"/>
        <n v="0.6472"/>
        <n v="0.625"/>
        <n v="0.57320000000000004"/>
        <n v="0.66339999999999999"/>
        <n v="0.68130000000000002"/>
        <n v="0.7712"/>
        <n v="0.4032"/>
        <n v="0.75380000000000003"/>
        <n v="0.66010000000000002"/>
        <n v="0.84"/>
        <n v="0.45390000000000003"/>
        <n v="0.70530000000000004"/>
        <n v="0.76380000000000003"/>
        <n v="0.61250000000000004"/>
        <n v="0.45100000000000001"/>
        <n v="0.56940000000000002"/>
        <n v="0.52380000000000004"/>
        <n v="0.52170000000000005"/>
        <n v="0.51229999999999998"/>
        <n v="0.54079999999999995"/>
        <n v="1"/>
        <n v="0.5625"/>
        <n v="0.3916"/>
        <n v="0.61799999999999999"/>
        <n v="0.65029999999999999"/>
        <n v="0.50390000000000001"/>
        <n v="0.57969999999999999"/>
        <n v="0.49330000000000002"/>
        <n v="0.22220000000000001"/>
        <n v="0.66220000000000001"/>
        <n v="0.48280000000000001"/>
        <n v="0.4758"/>
        <n v="0.4158"/>
        <n v="0.22439999999999999"/>
        <n v="0.74939999999999996"/>
        <n v="0.55459999999999998"/>
        <n v="0.64370000000000005"/>
        <n v="0.56640000000000001"/>
        <n v="0.68530000000000002"/>
        <n v="0.5423"/>
        <n v="0.63639999999999997"/>
        <n v="0.74560000000000004"/>
        <n v="0.79530000000000001"/>
        <n v="0.61680000000000001"/>
        <n v="0.55320000000000003"/>
        <n v="0.4274"/>
        <n v="0.57930000000000004"/>
        <n v="0.57909999999999995"/>
        <n v="0.94259999999999999"/>
        <n v="0.64390000000000003"/>
        <n v="0.55489999999999995"/>
        <n v="0.67659999999999998"/>
        <n v="0.46810000000000002"/>
        <n v="0.69289999999999996"/>
        <n v="0.27939999999999998"/>
        <n v="0.58240000000000003"/>
        <n v="0.57079999999999997"/>
        <n v="0.47960000000000003"/>
        <n v="0.48409999999999997"/>
        <n v="0.51249999999999996"/>
        <n v="0.64890000000000003"/>
        <n v="0.83360000000000001"/>
        <n v="0.57140000000000002"/>
        <n v="0.48849999999999999"/>
        <n v="0.59519999999999995"/>
        <n v="0.42120000000000002"/>
        <n v="0.4708"/>
        <n v="0.66120000000000001"/>
        <n v="0.66969999999999996"/>
        <n v="0.60499999999999998"/>
        <n v="0.52259999999999995"/>
        <n v="0.52210000000000001"/>
        <n v="0.50509999999999999"/>
        <n v="0.61240000000000006"/>
        <n v="0.45090000000000002"/>
        <n v="0.57050000000000001"/>
        <n v="0.54690000000000005"/>
        <n v="0.55169999999999997"/>
        <n v="0.50600000000000001"/>
        <n v="0.4904"/>
        <n v="0.66600000000000004"/>
        <n v="0.45050000000000001"/>
        <n v="0.6048"/>
        <n v="0.63890000000000002"/>
        <n v="0.45950000000000002"/>
        <n v="0.51859999999999995"/>
        <n v="0.1852"/>
        <n v="0.41270000000000001"/>
        <n v="0.60629999999999995"/>
        <n v="0.66769999999999996"/>
        <n v="0.52939999999999998"/>
        <n v="0.63729999999999998"/>
        <n v="0.60270000000000001"/>
        <n v="0.87170000000000003"/>
        <n v="0.72529999999999994"/>
        <n v="0.2281"/>
        <n v="0.55710000000000004"/>
        <n v="0.74960000000000004"/>
        <n v="0.33939999999999998"/>
        <n v="0.57709999999999995"/>
        <n v="0.72130000000000005"/>
        <n v="0.50570000000000004"/>
        <n v="0.55600000000000005"/>
        <n v="0.80179999999999996"/>
        <n v="0.30570000000000003"/>
        <n v="0.78900000000000003"/>
        <n v="0.5786"/>
        <n v="0.51980000000000004"/>
        <n v="0.54510000000000003"/>
        <n v="0.78549999999999998"/>
        <n v="0.63719999999999999"/>
        <n v="0.82340000000000002"/>
        <n v="0.6512"/>
        <n v="0.3795"/>
        <n v="0.3246"/>
        <n v="0.44979999999999998"/>
        <n v="0.61380000000000001"/>
        <n v="0.55810000000000004"/>
        <n v="0.79790000000000005"/>
        <n v="0.53849999999999998"/>
        <n v="0.58650000000000002"/>
        <n v="0.68110000000000004"/>
        <n v="0.56330000000000002"/>
        <n v="0.56369999999999998"/>
        <n v="0.80889999999999995"/>
        <n v="0.41020000000000001"/>
        <n v="0.75480000000000003"/>
        <n v="0.87719999999999998"/>
        <n v="0.65449999999999997"/>
        <n v="0.5857"/>
        <n v="0.67879999999999996"/>
        <n v="0.75449999999999995"/>
        <n v="0.57040000000000002"/>
        <n v="0.58499999999999996"/>
        <n v="0.1202"/>
        <n v="0.47270000000000001"/>
        <n v="0.52690000000000003"/>
        <n v="0.73939999999999995"/>
        <n v="0.41689999999999999"/>
        <n v="0.6865"/>
        <n v="0.50480000000000003"/>
        <n v="0.43"/>
        <n v="0.71960000000000002"/>
        <n v="0.75360000000000005"/>
        <n v="0.7046"/>
        <n v="0.56000000000000005"/>
        <n v="0.53779999999999994"/>
        <n v="0.70109999999999995"/>
        <n v="0.71689999999999998"/>
        <n v="0.2913"/>
        <n v="0.66979999999999995"/>
        <n v="0.52659999999999996"/>
        <n v="0.7984"/>
        <n v="0.7147"/>
        <n v="0.42530000000000001"/>
        <n v="0.49180000000000001"/>
        <n v="0.60589999999999999"/>
        <n v="0.71240000000000003"/>
        <n v="0.47120000000000001"/>
        <n v="0.72970000000000002"/>
        <n v="0.42630000000000001"/>
        <n v="0.51300000000000001"/>
        <n v="0.48320000000000002"/>
        <n v="0.4894"/>
        <n v="0.52949999999999997"/>
        <n v="0.62350000000000005"/>
        <n v="0.62909999999999999"/>
        <n v="0.59909999999999997"/>
        <n v="0.80979999999999996"/>
        <n v="0.52639999999999998"/>
        <n v="0.60670000000000002"/>
        <n v="0.59130000000000005"/>
        <n v="0.65049999999999997"/>
        <n v="0.6381"/>
        <n v="0.43490000000000001"/>
        <n v="0.40739999999999998"/>
        <n v="0.8629"/>
        <n v="0.70779999999999998"/>
        <n v="0.68569999999999998"/>
        <n v="0.67989999999999995"/>
        <n v="0.51900000000000002"/>
        <n v="0.61950000000000005"/>
        <n v="0.75509999999999999"/>
        <n v="0.8518"/>
        <n v="0.64639999999999997"/>
        <n v="0.80520000000000003"/>
        <n v="0.70889999999999997"/>
        <n v="0.63039999999999996"/>
        <n v="0.71050000000000002"/>
        <n v="0.70699999999999996"/>
        <n v="0.64259999999999995"/>
        <n v="0.6835"/>
        <n v="0.60240000000000005"/>
        <n v="0.42449999999999999"/>
        <n v="0.76770000000000005"/>
        <n v="0.63570000000000004"/>
        <n v="0.44159999999999999"/>
        <n v="0.83209999999999995"/>
        <n v="0.66949999999999998"/>
        <n v="0.67110000000000003"/>
        <n v="0.42959999999999998"/>
        <n v="0.63300000000000001"/>
        <n v="0.71289999999999998"/>
        <n v="0.68379999999999996"/>
        <n v="0.58899999999999997"/>
        <n v="0.48220000000000002"/>
        <n v="0.70960000000000001"/>
        <n v="0.46139999999999998"/>
        <n v="0.41880000000000001"/>
        <n v="0.89549999999999996"/>
        <n v="0.49320000000000003"/>
        <n v="0.55759999999999998"/>
        <n v="0.56999999999999995"/>
        <n v="0.50780000000000003"/>
        <n v="0.58840000000000003"/>
        <n v="0.91920000000000002"/>
        <n v="0.83099999999999996"/>
        <n v="0.54559999999999997"/>
        <n v="0.6532"/>
        <n v="0.63239999999999996"/>
        <n v="0.91820000000000002"/>
        <n v="0.59089999999999998"/>
        <n v="0"/>
        <n v="0.88890000000000002"/>
        <n v="0.33579999999999999"/>
        <n v="0.51319999999999999"/>
        <n v="0.60950000000000004"/>
        <n v="0.68720000000000003"/>
        <n v="0.84809999999999997"/>
        <n v="0.41670000000000001"/>
        <n v="0.28570000000000001"/>
        <n v="0.2"/>
        <n v="0.57399999999999995"/>
        <n v="0.72219999999999995"/>
        <n v="0.63859999999999995"/>
        <n v="0.18179999999999999"/>
        <n v="0.38890000000000002"/>
        <n v="0.81820000000000004"/>
        <n v="0.42909999999999998"/>
        <n v="0.51480000000000004"/>
        <n v="0.41189999999999999"/>
        <n v="0.4844"/>
        <n v="0.82050000000000001"/>
        <n v="0.83289999999999997"/>
        <n v="0.54379999999999995"/>
        <n v="0.42180000000000001"/>
        <n v="0.63070000000000004"/>
        <n v="0.75700000000000001"/>
        <n v="0.73460000000000003"/>
        <n v="0.63759999999999994"/>
        <n v="0.49930000000000002"/>
        <n v="0.8377"/>
        <n v="0.9264"/>
        <n v="0.51759999999999995"/>
        <n v="0.95740000000000003"/>
        <n v="0.68289999999999995"/>
        <n v="0.89690000000000003"/>
        <n v="0.95279999999999998"/>
        <n v="0.88790000000000002"/>
        <n v="0.51539999999999997"/>
        <n v="0.39439999999999997"/>
        <n v="0.65739999999999998"/>
        <n v="0.40350000000000003"/>
        <n v="0.53690000000000004"/>
        <n v="0.45910000000000001"/>
        <n v="0.93899999999999995"/>
        <n v="0.46229999999999999"/>
        <n v="0.75229999999999997"/>
        <n v="0.93120000000000003"/>
        <n v="0.43940000000000001"/>
        <n v="0.8679"/>
        <n v="0.67310000000000003"/>
        <n v="0.9083"/>
        <n v="0.88660000000000005"/>
        <n v="0.86029999999999995"/>
        <n v="0.53410000000000002"/>
        <n v="0.76939999999999997"/>
        <n v="0.51119999999999999"/>
        <n v="0.53590000000000004"/>
        <n v="0.77110000000000001"/>
        <n v="0.67510000000000003"/>
        <n v="0.75560000000000005"/>
        <n v="0.27750000000000002"/>
        <n v="0.55120000000000002"/>
        <n v="0.47799999999999998"/>
        <n v="0.68540000000000001"/>
        <n v="0.54259999999999997"/>
        <n v="0.9758"/>
        <n v="0.44440000000000002"/>
        <n v="0.87329999999999997"/>
        <n v="0.58640000000000003"/>
        <n v="0.58020000000000005"/>
        <n v="0.6482"/>
        <n v="0.83260000000000001"/>
        <n v="0.49409999999999998"/>
        <n v="0.62019999999999997"/>
        <n v="0.68869999999999998"/>
        <n v="0.96409999999999996"/>
        <n v="0.70050000000000001"/>
        <n v="0.84389999999999998"/>
        <n v="0.7339"/>
        <n v="0.62609999999999999"/>
        <n v="0.55640000000000001"/>
        <n v="0.90539999999999998"/>
        <n v="0.68089999999999995"/>
        <n v="0.72170000000000001"/>
        <n v="0.49769999999999998"/>
        <n v="0.72340000000000004"/>
        <n v="0.89049999999999996"/>
        <n v="0.52070000000000005"/>
        <n v="0.76"/>
        <n v="0.60880000000000001"/>
        <n v="0.93510000000000004"/>
        <n v="0.9153"/>
        <n v="0.68240000000000001"/>
        <n v="0.63980000000000004"/>
        <n v="0.54410000000000003"/>
        <n v="0.72819999999999996"/>
        <n v="0.93610000000000004"/>
        <n v="0.89710000000000001"/>
        <n v="0.61450000000000005"/>
        <n v="0.57450000000000001"/>
        <n v="0.95540000000000003"/>
        <n v="0.53510000000000002"/>
        <n v="0.34510000000000002"/>
        <n v="0.42830000000000001"/>
        <n v="0.76070000000000004"/>
        <n v="0.60060000000000002"/>
        <n v="0.52029999999999998"/>
        <n v="0.80030000000000001"/>
        <n v="0.38109999999999999"/>
        <n v="0.5605"/>
        <n v="0.70479999999999998"/>
        <n v="0.53320000000000001"/>
        <n v="0.66620000000000001"/>
        <n v="0.53569999999999995"/>
        <n v="0.67359999999999998"/>
        <n v="0.4657"/>
        <n v="0.71899999999999997"/>
        <n v="0.64659999999999995"/>
        <n v="0.72760000000000002"/>
        <n v="0.97609999999999997"/>
        <n v="0.69810000000000005"/>
        <n v="0.61329999999999996"/>
        <n v="0.83630000000000004"/>
        <n v="0.63749999999999996"/>
        <n v="0.58260000000000001"/>
        <n v="0.69489999999999996"/>
        <n v="0.51100000000000001"/>
        <n v="0.86880000000000002"/>
        <n v="0.85850000000000004"/>
        <n v="0.43959999999999999"/>
        <n v="0.67149999999999999"/>
        <n v="0.6754"/>
        <n v="0.56979999999999997"/>
        <n v="0.67559999999999998"/>
        <n v="0.93020000000000003"/>
        <n v="0.66390000000000005"/>
        <n v="0.74909999999999999"/>
        <n v="0.91169999999999995"/>
        <n v="0.4"/>
        <n v="0.96099999999999997"/>
        <n v="0.81110000000000004"/>
        <n v="0.95379999999999998"/>
        <n v="0.72119999999999995"/>
        <n v="0.53859999999999997"/>
        <n v="0.33929999999999999"/>
        <n v="0.56820000000000004"/>
        <n v="0.56859999999999999"/>
        <n v="0.55830000000000002"/>
        <n v="0.51280000000000003"/>
        <n v="0.19769999999999999"/>
        <n v="0.2147"/>
        <n v="0.32250000000000001"/>
        <n v="0.67490000000000006"/>
        <n v="0.58879999999999999"/>
        <n v="0.52510000000000001"/>
        <n v="0.64710000000000001"/>
        <n v="0.81910000000000005"/>
        <n v="0.90629999999999999"/>
        <n v="0.56310000000000004"/>
        <n v="0.77249999999999996"/>
        <n v="0.6522"/>
        <n v="0.76229999999999998"/>
        <n v="0.92559999999999998"/>
        <n v="0.58360000000000001"/>
        <n v="0.50870000000000004"/>
        <n v="0.73129999999999995"/>
        <n v="0.57069999999999999"/>
        <n v="0.6371"/>
        <n v="0.78320000000000001"/>
        <n v="0.58420000000000005"/>
        <n v="0.79600000000000004"/>
        <n v="0.45710000000000001"/>
        <n v="0.69930000000000003"/>
        <n v="0.65459999999999996"/>
        <n v="0.56830000000000003"/>
        <n v="0.72789999999999999"/>
        <n v="0.69369999999999998"/>
        <n v="0.87570000000000003"/>
        <n v="0.74509999999999998"/>
        <n v="0.5877"/>
        <n v="0.60029999999999994"/>
        <n v="0.50549999999999995"/>
        <n v="0.73540000000000005"/>
        <n v="0.83620000000000005"/>
        <n v="0.69889999999999997"/>
        <n v="0.85429999999999995"/>
        <n v="0.6673"/>
        <n v="0.79059999999999997"/>
        <n v="0.54039999999999999"/>
        <n v="0.71330000000000005"/>
        <n v="0.74729999999999996"/>
        <n v="0.82569999999999999"/>
        <n v="0.68779999999999997"/>
        <n v="0.74170000000000003"/>
        <n v="0.66090000000000004"/>
        <n v="0.38450000000000001"/>
        <n v="0.4234"/>
        <n v="0.52780000000000005"/>
        <n v="0.81620000000000004"/>
        <n v="0.75180000000000002"/>
        <n v="0.66320000000000001"/>
        <n v="0.55079999999999996"/>
        <n v="0.55130000000000001"/>
        <n v="0.33310000000000001"/>
        <n v="0.68030000000000002"/>
        <n v="0.50209999999999999"/>
        <n v="0.71450000000000002"/>
        <n v="0.71599999999999997"/>
        <n v="0.60360000000000003"/>
        <n v="0.45300000000000001"/>
        <n v="0.62770000000000004"/>
        <n v="0.44569999999999999"/>
        <n v="0.58509999999999995"/>
        <n v="0.83609999999999995"/>
        <n v="0.72389999999999999"/>
        <n v="0.80389999999999995"/>
        <n v="0.82379999999999998"/>
        <n v="0.56240000000000001"/>
        <n v="0.91080000000000005"/>
        <n v="0.3145"/>
        <n v="0.75680000000000003"/>
        <n v="0.65139999999999998"/>
        <n v="0.3765"/>
        <n v="0.83199999999999996"/>
        <n v="0.6774"/>
        <n v="0.50700000000000001"/>
        <n v="0.72550000000000003"/>
        <n v="0.72199999999999998"/>
        <n v="0.55530000000000002"/>
        <n v="0.66739999999999999"/>
        <n v="0.81789999999999996"/>
        <n v="0.86319999999999997"/>
        <n v="0.59919999999999995"/>
        <n v="0.94130000000000003"/>
        <n v="0.60389999999999999"/>
        <n v="0.63060000000000005"/>
        <n v="0.48780000000000001"/>
        <n v="0.55910000000000004"/>
        <n v="0.79779999999999995"/>
        <n v="0.77490000000000003"/>
        <n v="0.43120000000000003"/>
        <n v="0.54"/>
        <n v="0.66359999999999997"/>
        <n v="0.82530000000000003"/>
        <n v="0.56879999999999997"/>
        <n v="0.89639999999999997"/>
        <n v="0.60909999999999997"/>
        <n v="0.71040000000000003"/>
        <n v="0.55510000000000004"/>
        <n v="0.73499999999999999"/>
        <n v="0.35870000000000002"/>
        <n v="0.59889999999999999"/>
        <n v="0.53820000000000001"/>
        <n v="0.57210000000000005"/>
        <n v="0.57120000000000004"/>
        <n v="0.87590000000000001"/>
        <n v="0.64959999999999996"/>
        <n v="0.87909999999999999"/>
        <n v="0.4355"/>
        <n v="0.59630000000000005"/>
        <n v="0.71650000000000003"/>
        <n v="0.60170000000000001"/>
        <n v="0.57630000000000003"/>
        <n v="0.71709999999999996"/>
        <n v="0.56910000000000005"/>
        <n v="0.82230000000000003"/>
        <n v="0.53680000000000005"/>
        <n v="0.43630000000000002"/>
        <n v="0.27610000000000001"/>
        <n v="0.4194"/>
        <n v="0.2273"/>
        <n v="0.39290000000000003"/>
        <n v="0.17829999999999999"/>
        <n v="0.16500000000000001"/>
        <n v="0.21740000000000001"/>
        <n v="0.31519999999999998"/>
        <n v="0.26119999999999999"/>
        <n v="0.25979999999999998"/>
        <n v="0.33810000000000001"/>
        <n v="0.26150000000000001"/>
        <n v="0.8609"/>
        <n v="0.18970000000000001"/>
        <n v="0.33650000000000002"/>
        <n v="0.19750000000000001"/>
        <n v="0.31879999999999997"/>
        <n v="0.16270000000000001"/>
        <n v="0.68520000000000003"/>
        <n v="0.96540000000000004"/>
        <n v="0.5968"/>
        <n v="0.47610000000000002"/>
        <n v="0.39700000000000002"/>
        <n v="0.85499999999999998"/>
        <n v="0.58540000000000003"/>
        <n v="0.65690000000000004"/>
        <n v="0.74390000000000001"/>
        <n v="0.78839999999999999"/>
        <n v="0.68589999999999995"/>
        <n v="0.55700000000000005"/>
        <n v="0.65569999999999995"/>
        <n v="0.81740000000000002"/>
        <n v="0.92269999999999996"/>
        <n v="0.75049999999999994"/>
        <n v="0.48730000000000001"/>
        <n v="0.73280000000000001"/>
        <n v="0.91859999999999997"/>
        <n v="0.69520000000000004"/>
        <n v="0.65539999999999998"/>
        <n v="0.70509999999999995"/>
        <n v="0.64549999999999996"/>
        <n v="0.68320000000000003"/>
        <n v="0.63170000000000004"/>
        <n v="0.48149999999999998"/>
        <n v="0.64100000000000001"/>
        <n v="0.95689999999999997"/>
        <n v="0.79749999999999999"/>
        <n v="0.55410000000000004"/>
        <n v="0.85819999999999996"/>
        <n v="0.48130000000000001"/>
        <n v="0.73309999999999997"/>
        <n v="0.88770000000000004"/>
        <n v="0.76880000000000004"/>
        <n v="0.71209999999999996"/>
        <n v="0.65229999999999999"/>
        <n v="0.91400000000000003"/>
        <n v="0.60209999999999997"/>
        <n v="0.72770000000000001"/>
        <n v="0.31580000000000003"/>
        <n v="0.47220000000000001"/>
        <n v="0.78590000000000004"/>
        <n v="0.3412"/>
        <n v="0.52729999999999999"/>
        <n v="0.56540000000000001"/>
        <n v="0.96389999999999998"/>
        <n v="0.3387"/>
        <n v="0.30769999999999997"/>
        <n v="0.71430000000000005"/>
        <n v="0.33329999999999999"/>
        <n v="0.59350000000000003"/>
        <n v="0.54479999999999995"/>
        <n v="0.51880000000000004"/>
        <n v="0.24030000000000001"/>
        <n v="0.64229999999999998"/>
        <n v="0.3034"/>
        <n v="0.73370000000000002"/>
        <n v="0.32600000000000001"/>
        <n v="0.81950000000000001"/>
        <n v="0.374"/>
        <n v="0.4798"/>
        <n v="0.54720000000000002"/>
        <n v="0.34699999999999998"/>
        <n v="0.56850000000000001"/>
        <n v="0.54100000000000004"/>
        <n v="0.54910000000000003"/>
        <n v="0.44619999999999999"/>
        <n v="0.77039999999999997"/>
        <n v="0.52669999999999995"/>
        <n v="0.52100000000000002"/>
        <n v="0.25"/>
        <n v="0.30909999999999999"/>
        <n v="0.503"/>
        <n v="0.54979999999999996"/>
        <n v="0.41649999999999998"/>
        <n v="0.46760000000000002"/>
        <n v="0.70520000000000005"/>
        <n v="0.40429999999999999"/>
        <n v="0.5353"/>
        <n v="0.34110000000000001"/>
        <n v="0.68789999999999996"/>
        <n v="0.72350000000000003"/>
        <n v="0.71789999999999998"/>
        <n v="0.61399999999999999"/>
        <n v="0.25640000000000002"/>
        <n v="0.48820000000000002"/>
        <n v="0.39100000000000001"/>
        <n v="0.80549999999999999"/>
        <n v="0.57430000000000003"/>
        <n v="0.75490000000000002"/>
        <n v="0.79469999999999996"/>
        <n v="0.47260000000000002"/>
        <n v="0.83979999999999999"/>
        <n v="0.94810000000000005"/>
        <n v="0.6996"/>
        <n v="0.4929"/>
        <n v="0.51849999999999996"/>
        <n v="0.37869999999999998"/>
        <n v="0.30520000000000003"/>
        <n v="0.52059999999999995"/>
        <n v="0.78010000000000002"/>
        <n v="0.65920000000000001"/>
        <n v="0.66549999999999998"/>
        <n v="0.53349999999999997"/>
        <n v="0.62570000000000003"/>
        <n v="0.74429999999999996"/>
        <n v="0.311"/>
        <n v="0.70550000000000002"/>
        <n v="0.85609999999999997"/>
        <n v="0.91120000000000001"/>
        <n v="0.50649999999999995"/>
        <n v="0.83679999999999999"/>
        <n v="0.69210000000000005"/>
        <n v="0.63339999999999996"/>
        <n v="0.5534"/>
        <n v="0.72070000000000001"/>
        <n v="0.45"/>
        <n v="0.76759999999999995"/>
        <n v="0.48060000000000003"/>
        <n v="0.62290000000000001"/>
        <n v="0.42549999999999999"/>
        <n v="0.63700000000000001"/>
        <n v="0.34179999999999999"/>
        <n v="0.42130000000000001"/>
        <n v="0.27960000000000002"/>
        <n v="0.58799999999999997"/>
        <n v="0.36149999999999999"/>
        <n v="0.70679999999999998"/>
        <n v="0.3407"/>
        <n v="0.49020000000000002"/>
        <n v="0.3291"/>
        <n v="0.39860000000000001"/>
        <n v="0.41760000000000003"/>
        <n v="0.71489999999999998"/>
        <n v="0.42280000000000001"/>
        <n v="0.91090000000000004"/>
        <n v="0.41110000000000002"/>
        <n v="0.94020000000000004"/>
        <n v="0.40639999999999998"/>
        <n v="0.6361"/>
        <n v="0.53059999999999996"/>
        <n v="0.20430000000000001"/>
        <n v="0.46920000000000001"/>
        <n v="0.37930000000000003"/>
        <n v="0.13950000000000001"/>
        <n v="0.69620000000000004"/>
        <n v="0.59440000000000004"/>
        <n v="0.47410000000000002"/>
        <n v="0.69410000000000005"/>
        <n v="0.37690000000000001"/>
        <n v="0.78459999999999996"/>
        <n v="0.27539999999999998"/>
        <n v="0.43659999999999999"/>
        <n v="0.37809999999999999"/>
        <n v="0.42359999999999998"/>
        <n v="0.44519999999999998"/>
        <n v="0.41749999999999998"/>
        <n v="0.38919999999999999"/>
        <n v="0.64980000000000004"/>
        <n v="0.64359999999999995"/>
        <n v="0.58220000000000005"/>
        <n v="0.53710000000000002"/>
        <n v="0.42009999999999997"/>
        <n v="0.80669999999999997"/>
        <n v="0.50429999999999997"/>
        <n v="0.50039999999999996"/>
        <n v="0.31900000000000001"/>
        <n v="0.46800000000000003"/>
        <n v="0.71419999999999995"/>
        <n v="0.61229999999999996"/>
        <n v="0.40689999999999998"/>
        <n v="0.52190000000000003"/>
        <n v="0.52239999999999998"/>
        <n v="0.40500000000000003"/>
        <n v="0.71479999999999999"/>
        <n v="0.32129999999999997"/>
        <n v="0.56210000000000004"/>
        <n v="0.43280000000000002"/>
        <n v="0.36159999999999998"/>
        <n v="0.3422"/>
        <n v="0.37540000000000001"/>
        <n v="0.43869999999999998"/>
        <n v="0.59030000000000005"/>
        <n v="0.47039999999999998"/>
        <n v="0.37990000000000002"/>
        <n v="0.53800000000000003"/>
        <n v="0.54200000000000004"/>
        <n v="0.432"/>
        <n v="0.48570000000000002"/>
        <n v="0.45450000000000002"/>
        <n v="0.4541"/>
        <n v="0.27089999999999997"/>
        <n v="0.13109999999999999"/>
        <n v="0.52629999999999999"/>
        <n v="0.86140000000000005"/>
        <n v="0.38159999999999999"/>
        <n v="0.38200000000000001"/>
        <n v="0.42680000000000001"/>
        <n v="0.28649999999999998"/>
        <n v="0.26219999999999999"/>
        <n v="0.49659999999999999"/>
        <n v="0.57340000000000002"/>
        <n v="0.56899999999999995"/>
        <n v="0.93779999999999997"/>
        <n v="0.79190000000000005"/>
        <n v="0.70009999999999994"/>
        <n v="0.88590000000000002"/>
        <n v="0.72240000000000004"/>
        <n v="0.3533"/>
        <n v="0.40870000000000001"/>
        <n v="0.65390000000000004"/>
        <n v="0.68149999999999999"/>
        <n v="0.69950000000000001"/>
        <n v="0.6946"/>
        <n v="0.68489999999999995"/>
        <n v="0.65369999999999995"/>
        <n v="0.63290000000000002"/>
        <n v="0.5736"/>
        <n v="0.4854"/>
        <n v="0.54759999999999998"/>
        <n v="0.5091"/>
        <n v="0.71740000000000004"/>
        <n v="0.4677"/>
        <n v="0.2676"/>
        <n v="0.59340000000000004"/>
        <n v="0.1179"/>
        <n v="0.49059999999999998"/>
        <n v="0.33110000000000001"/>
        <n v="0.5978"/>
        <n v="0.74529999999999996"/>
        <n v="0.45850000000000002"/>
        <n v="0.46679999999999999"/>
        <n v="0.60960000000000003"/>
        <n v="0.47289999999999999"/>
        <n v="0.29949999999999999"/>
        <n v="0.91069999999999995"/>
        <n v="0.96779999999999999"/>
        <n v="0.62619999999999998"/>
        <n v="0.43509999999999999"/>
        <n v="0.84040000000000004"/>
        <n v="0.3846"/>
        <n v="0.55389999999999995"/>
        <n v="0.46200000000000002"/>
        <n v="0.45810000000000001"/>
        <n v="0.73699999999999999"/>
        <n v="0.34289999999999998"/>
        <n v="0.42080000000000001"/>
        <n v="0.4778"/>
        <n v="0.28189999999999998"/>
        <n v="0.44869999999999999"/>
        <n v="0.70069999999999999"/>
        <n v="0.50309999999999999"/>
        <n v="0.51780000000000004"/>
        <n v="0.57179999999999997"/>
        <n v="0.68969999999999998"/>
        <n v="0.84760000000000002"/>
        <n v="0.41970000000000002"/>
        <n v="0.70589999999999997"/>
        <n v="0.4481"/>
        <n v="0.43540000000000001"/>
        <n v="0.34970000000000001"/>
        <n v="0.61309999999999998"/>
        <n v="0.20749999999999999"/>
        <n v="0.21790000000000001"/>
        <n v="0.89149999999999996"/>
        <n v="0.42"/>
        <n v="0.46350000000000002"/>
        <n v="0.60260000000000002"/>
        <n v="0.34760000000000002"/>
        <n v="0.36759999999999998"/>
        <n v="0.34420000000000001"/>
        <n v="0.26390000000000002"/>
        <n v="0.35360000000000003"/>
        <n v="0.30349999999999999"/>
        <n v="0.68169999999999997"/>
        <n v="0.52370000000000005"/>
        <n v="0.64880000000000004"/>
        <n v="0.75329999999999997"/>
        <n v="0.44130000000000003"/>
        <n v="0.72289999999999999"/>
        <n v="0.1331"/>
        <n v="0.65680000000000005"/>
        <n v="0.47239999999999999"/>
        <n v="0.24260000000000001"/>
        <n v="0.52359999999999995"/>
        <n v="0.6583"/>
        <n v="0.75"/>
        <n v="0.51600000000000001"/>
        <n v="0.86560000000000004"/>
        <n v="0.39529999999999998"/>
        <n v="0.46789999999999998"/>
        <n v="0.36880000000000002"/>
        <n v="0.61539999999999995"/>
        <n v="0.45179999999999998"/>
        <n v="0.43390000000000001"/>
        <n v="0.78759999999999997"/>
        <n v="0.45140000000000002"/>
        <n v="0.54530000000000001"/>
        <n v="0.51459999999999995"/>
        <n v="0.39850000000000002"/>
        <n v="0.33989999999999998"/>
        <n v="0.78820000000000001"/>
        <n v="0.48459999999999998"/>
        <n v="0.36630000000000001"/>
        <n v="0.4304"/>
        <n v="0.84199999999999997"/>
        <n v="0.40239999999999998"/>
        <n v="0.39800000000000002"/>
        <n v="0.70660000000000001"/>
        <n v="0.35049999999999998"/>
        <n v="0.53239999999999998"/>
        <n v="0.54710000000000003"/>
        <n v="0.45590000000000003"/>
        <n v="0.72160000000000002"/>
        <n v="0.29930000000000001"/>
        <n v="0.27029999999999998"/>
        <n v="0.62590000000000001"/>
        <n v="0.36899999999999999"/>
        <n v="0.50890000000000002"/>
        <n v="0.53700000000000003"/>
        <n v="0.84530000000000005"/>
        <n v="0.49390000000000001"/>
        <n v="0.47589999999999999"/>
        <n v="0.50239999999999996"/>
        <n v="0.73919999999999997"/>
        <n v="0.52539999999999998"/>
        <n v="0.57669999999999999"/>
        <n v="0.53149999999999997"/>
        <n v="0.2545"/>
        <n v="0.65959999999999996"/>
        <n v="0.93540000000000001"/>
        <n v="0.59009999999999996"/>
        <n v="0.43969999999999998"/>
        <n v="0.67049999999999998"/>
        <n v="0.79990000000000006"/>
        <n v="0.44600000000000001"/>
        <n v="0.40150000000000002"/>
        <n v="0.57010000000000005"/>
        <n v="0.73070000000000002"/>
        <n v="0.29570000000000002"/>
        <n v="0.42809999999999998"/>
        <n v="0.46039999999999998"/>
        <n v="0.49120000000000003"/>
        <n v="0.51629999999999998"/>
        <n v="0.33200000000000002"/>
        <n v="0.26379999999999998"/>
        <n v="0.64559999999999995"/>
        <n v="0.27979999999999999"/>
        <n v="0.50980000000000003"/>
        <n v="0.37319999999999998"/>
        <n v="0.4647"/>
        <n v="0.58579999999999999"/>
        <n v="0.51359999999999995"/>
        <n v="0.49309999999999998"/>
        <n v="0.60709999999999997"/>
        <n v="0.50900000000000001"/>
        <n v="0.26869999999999999"/>
        <n v="0.94640000000000002"/>
        <n v="0.43180000000000002"/>
        <n v="0.58930000000000005"/>
        <n v="0.8427"/>
        <n v="0.41560000000000002"/>
        <n v="0.55279999999999996"/>
        <n v="0.52339999999999998"/>
        <n v="0.2994"/>
        <n v="0.48209999999999997"/>
        <n v="0.41870000000000002"/>
        <n v="0.83909999999999996"/>
        <n v="0.54020000000000001"/>
        <n v="0.88900000000000001"/>
        <n v="0.75690000000000002"/>
        <n v="0.50170000000000003"/>
        <n v="0.5413"/>
        <n v="0.85509999999999997"/>
        <n v="0.3967"/>
        <n v="0.22159999999999999"/>
        <n v="0.68689999999999996"/>
        <n v="0.8397"/>
        <n v="0.19289999999999999"/>
        <n v="0.5504"/>
        <n v="0.48139999999999999"/>
        <n v="0.17780000000000001"/>
        <n v="0.53049999999999997"/>
        <n v="0.89419999999999999"/>
        <n v="0.56920000000000004"/>
        <n v="0.71640000000000004"/>
        <n v="0.56340000000000001"/>
        <n v="0.67"/>
        <n v="0.6784"/>
        <n v="0.62170000000000003"/>
        <n v="0.5716"/>
        <n v="0.64649999999999996"/>
        <n v="0.79720000000000002"/>
        <n v="0.65329999999999999"/>
        <n v="0.66410000000000002"/>
        <n v="0.38500000000000001"/>
        <n v="0.4632"/>
        <n v="0.46389999999999998"/>
        <n v="0.85199999999999998"/>
        <n v="0.3347"/>
        <n v="0.51819999999999999"/>
        <n v="0.47060000000000002"/>
        <n v="0.86219999999999997"/>
        <n v="0.63180000000000003"/>
        <n v="0.95599999999999996"/>
        <n v="0.7621"/>
        <n v="0.34150000000000003"/>
        <n v="0.41639999999999999"/>
        <n v="0.93879999999999997"/>
        <n v="0.46820000000000001"/>
        <n v="0.37"/>
        <n v="0.45550000000000002"/>
        <n v="0.38969999999999999"/>
        <n v="0.4425"/>
        <n v="0.39179999999999998"/>
        <n v="0.59530000000000005"/>
        <n v="0.3296"/>
        <n v="0.23330000000000001"/>
        <n v="0.44230000000000003"/>
        <n v="0.41799999999999998"/>
        <n v="0.60229999999999995"/>
        <n v="0.61360000000000003"/>
        <n v="0.20549999999999999"/>
        <n v="0.47370000000000001"/>
        <n v="0.53939999999999999"/>
        <n v="0.2286"/>
        <n v="0.48809999999999998"/>
        <n v="0.25330000000000003"/>
        <n v="0.125"/>
        <n v="0.37290000000000001"/>
        <n v="0.8468"/>
        <n v="0.52200000000000002"/>
        <n v="0.63429999999999997"/>
        <n v="0.2155"/>
      </sharedItems>
      <fieldGroup base="3">
        <rangePr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4">
        <rangePr startNum="0" endNum="1" groupInterval="0.1"/>
        <groupItems count="12">
          <s v="&lt;0"/>
          <s v="0-0.1"/>
          <s v="0.1-0.2"/>
          <s v="0.2-0.3"/>
          <s v="0.3-0.4"/>
          <s v="0.4-0.5"/>
          <s v="0.5-0.6"/>
          <s v="0.6-0.7"/>
          <s v="0.7-0.8"/>
          <s v="0.8-0.9"/>
          <s v="0.9-1"/>
          <s v="&gt;1"/>
        </groupItems>
      </fieldGroup>
    </cacheField>
    <cacheField name="pct_pell" numFmtId="0">
      <sharedItems containsSemiMixedTypes="0" containsString="0" containsNumber="1" minValue="6.9199999999999998E-2" maxValue="0.89290000000000003" count="1208">
        <n v="0.28989999999999999"/>
        <n v="0.25700000000000001"/>
        <n v="0.1825"/>
        <n v="0.45939999999999998"/>
        <n v="0.31259999999999999"/>
        <n v="0.4163"/>
        <n v="0.33879999999999999"/>
        <n v="0.216"/>
        <n v="0.35149999999999998"/>
        <n v="0.26040000000000002"/>
        <n v="0.42059999999999997"/>
        <n v="0.25090000000000001"/>
        <n v="0.31090000000000001"/>
        <n v="0.19239999999999999"/>
        <n v="0.60650000000000004"/>
        <n v="0.55189999999999995"/>
        <n v="0.57620000000000005"/>
        <n v="0.46329999999999999"/>
        <n v="0.42520000000000002"/>
        <n v="0.63329999999999997"/>
        <n v="0.56969999999999998"/>
        <n v="0.48070000000000002"/>
        <n v="0.44400000000000001"/>
        <n v="0.50180000000000002"/>
        <n v="0.66300000000000003"/>
        <n v="0.56069999999999998"/>
        <n v="0.49130000000000001"/>
        <n v="0.28639999999999999"/>
        <n v="0.3135"/>
        <n v="0.36099999999999999"/>
        <n v="0.28239999999999998"/>
        <n v="0.46949999999999997"/>
        <n v="0.34200000000000003"/>
        <n v="0.27850000000000003"/>
        <n v="0.31569999999999998"/>
        <n v="0.2424"/>
        <n v="0.251"/>
        <n v="0.19389999999999999"/>
        <n v="0.53590000000000004"/>
        <n v="0.24229999999999999"/>
        <n v="0.45"/>
        <n v="0.18099999999999999"/>
        <n v="0.49740000000000001"/>
        <n v="0.51090000000000002"/>
        <n v="0.31900000000000001"/>
        <n v="0.58350000000000002"/>
        <n v="0.1517"/>
        <n v="0.42870000000000003"/>
        <n v="0.53790000000000004"/>
        <n v="0.51400000000000001"/>
        <n v="0.29899999999999999"/>
        <n v="0.47249999999999998"/>
        <n v="0.21240000000000001"/>
        <n v="0.13220000000000001"/>
        <n v="0.3105"/>
        <n v="0.57099999999999995"/>
        <n v="0.52110000000000001"/>
        <n v="0.1656"/>
        <n v="0.33629999999999999"/>
        <n v="0.44259999999999999"/>
        <n v="0.36120000000000002"/>
        <n v="0.20250000000000001"/>
        <n v="0.1055"/>
        <n v="0.21440000000000001"/>
        <n v="0.1953"/>
        <n v="0.36449999999999999"/>
        <n v="0.31740000000000002"/>
        <n v="0.2092"/>
        <n v="0.42220000000000002"/>
        <n v="0.27960000000000002"/>
        <n v="0.31719999999999998"/>
        <n v="0.35239999999999999"/>
        <n v="0.11269999999999999"/>
        <n v="0.11"/>
        <n v="0.44109999999999999"/>
        <n v="0.2671"/>
        <n v="0.35920000000000002"/>
        <n v="0.43780000000000002"/>
        <n v="0.22239999999999999"/>
        <n v="0.26719999999999999"/>
        <n v="0.20030000000000001"/>
        <n v="0.33910000000000001"/>
        <n v="0.2616"/>
        <n v="0.27289999999999998"/>
        <n v="0.1449"/>
        <n v="0.14449999999999999"/>
        <n v="0.13569999999999999"/>
        <n v="0.2109"/>
        <n v="0.14249999999999999"/>
        <n v="0.34920000000000001"/>
        <n v="0.35510000000000003"/>
        <n v="0.51359999999999995"/>
        <n v="0.26179999999999998"/>
        <n v="0.31830000000000003"/>
        <n v="0.28570000000000001"/>
        <n v="0.1202"/>
        <n v="0.4133"/>
        <n v="0.40389999999999998"/>
        <n v="0.26229999999999998"/>
        <n v="0.2145"/>
        <n v="0.3206"/>
        <n v="0.18079999999999999"/>
        <n v="0.23480000000000001"/>
        <n v="0.25169999999999998"/>
        <n v="0.24279999999999999"/>
        <n v="0.29759999999999998"/>
        <n v="0.18729999999999999"/>
        <n v="0.24"/>
        <n v="0.44950000000000001"/>
        <n v="0.49869999999999998"/>
        <n v="0.3165"/>
        <n v="0.5786"/>
        <n v="0.15260000000000001"/>
        <n v="0.45960000000000001"/>
        <n v="0.45679999999999998"/>
        <n v="0.31780000000000003"/>
        <n v="0.29409999999999997"/>
        <n v="0.36809999999999998"/>
        <n v="0.48580000000000001"/>
        <n v="0.38890000000000002"/>
        <n v="0.12759999999999999"/>
        <n v="0.48930000000000001"/>
        <n v="0.3947"/>
        <n v="0.2341"/>
        <n v="0.26329999999999998"/>
        <n v="0.38390000000000002"/>
        <n v="0.30009999999999998"/>
        <n v="0.32069999999999999"/>
        <n v="0.3871"/>
        <n v="0.30869999999999997"/>
        <n v="0.32240000000000002"/>
        <n v="0.32550000000000001"/>
        <n v="0.23749999999999999"/>
        <n v="0.33600000000000002"/>
        <n v="0.37569999999999998"/>
        <n v="0.37140000000000001"/>
        <n v="0.36270000000000002"/>
        <n v="0.55149999999999999"/>
        <n v="0.23949999999999999"/>
        <n v="0.44340000000000002"/>
        <n v="0.47320000000000001"/>
        <n v="0.1855"/>
        <n v="0.55669999999999997"/>
        <n v="0.38040000000000002"/>
        <n v="0.29730000000000001"/>
        <n v="0.48349999999999999"/>
        <n v="0.51319999999999999"/>
        <n v="0.51519999999999999"/>
        <n v="0.39340000000000003"/>
        <n v="0.5887"/>
        <n v="0.37359999999999999"/>
        <n v="0.38829999999999998"/>
        <n v="0.3266"/>
        <n v="0.3458"/>
        <n v="0.89290000000000003"/>
        <n v="0.2626"/>
        <n v="0.28060000000000002"/>
        <n v="0.21709999999999999"/>
        <n v="0.36259999999999998"/>
        <n v="0.34710000000000002"/>
        <n v="0.33489999999999998"/>
        <n v="0.15049999999999999"/>
        <n v="0.16370000000000001"/>
        <n v="0.24410000000000001"/>
        <n v="0.2447"/>
        <n v="0.3644"/>
        <n v="0.35830000000000001"/>
        <n v="0.29060000000000002"/>
        <n v="0.25829999999999997"/>
        <n v="0.29749999999999999"/>
        <n v="0.2737"/>
        <n v="0.2477"/>
        <n v="0.373"/>
        <n v="0.32579999999999998"/>
        <n v="0.3518"/>
        <n v="0.41560000000000002"/>
        <n v="0.33400000000000002"/>
        <n v="0.42670000000000002"/>
        <n v="0.1676"/>
        <n v="0.42549999999999999"/>
        <n v="0.32290000000000002"/>
        <n v="0.3543"/>
        <n v="0.44700000000000001"/>
        <n v="0.2853"/>
        <n v="0.27079999999999999"/>
        <n v="0.13739999999999999"/>
        <n v="0.40710000000000002"/>
        <n v="0.1181"/>
        <n v="0.4385"/>
        <n v="0.49890000000000001"/>
        <n v="0.23880000000000001"/>
        <n v="0.13489999999999999"/>
        <n v="0.15559999999999999"/>
        <n v="0.2732"/>
        <n v="0.23669999999999999"/>
        <n v="0.43759999999999999"/>
        <n v="0.2228"/>
        <n v="0.36730000000000002"/>
        <n v="0.3584"/>
        <n v="0.20180000000000001"/>
        <n v="0.21690000000000001"/>
        <n v="0.39839999999999998"/>
        <n v="0.3533"/>
        <n v="0.49230000000000002"/>
        <n v="0.45040000000000002"/>
        <n v="0.17860000000000001"/>
        <n v="0.18770000000000001"/>
        <n v="0.1835"/>
        <n v="0.2336"/>
        <n v="0.2044"/>
        <n v="0.56889999999999996"/>
        <n v="0.3392"/>
        <n v="0.3387"/>
        <n v="0.26669999999999999"/>
        <n v="0.27389999999999998"/>
        <n v="0.247"/>
        <n v="0.3155"/>
        <n v="0.34560000000000002"/>
        <n v="0.31790000000000002"/>
        <n v="0.35520000000000002"/>
        <n v="0.22120000000000001"/>
        <n v="0.47270000000000001"/>
        <n v="0.25740000000000002"/>
        <n v="0.18779999999999999"/>
        <n v="0.4819"/>
        <n v="0.40560000000000002"/>
        <n v="0.52400000000000002"/>
        <n v="0.34489999999999998"/>
        <n v="0.2278"/>
        <n v="0.51480000000000004"/>
        <n v="0.30209999999999998"/>
        <n v="0.20469999999999999"/>
        <n v="0.1226"/>
        <n v="0.20710000000000001"/>
        <n v="0.39150000000000001"/>
        <n v="0.46810000000000002"/>
        <n v="0.37940000000000002"/>
        <n v="0.31219999999999998"/>
        <n v="0.36749999999999999"/>
        <n v="0.30459999999999998"/>
        <n v="0.38150000000000001"/>
        <n v="0.40849999999999997"/>
        <n v="0.37059999999999998"/>
        <n v="0.30549999999999999"/>
        <n v="0.30809999999999998"/>
        <n v="0.47489999999999999"/>
        <n v="0.27039999999999997"/>
        <n v="0.24709999999999999"/>
        <n v="0.23899999999999999"/>
        <n v="0.37680000000000002"/>
        <n v="0.17430000000000001"/>
        <n v="0.31430000000000002"/>
        <n v="0.29880000000000001"/>
        <n v="0.2414"/>
        <n v="0.30020000000000002"/>
        <n v="0.33800000000000002"/>
        <n v="0.26340000000000002"/>
        <n v="0.3664"/>
        <n v="0.34229999999999999"/>
        <n v="0.16980000000000001"/>
        <n v="0.46910000000000002"/>
        <n v="0.3276"/>
        <n v="0.2923"/>
        <n v="0.1648"/>
        <n v="0.25750000000000001"/>
        <n v="0.155"/>
        <n v="0.30399999999999999"/>
        <n v="0.309"/>
        <n v="0.18129999999999999"/>
        <n v="0.2009"/>
        <n v="0.20230000000000001"/>
        <n v="0.46239999999999998"/>
        <n v="0.38600000000000001"/>
        <n v="0.27950000000000003"/>
        <n v="0.25690000000000002"/>
        <n v="0.31979999999999997"/>
        <n v="0.49469999999999997"/>
        <n v="0.43140000000000001"/>
        <n v="0.35170000000000001"/>
        <n v="0.34189999999999998"/>
        <n v="0.28689999999999999"/>
        <n v="0.45689999999999997"/>
        <n v="0.26750000000000002"/>
        <n v="0.56140000000000001"/>
        <n v="0.28320000000000001"/>
        <n v="0.22470000000000001"/>
        <n v="0.1852"/>
        <n v="0.1653"/>
        <n v="0.19070000000000001"/>
        <n v="0.35220000000000001"/>
        <n v="0.27050000000000002"/>
        <n v="0.20699999999999999"/>
        <n v="0.40699999999999997"/>
        <n v="0.17230000000000001"/>
        <n v="0.20960000000000001"/>
        <n v="0.47549999999999998"/>
        <n v="0.17649999999999999"/>
        <n v="0.42109999999999997"/>
        <n v="0.56679999999999997"/>
        <n v="0.18790000000000001"/>
        <n v="0.42559999999999998"/>
        <n v="0.1573"/>
        <n v="0.1986"/>
        <n v="0.2167"/>
        <n v="0.18029999999999999"/>
        <n v="0.2452"/>
        <n v="0.21210000000000001"/>
        <n v="0.24440000000000001"/>
        <n v="0.24840000000000001"/>
        <n v="0.2177"/>
        <n v="0.4007"/>
        <n v="0.1207"/>
        <n v="0.2422"/>
        <n v="0.5635"/>
        <n v="0.31309999999999999"/>
        <n v="0.40279999999999999"/>
        <n v="0.26779999999999998"/>
        <n v="0.53490000000000004"/>
        <n v="0.39350000000000002"/>
        <n v="0.25580000000000003"/>
        <n v="0.3125"/>
        <n v="0.36830000000000002"/>
        <n v="0.43730000000000002"/>
        <n v="0.29980000000000001"/>
        <n v="0.40439999999999998"/>
        <n v="0.36409999999999998"/>
        <n v="0.30080000000000001"/>
        <n v="0.1113"/>
        <n v="0.3402"/>
        <n v="0.32"/>
        <n v="0.20069999999999999"/>
        <n v="0.26390000000000002"/>
        <n v="0.22789999999999999"/>
        <n v="0.16539999999999999"/>
        <n v="0.2727"/>
        <n v="0.42509999999999998"/>
        <n v="0.20080000000000001"/>
        <n v="0.16889999999999999"/>
        <n v="0.31269999999999998"/>
        <n v="0.45219999999999999"/>
        <n v="0.22009999999999999"/>
        <n v="0.17749999999999999"/>
        <n v="0.28820000000000001"/>
        <n v="0.38279999999999997"/>
        <n v="0.34820000000000001"/>
        <n v="0.2024"/>
        <n v="0.32919999999999999"/>
        <n v="0.23760000000000001"/>
        <n v="0.16389999999999999"/>
        <n v="0.28029999999999999"/>
        <n v="0.31109999999999999"/>
        <n v="0.35210000000000002"/>
        <n v="0.40129999999999999"/>
        <n v="0.2787"/>
        <n v="0.1138"/>
        <n v="0.1152"/>
        <n v="0.36930000000000002"/>
        <n v="0.3085"/>
        <n v="0.34649999999999997"/>
        <n v="0.3357"/>
        <n v="0.22770000000000001"/>
        <n v="0.38800000000000001"/>
        <n v="0.30769999999999997"/>
        <n v="0.40179999999999999"/>
        <n v="0.40100000000000002"/>
        <n v="0.22889999999999999"/>
        <n v="0.35709999999999997"/>
        <n v="0.29499999999999998"/>
        <n v="0.38729999999999998"/>
        <n v="0.38490000000000002"/>
        <n v="0.21479999999999999"/>
        <n v="0.25519999999999998"/>
        <n v="0.20899999999999999"/>
        <n v="0.2445"/>
        <n v="0.17150000000000001"/>
        <n v="0.1973"/>
        <n v="0.61809999999999998"/>
        <n v="0.29099999999999998"/>
        <n v="0.1249"/>
        <n v="0.50590000000000002"/>
        <n v="0.28849999999999998"/>
        <n v="0.29160000000000003"/>
        <n v="0.44679999999999997"/>
        <n v="0.23130000000000001"/>
        <n v="0.33889999999999998"/>
        <n v="0.17519999999999999"/>
        <n v="0.1522"/>
        <n v="0.52700000000000002"/>
        <n v="0.34899999999999998"/>
        <n v="0.18759999999999999"/>
        <n v="0.33660000000000001"/>
        <n v="0.42230000000000001"/>
        <n v="0.1371"/>
        <n v="0.40510000000000002"/>
        <n v="0.39190000000000003"/>
        <n v="0.15809999999999999"/>
        <n v="0.49780000000000002"/>
        <n v="0.1255"/>
        <n v="0.1469"/>
        <n v="0.36599999999999999"/>
        <n v="0.2059"/>
        <n v="0.28510000000000002"/>
        <n v="9.5200000000000007E-2"/>
        <n v="0.24099999999999999"/>
        <n v="0.37230000000000002"/>
        <n v="0.2999"/>
        <n v="0.32519999999999999"/>
        <n v="0.33550000000000002"/>
        <n v="0.32729999999999998"/>
        <n v="0.12590000000000001"/>
        <n v="0.32700000000000001"/>
        <n v="0.2782"/>
        <n v="0.3029"/>
        <n v="0.30309999999999998"/>
        <n v="0.3911"/>
        <n v="9.64E-2"/>
        <n v="0.36909999999999998"/>
        <n v="0.20599999999999999"/>
        <n v="0.2016"/>
        <n v="0.28170000000000001"/>
        <n v="0.30630000000000002"/>
        <n v="0.23039999999999999"/>
        <n v="0.31469999999999998"/>
        <n v="0.27460000000000001"/>
        <n v="0.43009999999999998"/>
        <n v="0.27360000000000001"/>
        <n v="0.7409"/>
        <n v="0.38850000000000001"/>
        <n v="0.34860000000000002"/>
        <n v="0.34470000000000001"/>
        <n v="0.16270000000000001"/>
        <n v="0.33779999999999999"/>
        <n v="0.34749999999999998"/>
        <n v="0.2344"/>
        <n v="0.20280000000000001"/>
        <n v="0.30330000000000001"/>
        <n v="0.3271"/>
        <n v="0.2135"/>
        <n v="0.40529999999999999"/>
        <n v="0.2777"/>
        <n v="0.41649999999999998"/>
        <n v="0.221"/>
        <n v="0.1459"/>
        <n v="0.24859999999999999"/>
        <n v="0.47860000000000003"/>
        <n v="0.24970000000000001"/>
        <n v="0.23549999999999999"/>
        <n v="0.4113"/>
        <n v="0.17799999999999999"/>
        <n v="0.2001"/>
        <n v="0.1681"/>
        <n v="0.2712"/>
        <n v="0.2235"/>
        <n v="0.1245"/>
        <n v="0.16869999999999999"/>
        <n v="0.16819999999999999"/>
        <n v="0.28839999999999999"/>
        <n v="0.18659999999999999"/>
        <n v="0.32100000000000001"/>
        <n v="0.151"/>
        <n v="0.24879999999999999"/>
        <n v="0.25779999999999997"/>
        <n v="0.19589999999999999"/>
        <n v="0.2828"/>
        <n v="0.35099999999999998"/>
        <n v="0.14410000000000001"/>
        <n v="0.25330000000000003"/>
        <n v="0.35270000000000001"/>
        <n v="0.17280000000000001"/>
        <n v="0.41909999999999997"/>
        <n v="0.35339999999999999"/>
        <n v="0.23569999999999999"/>
        <n v="0.27379999999999999"/>
        <n v="0.14860000000000001"/>
        <n v="0.2089"/>
        <n v="0.16320000000000001"/>
        <n v="0.29449999999999998"/>
        <n v="0.45100000000000001"/>
        <n v="0.1258"/>
        <n v="0.2964"/>
        <n v="0.2291"/>
        <n v="0.27100000000000002"/>
        <n v="0.26729999999999998"/>
        <n v="0.2515"/>
        <n v="0.21990000000000001"/>
        <n v="0.33989999999999998"/>
        <n v="0.32590000000000002"/>
        <n v="0.18390000000000001"/>
        <n v="0.37290000000000001"/>
        <n v="0.2417"/>
        <n v="0.59409999999999996"/>
        <n v="0.33789999999999998"/>
        <n v="0.14699999999999999"/>
        <n v="0.19639999999999999"/>
        <n v="0.21829999999999999"/>
        <n v="0.28599999999999998"/>
        <n v="0.16070000000000001"/>
        <n v="0.3503"/>
        <n v="0.23860000000000001"/>
        <n v="0.30819999999999997"/>
        <n v="0.15939999999999999"/>
        <n v="0.32750000000000001"/>
        <n v="0.21099999999999999"/>
        <n v="0.20830000000000001"/>
        <n v="0.28699999999999998"/>
        <n v="0.22750000000000001"/>
        <n v="0.19159999999999999"/>
        <n v="0.1298"/>
        <n v="0.42609999999999998"/>
        <n v="0.39660000000000001"/>
        <n v="0.20430000000000001"/>
        <n v="0.43169999999999997"/>
        <n v="0.1802"/>
        <n v="0.45600000000000002"/>
        <n v="0.27410000000000001"/>
        <n v="0.22839999999999999"/>
        <n v="0.46600000000000003"/>
        <n v="0.22459999999999999"/>
        <n v="0.58889999999999998"/>
        <n v="0.31879999999999997"/>
        <n v="0.20219999999999999"/>
        <n v="0.44650000000000001"/>
        <n v="0.1081"/>
        <n v="0.33279999999999998"/>
        <n v="0.5"/>
        <n v="0.46850000000000003"/>
        <n v="0.31290000000000001"/>
        <n v="0.36049999999999999"/>
        <n v="0.62250000000000005"/>
        <n v="0.54879999999999995"/>
        <n v="0.55369999999999997"/>
        <n v="0.79359999999999997"/>
        <n v="0.48520000000000002"/>
        <n v="0.49919999999999998"/>
        <n v="0.53380000000000005"/>
        <n v="0.50560000000000005"/>
        <n v="0.53480000000000005"/>
        <n v="0.3836"/>
        <n v="0.1419"/>
        <n v="0.25380000000000003"/>
        <n v="0.2868"/>
        <n v="6.9199999999999998E-2"/>
        <n v="0.33040000000000003"/>
        <n v="0.32440000000000002"/>
        <n v="0.16170000000000001"/>
        <n v="0.158"/>
        <n v="0.32650000000000001"/>
        <n v="0.4083"/>
        <n v="0.13769999999999999"/>
        <n v="0.2039"/>
        <n v="0.17349999999999999"/>
        <n v="0.14319999999999999"/>
        <n v="0.30159999999999998"/>
        <n v="0.14960000000000001"/>
        <n v="0.23269999999999999"/>
        <n v="0.24349999999999999"/>
        <n v="0.1178"/>
        <n v="0.2361"/>
        <n v="0.18149999999999999"/>
        <n v="0.44800000000000001"/>
        <n v="0.19839999999999999"/>
        <n v="0.34289999999999998"/>
        <n v="0.2198"/>
        <n v="0.1628"/>
        <n v="0.63770000000000004"/>
        <n v="0.1618"/>
        <n v="0.12909999999999999"/>
        <n v="0.1915"/>
        <n v="0.1497"/>
        <n v="0.31940000000000002"/>
        <n v="0.30909999999999999"/>
        <n v="0.33710000000000001"/>
        <n v="0.15509999999999999"/>
        <n v="0.13"/>
        <n v="0.3967"/>
        <n v="0.32790000000000002"/>
        <n v="0.36880000000000002"/>
        <n v="0.20799999999999999"/>
        <n v="0.39329999999999998"/>
        <n v="0.1643"/>
        <n v="0.14799999999999999"/>
        <n v="0.31280000000000002"/>
        <n v="0.3"/>
        <n v="0.19939999999999999"/>
        <n v="0.41549999999999998"/>
        <n v="0.30059999999999998"/>
        <n v="0.29530000000000001"/>
        <n v="0.19320000000000001"/>
        <n v="0.18959999999999999"/>
        <n v="0.15579999999999999"/>
        <n v="0.21890000000000001"/>
        <n v="7.3800000000000004E-2"/>
        <n v="0.41270000000000001"/>
        <n v="0.1234"/>
        <n v="0.45090000000000002"/>
        <n v="0.31009999999999999"/>
        <n v="0.3538"/>
        <n v="0.33179999999999998"/>
        <n v="0.17879999999999999"/>
        <n v="0.22359999999999999"/>
        <n v="0.37019999999999997"/>
        <n v="0.1706"/>
        <n v="0.29949999999999999"/>
        <n v="0.12039999999999999"/>
        <n v="0.21129999999999999"/>
        <n v="0.2311"/>
        <n v="0.24460000000000001"/>
        <n v="0.32950000000000002"/>
        <n v="0.22170000000000001"/>
        <n v="0.17610000000000001"/>
        <n v="0.1188"/>
        <n v="0.14349999999999999"/>
        <n v="0.29299999999999998"/>
        <n v="0.36"/>
        <n v="0.48749999999999999"/>
        <n v="0.28089999999999998"/>
        <n v="0.28310000000000002"/>
        <n v="0.1135"/>
        <n v="0.7036"/>
        <n v="0.48620000000000002"/>
        <n v="0.28939999999999999"/>
        <n v="0.2195"/>
        <n v="0.33150000000000002"/>
        <n v="0.3306"/>
        <n v="0.52480000000000004"/>
        <n v="0.4793"/>
        <n v="0.30449999999999999"/>
        <n v="0.46989999999999998"/>
        <n v="0.39560000000000001"/>
        <n v="0.2823"/>
        <n v="0.3473"/>
        <n v="0.47710000000000002"/>
        <n v="0.27900000000000003"/>
        <n v="0.58809999999999996"/>
        <n v="0.51980000000000004"/>
        <n v="0.32490000000000002"/>
        <n v="0.57909999999999995"/>
        <n v="0.42280000000000001"/>
        <n v="0.2097"/>
        <n v="0.46529999999999999"/>
        <n v="0.31030000000000002"/>
        <n v="0.2888"/>
        <n v="0.38540000000000002"/>
        <n v="0.16669999999999999"/>
        <n v="0.15859999999999999"/>
        <n v="0.32200000000000001"/>
        <n v="0.2157"/>
        <n v="0.12520000000000001"/>
        <n v="0.6512"/>
        <n v="0.2271"/>
        <n v="0.27860000000000001"/>
        <n v="0.18410000000000001"/>
        <n v="0.56879999999999997"/>
        <n v="0.57020000000000004"/>
        <n v="0.49590000000000001"/>
        <n v="0.60540000000000005"/>
        <n v="0.55889999999999995"/>
        <n v="0.59789999999999999"/>
        <n v="0.59940000000000004"/>
        <n v="0.56320000000000003"/>
        <n v="0.55069999999999997"/>
        <n v="0.47170000000000001"/>
        <n v="0.40079999999999999"/>
        <n v="0.39179999999999998"/>
        <n v="0.46179999999999999"/>
        <n v="0.4839"/>
        <n v="0.37909999999999999"/>
        <n v="0.34439999999999998"/>
        <n v="0.2142"/>
        <n v="0.1772"/>
        <n v="0.35610000000000003"/>
        <n v="0.4824"/>
        <n v="0.25269999999999998"/>
        <n v="0.28499999999999998"/>
        <n v="0.28270000000000001"/>
        <n v="0.1905"/>
        <n v="0.1389"/>
        <n v="0.37709999999999999"/>
        <n v="0.30980000000000002"/>
        <n v="0.1714"/>
        <n v="0.1197"/>
        <n v="0.35139999999999999"/>
        <n v="0.28399999999999997"/>
        <n v="0.50049999999999994"/>
        <n v="0.2225"/>
        <n v="0.46210000000000001"/>
        <n v="0.15010000000000001"/>
        <n v="0.27189999999999998"/>
        <n v="0.27250000000000002"/>
        <n v="0.36249999999999999"/>
        <n v="0.18859999999999999"/>
        <n v="0.19919999999999999"/>
        <n v="0.35420000000000001"/>
        <n v="0.27239999999999998"/>
        <n v="0.17249999999999999"/>
        <n v="0.4204"/>
        <n v="0.21360000000000001"/>
        <n v="0.2162"/>
        <n v="0.1183"/>
        <n v="0.24490000000000001"/>
        <n v="0.1275"/>
        <n v="0.2419"/>
        <n v="0.50419999999999998"/>
        <n v="0.43290000000000001"/>
        <n v="0.43690000000000001"/>
        <n v="0.28120000000000001"/>
        <n v="0.33129999999999998"/>
        <n v="0.39439999999999997"/>
        <n v="0.19650000000000001"/>
        <n v="0.39650000000000002"/>
        <n v="0.40189999999999998"/>
        <n v="0.55600000000000005"/>
        <n v="0.2742"/>
        <n v="0.27639999999999998"/>
        <n v="0.36020000000000002"/>
        <n v="0.40339999999999998"/>
        <n v="0.49270000000000003"/>
        <n v="0.17069999999999999"/>
        <n v="0.30199999999999999"/>
        <n v="0.14360000000000001"/>
        <n v="7.8100000000000003E-2"/>
        <n v="0.3337"/>
        <n v="0.64770000000000005"/>
        <n v="0.15570000000000001"/>
        <n v="0.23849999999999999"/>
        <n v="0.62290000000000001"/>
        <n v="0.13439999999999999"/>
        <n v="0.40289999999999998"/>
        <n v="0.50039999999999996"/>
        <n v="0.28489999999999999"/>
        <n v="0.23780000000000001"/>
        <n v="0.3624"/>
        <n v="0.14749999999999999"/>
        <n v="0.12379999999999999"/>
        <n v="0.16039999999999999"/>
        <n v="0.43569999999999998"/>
        <n v="0.52080000000000004"/>
        <n v="0.2676"/>
        <n v="0.41489999999999999"/>
        <n v="0.41920000000000002"/>
        <n v="0.2084"/>
        <n v="0.2384"/>
        <n v="0.2099"/>
        <n v="0.24909999999999999"/>
        <n v="0.1545"/>
        <n v="0.41049999999999998"/>
        <n v="0.2283"/>
        <n v="0.29039999999999999"/>
        <n v="0.4178"/>
        <n v="0.30380000000000001"/>
        <n v="0.1009"/>
        <n v="0.35049999999999998"/>
        <n v="0.11650000000000001"/>
        <n v="0.35489999999999999"/>
        <n v="0.2485"/>
        <n v="0.17710000000000001"/>
        <n v="0.68669999999999998"/>
        <n v="0.38009999999999999"/>
        <n v="0.3196"/>
        <n v="0.31330000000000002"/>
        <n v="0.27310000000000001"/>
        <n v="0.43330000000000002"/>
        <n v="0.15429999999999999"/>
        <n v="0.21199999999999999"/>
        <n v="0.42770000000000002"/>
        <n v="0.28889999999999999"/>
        <n v="0.318"/>
        <n v="0.3916"/>
        <n v="0.39369999999999999"/>
        <n v="0.41820000000000002"/>
        <n v="0.35010000000000002"/>
        <n v="0.29370000000000002"/>
        <n v="0.28760000000000002"/>
        <n v="0.26129999999999998"/>
        <n v="0.33689999999999998"/>
        <n v="0.29459999999999997"/>
        <n v="0.3866"/>
        <n v="0.42749999999999999"/>
        <n v="0.13880000000000001"/>
        <n v="0.38769999999999999"/>
        <n v="0.40460000000000002"/>
        <n v="0.47370000000000001"/>
        <n v="0.32050000000000001"/>
        <n v="0.47060000000000002"/>
        <n v="0.32369999999999999"/>
        <n v="0.13980000000000001"/>
        <n v="0.38700000000000001"/>
        <n v="0.23300000000000001"/>
        <n v="0.44890000000000002"/>
        <n v="0.17699999999999999"/>
        <n v="0.19800000000000001"/>
        <n v="0.24060000000000001"/>
        <n v="0.29770000000000002"/>
        <n v="0.30520000000000003"/>
        <n v="0.249"/>
        <n v="0.1948"/>
        <n v="0.31969999999999998"/>
        <n v="0.4078"/>
        <n v="0.37469999999999998"/>
        <n v="0.2011"/>
        <n v="0.47389999999999999"/>
        <n v="0.3115"/>
        <n v="0.38159999999999999"/>
        <n v="0.254"/>
        <n v="0.26819999999999999"/>
        <n v="0.32800000000000001"/>
        <n v="0.34460000000000002"/>
        <n v="0.23469999999999999"/>
        <n v="0.28079999999999999"/>
        <n v="0.1384"/>
        <n v="0.12529999999999999"/>
        <n v="0.3004"/>
        <n v="0.1343"/>
        <n v="0.42049999999999998"/>
        <n v="0.21759999999999999"/>
        <n v="0.1482"/>
        <n v="0.16400000000000001"/>
        <n v="0.1507"/>
        <n v="0.25019999999999998"/>
        <n v="0.15890000000000001"/>
        <n v="0.23680000000000001"/>
        <n v="0.44869999999999999"/>
        <n v="0.34129999999999999"/>
        <n v="0.13150000000000001"/>
        <n v="0.3861"/>
        <n v="0.51580000000000004"/>
        <n v="0.38190000000000002"/>
        <n v="0.5071"/>
        <n v="0.12130000000000001"/>
        <n v="0.47349999999999998"/>
        <n v="0.36230000000000001"/>
        <n v="0.45650000000000002"/>
        <n v="0.51429999999999998"/>
        <n v="0.70589999999999997"/>
        <n v="0.38679999999999998"/>
        <n v="0.3881"/>
        <n v="0.38300000000000001"/>
        <n v="0.62980000000000003"/>
        <n v="0.24640000000000001"/>
        <n v="0.71340000000000003"/>
        <n v="0.184"/>
        <n v="0.42349999999999999"/>
        <n v="0.45619999999999999"/>
        <n v="0.42599999999999999"/>
        <n v="0.58169999999999999"/>
        <n v="0.25650000000000001"/>
        <n v="0.32379999999999998"/>
        <n v="0.44369999999999998"/>
        <n v="0.1109"/>
        <n v="0.37959999999999999"/>
        <n v="0.31609999999999999"/>
        <n v="0.76300000000000001"/>
        <n v="0.66620000000000001"/>
        <n v="0.42820000000000003"/>
        <n v="0.57669999999999999"/>
        <n v="0.4118"/>
        <n v="0.40610000000000002"/>
        <n v="0.1779"/>
        <n v="0.69499999999999995"/>
        <n v="0.38379999999999997"/>
        <n v="0.37980000000000003"/>
        <n v="0.3982"/>
        <n v="0.23810000000000001"/>
        <n v="0.2319"/>
        <n v="0.23699999999999999"/>
        <n v="0.54379999999999995"/>
        <n v="0.48199999999999998"/>
        <n v="0.48530000000000001"/>
        <n v="0.16120000000000001"/>
        <n v="0.37890000000000001"/>
        <n v="0.20319999999999999"/>
        <n v="0.57889999999999997"/>
        <n v="0.15820000000000001"/>
        <n v="0.1012"/>
        <n v="0.4"/>
        <n v="0.54490000000000005"/>
        <n v="0.39879999999999999"/>
        <n v="0.39079999999999998"/>
        <n v="0.78300000000000003"/>
        <n v="0.66369999999999996"/>
        <n v="0.32340000000000002"/>
        <n v="0.20849999999999999"/>
        <n v="0.14779999999999999"/>
        <n v="0.54310000000000003"/>
        <n v="0.29070000000000001"/>
        <n v="0.23139999999999999"/>
        <n v="0.21110000000000001"/>
        <n v="0.41370000000000001"/>
        <n v="0.69130000000000003"/>
        <n v="0.28100000000000003"/>
        <n v="0.22969999999999999"/>
        <n v="0.21659999999999999"/>
        <n v="0.30730000000000002"/>
        <n v="0.3075"/>
        <n v="0.35809999999999997"/>
        <n v="0.2296"/>
        <n v="0.21079999999999999"/>
        <n v="0.22850000000000001"/>
        <n v="0.29360000000000003"/>
        <n v="0.2697"/>
        <n v="0.37209999999999999"/>
        <n v="0.21510000000000001"/>
        <n v="0.15160000000000001"/>
        <n v="0.50129999999999997"/>
        <n v="0.47620000000000001"/>
        <n v="0.50880000000000003"/>
        <n v="0.47670000000000001"/>
        <n v="0.33090000000000003"/>
        <n v="0.34739999999999999"/>
        <n v="0.38529999999999998"/>
        <n v="0.24679999999999999"/>
        <n v="0.70469999999999999"/>
        <n v="0.26769999999999999"/>
        <n v="0.45860000000000001"/>
        <n v="0.52170000000000005"/>
        <n v="0.44640000000000002"/>
        <n v="0.18210000000000001"/>
        <n v="0.73319999999999996"/>
        <n v="0.13900000000000001"/>
        <n v="0.43440000000000001"/>
        <n v="0.1757"/>
        <n v="0.50749999999999995"/>
        <n v="0.16750000000000001"/>
        <n v="0.48430000000000001"/>
        <n v="0.43130000000000002"/>
        <n v="0.39979999999999999"/>
        <n v="0.70340000000000003"/>
        <n v="0.44669999999999999"/>
        <n v="0.35959999999999998"/>
        <n v="0.39829999999999999"/>
        <n v="0.18820000000000001"/>
        <n v="0.37519999999999998"/>
        <n v="0.27829999999999999"/>
        <n v="0.55349999999999999"/>
        <n v="0.16109999999999999"/>
        <n v="0.10150000000000001"/>
        <n v="0.52280000000000004"/>
        <n v="0.45789999999999997"/>
        <n v="0.40400000000000003"/>
        <n v="0.20380000000000001"/>
        <n v="0.58289999999999997"/>
        <n v="0.2767"/>
        <n v="0.30709999999999998"/>
        <n v="0.83730000000000004"/>
        <n v="0.42649999999999999"/>
        <n v="0.20050000000000001"/>
        <n v="0.22639999999999999"/>
        <n v="0.41099999999999998"/>
        <n v="0.58340000000000003"/>
        <n v="0.49519999999999997"/>
        <n v="0.22520000000000001"/>
        <n v="0.30599999999999999"/>
        <n v="0.31950000000000001"/>
        <n v="0.29549999999999998"/>
        <n v="0.3332"/>
        <n v="0.25230000000000002"/>
        <n v="0.23050000000000001"/>
        <n v="0.26250000000000001"/>
        <n v="0.30480000000000002"/>
        <n v="0.44840000000000002"/>
        <n v="0.69650000000000001"/>
        <n v="0.74970000000000003"/>
        <n v="0.26550000000000001"/>
        <n v="0.38619999999999999"/>
        <n v="0.43090000000000001"/>
        <n v="0.21679999999999999"/>
        <n v="0.37319999999999998"/>
        <n v="0.34589999999999999"/>
        <n v="0.39119999999999999"/>
        <n v="0.3407"/>
        <n v="0.34770000000000001"/>
        <n v="0.27529999999999999"/>
        <n v="0.31209999999999999"/>
        <n v="0.33260000000000001"/>
        <n v="0.68140000000000001"/>
        <n v="0.41739999999999999"/>
        <n v="0.41510000000000002"/>
        <n v="9.7600000000000006E-2"/>
        <n v="0.54190000000000005"/>
        <n v="0.44350000000000001"/>
        <n v="0.37190000000000001"/>
        <n v="0.53920000000000001"/>
        <n v="0.3221"/>
        <n v="0.19489999999999999"/>
        <n v="0.20369999999999999"/>
        <n v="0.55710000000000004"/>
        <n v="0.5655"/>
        <n v="0.31130000000000002"/>
        <n v="0.2586"/>
        <n v="0.2112"/>
        <n v="0.3579"/>
        <n v="0.30880000000000002"/>
        <n v="0.22600000000000001"/>
        <n v="0.69779999999999998"/>
        <n v="0.48649999999999999"/>
        <n v="0.28770000000000001"/>
        <n v="0.41749999999999998"/>
        <n v="0.72319999999999995"/>
        <n v="0.36940000000000001"/>
        <n v="0.21729999999999999"/>
        <n v="0.40300000000000002"/>
        <n v="0.56359999999999999"/>
        <n v="0.29330000000000001"/>
        <n v="0.71460000000000001"/>
        <n v="0.46279999999999999"/>
        <n v="0.62729999999999997"/>
        <n v="0.27110000000000001"/>
        <n v="0.26419999999999999"/>
        <n v="0.24210000000000001"/>
        <n v="0.72819999999999996"/>
        <n v="0.40579999999999999"/>
        <n v="0.37580000000000002"/>
        <n v="0.41"/>
        <n v="0.56579999999999997"/>
        <n v="0.1759"/>
        <n v="0.14030000000000001"/>
        <n v="0.53520000000000001"/>
        <n v="9.9299999999999999E-2"/>
        <n v="0.56599999999999995"/>
        <n v="0.37069999999999997"/>
        <n v="0.46110000000000001"/>
        <n v="0.43709999999999999"/>
        <n v="0.11849999999999999"/>
        <n v="0.69469999999999998"/>
        <n v="0.39200000000000002"/>
        <n v="0.82120000000000004"/>
        <n v="0.35909999999999997"/>
        <n v="0.41299999999999998"/>
        <n v="0.39129999999999998"/>
        <n v="0.4471"/>
        <n v="0.52310000000000001"/>
        <n v="0.20039999999999999"/>
        <n v="0.33939999999999998"/>
        <n v="0.50239999999999996"/>
        <n v="0.58699999999999997"/>
        <n v="0.26269999999999999"/>
        <n v="0.1958"/>
        <n v="0.4975"/>
        <n v="0.34250000000000003"/>
        <n v="0.50080000000000002"/>
        <n v="0.50760000000000005"/>
        <n v="0.24030000000000001"/>
        <n v="0.37640000000000001"/>
        <n v="0.50539999999999996"/>
        <n v="0.55200000000000005"/>
        <n v="0.6643"/>
        <n v="0.39600000000000002"/>
        <n v="0.44240000000000002"/>
        <n v="0.64910000000000001"/>
        <n v="0.34639999999999999"/>
        <n v="0.29249999999999998"/>
        <n v="0.3649"/>
        <n v="0.37369999999999998"/>
        <n v="0.41420000000000001"/>
        <n v="0.33019999999999999"/>
        <n v="0.27989999999999998"/>
        <n v="0.1739"/>
        <n v="0.23910000000000001"/>
        <n v="0.2843"/>
        <n v="0.51200000000000001"/>
        <n v="0.41599999999999998"/>
        <n v="0.26960000000000001"/>
        <n v="0.76539999999999997"/>
        <n v="0.2077"/>
        <n v="0.62339999999999995"/>
        <n v="0.43070000000000003"/>
        <n v="0.1883"/>
        <n v="0.7349"/>
        <n v="0.3417"/>
        <n v="0.53979999999999995"/>
        <n v="0.39779999999999999"/>
        <n v="0.46800000000000003"/>
        <n v="0.37619999999999998"/>
        <n v="0.13189999999999999"/>
        <n v="0.48699999999999999"/>
        <n v="0.33350000000000002"/>
        <n v="0.33329999999999999"/>
        <n v="0.39240000000000003"/>
        <n v="0.40110000000000001"/>
        <n v="0.19109999999999999"/>
        <n v="0.26240000000000002"/>
        <n v="0.70489999999999997"/>
        <n v="0.46189999999999998"/>
        <n v="0.40960000000000002"/>
        <n v="0.15640000000000001"/>
        <n v="0.435"/>
        <n v="0.45429999999999998"/>
        <n v="0.20749999999999999"/>
        <n v="0.317"/>
        <n v="0.30280000000000001"/>
        <n v="0.3483"/>
        <n v="0.51790000000000003"/>
        <n v="0.41639999999999999"/>
        <n v="0.6734"/>
        <n v="0.28739999999999999"/>
        <n v="0.37130000000000002"/>
        <n v="0.37740000000000001"/>
        <n v="0.41220000000000001"/>
        <n v="0.31769999999999998"/>
        <n v="0.1593"/>
        <n v="0.1585"/>
        <n v="0.3921"/>
        <n v="0.18890000000000001"/>
        <n v="0.34420000000000001"/>
        <n v="0.51129999999999998"/>
        <n v="0.4637"/>
        <n v="0.24540000000000001"/>
        <n v="0.2233"/>
        <n v="0.42899999999999999"/>
        <n v="0.48559999999999998"/>
        <n v="0.25929999999999997"/>
        <n v="0.32190000000000002"/>
        <n v="0.52510000000000001"/>
        <n v="0.4047"/>
        <n v="0.40060000000000001"/>
        <n v="0.5554"/>
        <n v="0.45240000000000002"/>
        <n v="0.55220000000000002"/>
        <n v="0.44269999999999998"/>
        <n v="0.61219999999999997"/>
        <n v="0.44600000000000001"/>
        <n v="0.46489999999999998"/>
        <n v="0.64510000000000001"/>
        <n v="0.13289999999999999"/>
        <n v="0.34320000000000001"/>
        <n v="0.2382"/>
        <n v="0.40649999999999997"/>
        <n v="0.65080000000000005"/>
        <n v="0.67279999999999995"/>
        <n v="0.65600000000000003"/>
        <n v="0.17030000000000001"/>
        <n v="0.42370000000000002"/>
        <n v="0.43790000000000001"/>
        <n v="0.47799999999999998"/>
        <n v="0.38869999999999999"/>
        <n v="0.37240000000000001"/>
        <n v="0.57740000000000002"/>
        <n v="0.34399999999999997"/>
        <n v="0.52729999999999999"/>
        <n v="0.42299999999999999"/>
        <n v="0.25850000000000001"/>
        <n v="0.29970000000000002"/>
        <n v="0.61609999999999998"/>
        <n v="0.39739999999999998"/>
        <n v="0.34620000000000001"/>
        <n v="0.38690000000000002"/>
        <n v="0.44059999999999999"/>
        <n v="0.72260000000000002"/>
        <n v="0.27750000000000002"/>
        <n v="0.42009999999999997"/>
        <n v="0.45700000000000002"/>
        <n v="0.41110000000000002"/>
        <n v="0.29830000000000001"/>
        <n v="0.51149999999999995"/>
        <n v="0.1613"/>
        <n v="0.38479999999999998"/>
        <n v="0.32679999999999998"/>
        <n v="0.54269999999999996"/>
        <n v="0.30130000000000001"/>
        <n v="0.2263"/>
        <n v="0.17119999999999999"/>
        <n v="0.38340000000000002"/>
        <n v="0.27710000000000001"/>
        <n v="0.21049999999999999"/>
        <n v="0.2306"/>
        <n v="0.64970000000000006"/>
        <n v="0.36820000000000003"/>
        <n v="0.19869999999999999"/>
        <n v="0.45839999999999997"/>
        <n v="0.1716"/>
        <n v="0.24399999999999999"/>
        <n v="0.18920000000000001"/>
        <n v="0.45190000000000002"/>
        <n v="0.3977"/>
        <n v="0.15290000000000001"/>
        <n v="0.31190000000000001"/>
        <n v="0.1555"/>
        <n v="0.16470000000000001"/>
        <n v="0.72130000000000005"/>
        <n v="0.1133"/>
        <n v="0.41860000000000003"/>
        <n v="0.51160000000000005"/>
        <n v="0.44440000000000002"/>
        <n v="0.43340000000000001"/>
        <n v="0.29430000000000001"/>
        <n v="0.2014"/>
        <n v="0.37630000000000002"/>
        <n v="0.31559999999999999"/>
        <n v="0.52869999999999995"/>
        <n v="0.57250000000000001"/>
        <n v="0.23530000000000001"/>
        <n v="0.72009999999999996"/>
        <n v="0.25509999999999999"/>
        <n v="0.27879999999999999"/>
        <n v="0.2104"/>
        <n v="0.48549999999999999"/>
        <n v="0.5181"/>
        <n v="0.48809999999999998"/>
        <n v="0.5423"/>
        <n v="0.50839999999999996"/>
        <n v="0.5373"/>
        <n v="0.51570000000000005"/>
        <n v="0.38790000000000002"/>
        <n v="0.42880000000000001"/>
        <n v="0.73729999999999996"/>
        <n v="0.21809999999999999"/>
        <n v="0.23980000000000001"/>
        <n v="0.37259999999999999"/>
      </sharedItems>
      <fieldGroup base="5">
        <rangePr autoStart="0" autoEnd="0" startNum="0" endNum="1" groupInterval="0.1"/>
        <groupItems count="12">
          <s v="&lt;0"/>
          <s v="0-0.1"/>
          <s v="0.1-0.2"/>
          <s v="0.2-0.3"/>
          <s v="0.3-0.4"/>
          <s v="0.4-0.5"/>
          <s v="0.5-0.6"/>
          <s v="0.6-0.7"/>
          <s v="0.7-0.8"/>
          <s v="0.8-0.9"/>
          <s v="0.9-1"/>
          <s v="&gt;1"/>
        </groupItems>
      </fieldGroup>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fieldGroup base="6">
        <rangePr autoStart="0" autoEnd="0" startNum="25000" endNum="145000" groupInterval="10000"/>
        <groupItems count="14">
          <s v="&lt;25000"/>
          <s v="25000-34999"/>
          <s v="35000-44999"/>
          <s v="45000-54999"/>
          <s v="55000-64999"/>
          <s v="65000-74999"/>
          <s v="75000-84999"/>
          <s v="85000-94999"/>
          <s v="95000-104999"/>
          <s v="105000-114999"/>
          <s v="115000-124999"/>
          <s v="125000-134999"/>
          <s v="135000-145000"/>
          <s v="&gt;145000"/>
        </groupItems>
      </fieldGroup>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7">
        <rangePr autoStart="0" autoEnd="0" startNum="3590" endNum="40327" groupInterval="10000"/>
        <groupItems count="6">
          <s v="&lt;3590"/>
          <s v="3590-13589"/>
          <s v="13590-23589"/>
          <s v="23590-33589"/>
          <s v="33590-43589"/>
          <s v="&gt;43590"/>
        </groupItems>
      </fieldGroup>
    </cacheField>
    <cacheField name="avg_faculty_salary" numFmtId="0">
      <sharedItems containsSemiMixedTypes="0" containsString="0" containsNumber="1" containsInteger="1" minValue="1331" maxValue="25354" count="1293">
        <n v="12684"/>
        <n v="12347"/>
        <n v="10066"/>
        <n v="7563"/>
        <n v="9847"/>
        <n v="4764"/>
        <n v="5223"/>
        <n v="9383"/>
        <n v="10419"/>
        <n v="10336"/>
        <n v="10941"/>
        <n v="9785"/>
        <n v="10794"/>
        <n v="12673"/>
        <n v="11613"/>
        <n v="11926"/>
        <n v="11988"/>
        <n v="12943"/>
        <n v="11664"/>
        <n v="11789"/>
        <n v="11540"/>
        <n v="12295"/>
        <n v="12805"/>
        <n v="12276"/>
        <n v="12690"/>
        <n v="12456"/>
        <n v="11717"/>
        <n v="21246"/>
        <n v="18357"/>
        <n v="19250"/>
        <n v="22848"/>
        <n v="17096"/>
        <n v="19117"/>
        <n v="20677"/>
        <n v="17994"/>
        <n v="10095"/>
        <n v="12097"/>
        <n v="13611"/>
        <n v="9291"/>
        <n v="8069"/>
        <n v="7898"/>
        <n v="16701"/>
        <n v="7964"/>
        <n v="7708"/>
        <n v="10036"/>
        <n v="8399"/>
        <n v="15352"/>
        <n v="11900"/>
        <n v="6254"/>
        <n v="10550"/>
        <n v="8099"/>
        <n v="8396"/>
        <n v="8083"/>
        <n v="13834"/>
        <n v="10344"/>
        <n v="9605"/>
        <n v="6140"/>
        <n v="12349"/>
        <n v="9491"/>
        <n v="7734"/>
        <n v="11952"/>
        <n v="14314"/>
        <n v="12503"/>
        <n v="11862"/>
        <n v="15085"/>
        <n v="10565"/>
        <n v="13042"/>
        <n v="13201"/>
        <n v="13199"/>
        <n v="14860"/>
        <n v="8173"/>
        <n v="12896"/>
        <n v="14682"/>
        <n v="13213"/>
        <n v="7504"/>
        <n v="11429"/>
        <n v="12780"/>
        <n v="9494"/>
        <n v="17924"/>
        <n v="9628"/>
        <n v="10166"/>
        <n v="9094"/>
        <n v="12152"/>
        <n v="9318"/>
        <n v="13324"/>
        <n v="12786"/>
        <n v="14000"/>
        <n v="11801"/>
        <n v="13010"/>
        <n v="6374"/>
        <n v="10105"/>
        <n v="5935"/>
        <n v="8988"/>
        <n v="8318"/>
        <n v="8216"/>
        <n v="7628"/>
        <n v="9015"/>
        <n v="14472"/>
        <n v="9549"/>
        <n v="11565"/>
        <n v="9887"/>
        <n v="10288"/>
        <n v="7798"/>
        <n v="7551"/>
        <n v="6760"/>
        <n v="11628"/>
        <n v="8300"/>
        <n v="9142"/>
        <n v="8514"/>
        <n v="9409"/>
        <n v="8878"/>
        <n v="19806"/>
        <n v="9323"/>
        <n v="6759"/>
        <n v="12717"/>
        <n v="9482"/>
        <n v="8989"/>
        <n v="5632"/>
        <n v="8619"/>
        <n v="6650"/>
        <n v="4277"/>
        <n v="14621"/>
        <n v="8516"/>
        <n v="14464"/>
        <n v="8828"/>
        <n v="7671"/>
        <n v="12710"/>
        <n v="9453"/>
        <n v="6024"/>
        <n v="7221"/>
        <n v="9044"/>
        <n v="10457"/>
        <n v="11515"/>
        <n v="7069"/>
        <n v="6557"/>
        <n v="6882"/>
        <n v="9213"/>
        <n v="6891"/>
        <n v="9075"/>
        <n v="8245"/>
        <n v="11060"/>
        <n v="20322"/>
        <n v="9265"/>
        <n v="7582"/>
        <n v="6758"/>
        <n v="6658"/>
        <n v="8563"/>
        <n v="8029"/>
        <n v="8272"/>
        <n v="8124"/>
        <n v="9921"/>
        <n v="8501"/>
        <n v="9158"/>
        <n v="7524"/>
        <n v="6689"/>
        <n v="6945"/>
        <n v="10238"/>
        <n v="10473"/>
        <n v="6746"/>
        <n v="8408"/>
        <n v="6402"/>
        <n v="9694"/>
        <n v="10094"/>
        <n v="8169"/>
        <n v="8723"/>
        <n v="7146"/>
        <n v="6513"/>
        <n v="7538"/>
        <n v="8708"/>
        <n v="7176"/>
        <n v="6692"/>
        <n v="8912"/>
        <n v="9620"/>
        <n v="8128"/>
        <n v="9234"/>
        <n v="8104"/>
        <n v="7243"/>
        <n v="7053"/>
        <n v="12043"/>
        <n v="7562"/>
        <n v="7962"/>
        <n v="8046"/>
        <n v="8154"/>
        <n v="7727"/>
        <n v="8247"/>
        <n v="16830"/>
        <n v="6073"/>
        <n v="11761"/>
        <n v="7265"/>
        <n v="5652"/>
        <n v="7935"/>
        <n v="7744"/>
        <n v="8043"/>
        <n v="8127"/>
        <n v="9533"/>
        <n v="6912"/>
        <n v="7780"/>
        <n v="6842"/>
        <n v="7291"/>
        <n v="7926"/>
        <n v="7251"/>
        <n v="10431"/>
        <n v="7559"/>
        <n v="5909"/>
        <n v="6885"/>
        <n v="7384"/>
        <n v="12576"/>
        <n v="12702"/>
        <n v="12922"/>
        <n v="7039"/>
        <n v="8115"/>
        <n v="4582"/>
        <n v="6328"/>
        <n v="6815"/>
        <n v="8542"/>
        <n v="7580"/>
        <n v="7663"/>
        <n v="6723"/>
        <n v="6035"/>
        <n v="5766"/>
        <n v="7194"/>
        <n v="6394"/>
        <n v="6570"/>
        <n v="8331"/>
        <n v="4596"/>
        <n v="6033"/>
        <n v="4534"/>
        <n v="6918"/>
        <n v="7997"/>
        <n v="6275"/>
        <n v="7013"/>
        <n v="11338"/>
        <n v="6512"/>
        <n v="10853"/>
        <n v="6316"/>
        <n v="5504"/>
        <n v="7375"/>
        <n v="6477"/>
        <n v="6778"/>
        <n v="8130"/>
        <n v="6799"/>
        <n v="4904"/>
        <n v="6159"/>
        <n v="9205"/>
        <n v="6614"/>
        <n v="7469"/>
        <n v="7879"/>
        <n v="7256"/>
        <n v="6660"/>
        <n v="6382"/>
        <n v="9559"/>
        <n v="10682"/>
        <n v="4499"/>
        <n v="6511"/>
        <n v="10972"/>
        <n v="7047"/>
        <n v="10733"/>
        <n v="10472"/>
        <n v="10752"/>
        <n v="9222"/>
        <n v="5647"/>
        <n v="7119"/>
        <n v="10156"/>
        <n v="8709"/>
        <n v="8916"/>
        <n v="9215"/>
        <n v="7541"/>
        <n v="6476"/>
        <n v="13384"/>
        <n v="13468"/>
        <n v="11858"/>
        <n v="11247"/>
        <n v="10504"/>
        <n v="9306"/>
        <n v="8840"/>
        <n v="10527"/>
        <n v="6387"/>
        <n v="5553"/>
        <n v="9515"/>
        <n v="6749"/>
        <n v="12166"/>
        <n v="10830"/>
        <n v="8416"/>
        <n v="10427"/>
        <n v="7253"/>
        <n v="13960"/>
        <n v="7714"/>
        <n v="7654"/>
        <n v="5088"/>
        <n v="8374"/>
        <n v="8221"/>
        <n v="11951"/>
        <n v="11257"/>
        <n v="11336"/>
        <n v="13662"/>
        <n v="9241"/>
        <n v="8513"/>
        <n v="7450"/>
        <n v="9267"/>
        <n v="8211"/>
        <n v="10729"/>
        <n v="6701"/>
        <n v="6608"/>
        <n v="9135"/>
        <n v="11863"/>
        <n v="8973"/>
        <n v="7511"/>
        <n v="9218"/>
        <n v="5375"/>
        <n v="7589"/>
        <n v="11771"/>
        <n v="7616"/>
        <n v="10672"/>
        <n v="10946"/>
        <n v="6779"/>
        <n v="4019"/>
        <n v="6712"/>
        <n v="9188"/>
        <n v="5918"/>
        <n v="5576"/>
        <n v="6246"/>
        <n v="7506"/>
        <n v="5330"/>
        <n v="2888"/>
        <n v="7886"/>
        <n v="8990"/>
        <n v="7004"/>
        <n v="9445"/>
        <n v="7596"/>
        <n v="6803"/>
        <n v="6706"/>
        <n v="5466"/>
        <n v="11563"/>
        <n v="11063"/>
        <n v="12726"/>
        <n v="10112"/>
        <n v="7584"/>
        <n v="8101"/>
        <n v="5805"/>
        <n v="8007"/>
        <n v="11423"/>
        <n v="10471"/>
        <n v="6072"/>
        <n v="8551"/>
        <n v="9014"/>
        <n v="16945"/>
        <n v="7642"/>
        <n v="7488"/>
        <n v="5707"/>
        <n v="7620"/>
        <n v="6450"/>
        <n v="8585"/>
        <n v="9762"/>
        <n v="9310"/>
        <n v="6957"/>
        <n v="6775"/>
        <n v="9196"/>
        <n v="6919"/>
        <n v="10809"/>
        <n v="7775"/>
        <n v="8350"/>
        <n v="6681"/>
        <n v="6937"/>
        <n v="9293"/>
        <n v="6745"/>
        <n v="12658"/>
        <n v="7807"/>
        <n v="6684"/>
        <n v="5879"/>
        <n v="13197"/>
        <n v="13293"/>
        <n v="8343"/>
        <n v="10264"/>
        <n v="11446"/>
        <n v="10198"/>
        <n v="7294"/>
        <n v="8186"/>
        <n v="8340"/>
        <n v="10049"/>
        <n v="10624"/>
        <n v="5047"/>
        <n v="6935"/>
        <n v="10255"/>
        <n v="7842"/>
        <n v="5527"/>
        <n v="7701"/>
        <n v="8614"/>
        <n v="5689"/>
        <n v="10477"/>
        <n v="8673"/>
        <n v="13338"/>
        <n v="7698"/>
        <n v="11468"/>
        <n v="4506"/>
        <n v="7134"/>
        <n v="7572"/>
        <n v="9480"/>
        <n v="5663"/>
        <n v="9699"/>
        <n v="6646"/>
        <n v="11237"/>
        <n v="7542"/>
        <n v="6994"/>
        <n v="6756"/>
        <n v="10285"/>
        <n v="10622"/>
        <n v="9767"/>
        <n v="8475"/>
        <n v="6902"/>
        <n v="5984"/>
        <n v="6917"/>
        <n v="7828"/>
        <n v="7613"/>
        <n v="10834"/>
        <n v="8983"/>
        <n v="7830"/>
        <n v="5687"/>
        <n v="7587"/>
        <n v="11232"/>
        <n v="8164"/>
        <n v="14386"/>
        <n v="9814"/>
        <n v="8792"/>
        <n v="8630"/>
        <n v="6622"/>
        <n v="7387"/>
        <n v="10195"/>
        <n v="6612"/>
        <n v="5760"/>
        <n v="7300"/>
        <n v="6539"/>
        <n v="7827"/>
        <n v="8909"/>
        <n v="10222"/>
        <n v="9257"/>
        <n v="8731"/>
        <n v="8548"/>
        <n v="8565"/>
        <n v="10908"/>
        <n v="7672"/>
        <n v="6083"/>
        <n v="8845"/>
        <n v="11437"/>
        <n v="12404"/>
        <n v="8311"/>
        <n v="9129"/>
        <n v="11893"/>
        <n v="10167"/>
        <n v="12578"/>
        <n v="9721"/>
        <n v="6822"/>
        <n v="6449"/>
        <n v="11083"/>
        <n v="7388"/>
        <n v="6324"/>
        <n v="8430"/>
        <n v="9954"/>
        <n v="6962"/>
        <n v="7411"/>
        <n v="8949"/>
        <n v="11245"/>
        <n v="10231"/>
        <n v="7056"/>
        <n v="9264"/>
        <n v="14370"/>
        <n v="10793"/>
        <n v="8847"/>
        <n v="11173"/>
        <n v="12776"/>
        <n v="8756"/>
        <n v="10124"/>
        <n v="10643"/>
        <n v="9212"/>
        <n v="11036"/>
        <n v="8558"/>
        <n v="8581"/>
        <n v="10726"/>
        <n v="7413"/>
        <n v="9581"/>
        <n v="8352"/>
        <n v="11233"/>
        <n v="15198"/>
        <n v="11802"/>
        <n v="10628"/>
        <n v="8332"/>
        <n v="6282"/>
        <n v="8323"/>
        <n v="7725"/>
        <n v="8605"/>
        <n v="8981"/>
        <n v="7213"/>
        <n v="7358"/>
        <n v="8785"/>
        <n v="4049"/>
        <n v="11059"/>
        <n v="6527"/>
        <n v="10194"/>
        <n v="6776"/>
        <n v="8249"/>
        <n v="9440"/>
        <n v="7309"/>
        <n v="9017"/>
        <n v="9157"/>
        <n v="8077"/>
        <n v="8349"/>
        <n v="7508"/>
        <n v="8888"/>
        <n v="8388"/>
        <n v="8344"/>
        <n v="7266"/>
        <n v="15643"/>
        <n v="9960"/>
        <n v="7885"/>
        <n v="8788"/>
        <n v="7919"/>
        <n v="10759"/>
        <n v="25198"/>
        <n v="14473"/>
        <n v="12046"/>
        <n v="13164"/>
        <n v="12135"/>
        <n v="13313"/>
        <n v="8289"/>
        <n v="7785"/>
        <n v="11448"/>
        <n v="11502"/>
        <n v="9521"/>
        <n v="12682"/>
        <n v="14834"/>
        <n v="6109"/>
        <n v="5308"/>
        <n v="5000"/>
        <n v="11289"/>
        <n v="7912"/>
        <n v="8978"/>
        <n v="6313"/>
        <n v="8587"/>
        <n v="7591"/>
        <n v="6690"/>
        <n v="9686"/>
        <n v="8004"/>
        <n v="9864"/>
        <n v="5631"/>
        <n v="7399"/>
        <n v="10902"/>
        <n v="7781"/>
        <n v="14634"/>
        <n v="11210"/>
        <n v="13298"/>
        <n v="8428"/>
        <n v="11914"/>
        <n v="11491"/>
        <n v="11014"/>
        <n v="8639"/>
        <n v="11216"/>
        <n v="11642"/>
        <n v="14100"/>
        <n v="11406"/>
        <n v="22590"/>
        <n v="9002"/>
        <n v="11886"/>
        <n v="14216"/>
        <n v="13207"/>
        <n v="8643"/>
        <n v="8219"/>
        <n v="11425"/>
        <n v="7782"/>
        <n v="9669"/>
        <n v="7529"/>
        <n v="6294"/>
        <n v="10420"/>
        <n v="7625"/>
        <n v="15606"/>
        <n v="7264"/>
        <n v="9808"/>
        <n v="20620"/>
        <n v="9202"/>
        <n v="15847"/>
        <n v="10837"/>
        <n v="18131"/>
        <n v="16623"/>
        <n v="14570"/>
        <n v="11130"/>
        <n v="12471"/>
        <n v="11385"/>
        <n v="7401"/>
        <n v="11853"/>
        <n v="10788"/>
        <n v="11416"/>
        <n v="7855"/>
        <n v="10973"/>
        <n v="11240"/>
        <n v="7927"/>
        <n v="10085"/>
        <n v="25048"/>
        <n v="12363"/>
        <n v="8850"/>
        <n v="8813"/>
        <n v="14275"/>
        <n v="14663"/>
        <n v="12724"/>
        <n v="11769"/>
        <n v="10690"/>
        <n v="24177"/>
        <n v="10073"/>
        <n v="12316"/>
        <n v="13140"/>
        <n v="7937"/>
        <n v="9714"/>
        <n v="16218"/>
        <n v="7693"/>
        <n v="9009"/>
        <n v="10694"/>
        <n v="8463"/>
        <n v="13076"/>
        <n v="12795"/>
        <n v="10720"/>
        <n v="12891"/>
        <n v="14205"/>
        <n v="14120"/>
        <n v="11150"/>
        <n v="10676"/>
        <n v="11555"/>
        <n v="8150"/>
        <n v="15317"/>
        <n v="13376"/>
        <n v="10308"/>
        <n v="19770"/>
        <n v="7656"/>
        <n v="9805"/>
        <n v="12271"/>
        <n v="10286"/>
        <n v="9178"/>
        <n v="9340"/>
        <n v="8174"/>
        <n v="9792"/>
        <n v="9925"/>
        <n v="7533"/>
        <n v="9405"/>
        <n v="9579"/>
        <n v="9429"/>
        <n v="8457"/>
        <n v="10856"/>
        <n v="12966"/>
        <n v="10488"/>
        <n v="10388"/>
        <n v="12540"/>
        <n v="13884"/>
        <n v="25354"/>
        <n v="12502"/>
        <n v="11615"/>
        <n v="14127"/>
        <n v="14593"/>
        <n v="16467"/>
        <n v="9476"/>
        <n v="11807"/>
        <n v="7875"/>
        <n v="17610"/>
        <n v="11456"/>
        <n v="12766"/>
        <n v="13396"/>
        <n v="13657"/>
        <n v="7390"/>
        <n v="12589"/>
        <n v="15995"/>
        <n v="8691"/>
        <n v="11357"/>
        <n v="13098"/>
        <n v="7154"/>
        <n v="21516"/>
        <n v="14408"/>
        <n v="17953"/>
        <n v="12558"/>
        <n v="12737"/>
        <n v="12665"/>
        <n v="13231"/>
        <n v="12169"/>
        <n v="11996"/>
        <n v="11999"/>
        <n v="12016"/>
        <n v="12204"/>
        <n v="11822"/>
        <n v="7103"/>
        <n v="8662"/>
        <n v="5191"/>
        <n v="5870"/>
        <n v="16236"/>
        <n v="7918"/>
        <n v="6332"/>
        <n v="14951"/>
        <n v="9406"/>
        <n v="9844"/>
        <n v="15261"/>
        <n v="7000"/>
        <n v="6448"/>
        <n v="9082"/>
        <n v="13296"/>
        <n v="12755"/>
        <n v="7792"/>
        <n v="11066"/>
        <n v="8703"/>
        <n v="9574"/>
        <n v="11277"/>
        <n v="9710"/>
        <n v="10648"/>
        <n v="8439"/>
        <n v="13417"/>
        <n v="18026"/>
        <n v="9724"/>
        <n v="13524"/>
        <n v="12908"/>
        <n v="6551"/>
        <n v="12587"/>
        <n v="13820"/>
        <n v="7175"/>
        <n v="11525"/>
        <n v="14585"/>
        <n v="6600"/>
        <n v="7778"/>
        <n v="10401"/>
        <n v="11235"/>
        <n v="9661"/>
        <n v="11403"/>
        <n v="9258"/>
        <n v="9676"/>
        <n v="13500"/>
        <n v="7884"/>
        <n v="7556"/>
        <n v="9379"/>
        <n v="11012"/>
        <n v="11086"/>
        <n v="12415"/>
        <n v="14008"/>
        <n v="9835"/>
        <n v="8645"/>
        <n v="9132"/>
        <n v="7557"/>
        <n v="8123"/>
        <n v="8765"/>
        <n v="8406"/>
        <n v="7888"/>
        <n v="8147"/>
        <n v="7383"/>
        <n v="8079"/>
        <n v="10290"/>
        <n v="8116"/>
        <n v="8873"/>
        <n v="13189"/>
        <n v="9964"/>
        <n v="12031"/>
        <n v="11875"/>
        <n v="9148"/>
        <n v="13587"/>
        <n v="5508"/>
        <n v="4435"/>
        <n v="8122"/>
        <n v="6287"/>
        <n v="13637"/>
        <n v="7653"/>
        <n v="6685"/>
        <n v="8582"/>
        <n v="8905"/>
        <n v="8028"/>
        <n v="8854"/>
        <n v="12083"/>
        <n v="13254"/>
        <n v="7520"/>
        <n v="13972"/>
        <n v="7285"/>
        <n v="8160"/>
        <n v="5821"/>
        <n v="9069"/>
        <n v="10034"/>
        <n v="12380"/>
        <n v="10204"/>
        <n v="10957"/>
        <n v="5855"/>
        <n v="9109"/>
        <n v="11293"/>
        <n v="8733"/>
        <n v="10433"/>
        <n v="7592"/>
        <n v="11785"/>
        <n v="7978"/>
        <n v="4852"/>
        <n v="11877"/>
        <n v="9004"/>
        <n v="5423"/>
        <n v="8851"/>
        <n v="11035"/>
        <n v="7208"/>
        <n v="9355"/>
        <n v="12663"/>
        <n v="5811"/>
        <n v="8422"/>
        <n v="15219"/>
        <n v="9580"/>
        <n v="8261"/>
        <n v="7773"/>
        <n v="7193"/>
        <n v="9179"/>
        <n v="11531"/>
        <n v="8504"/>
        <n v="8081"/>
        <n v="8295"/>
        <n v="7396"/>
        <n v="9647"/>
        <n v="7550"/>
        <n v="10333"/>
        <n v="9403"/>
        <n v="9036"/>
        <n v="9774"/>
        <n v="8550"/>
        <n v="9688"/>
        <n v="10158"/>
        <n v="11107"/>
        <n v="9857"/>
        <n v="9056"/>
        <n v="9599"/>
        <n v="9943"/>
        <n v="13120"/>
        <n v="10177"/>
        <n v="9204"/>
        <n v="8985"/>
        <n v="10236"/>
        <n v="4574"/>
        <n v="22117"/>
        <n v="6206"/>
        <n v="9088"/>
        <n v="8269"/>
        <n v="8540"/>
        <n v="12140"/>
        <n v="9211"/>
        <n v="13576"/>
        <n v="6270"/>
        <n v="7645"/>
        <n v="11284"/>
        <n v="8302"/>
        <n v="11510"/>
        <n v="8143"/>
        <n v="12033"/>
        <n v="9249"/>
        <n v="14961"/>
        <n v="12479"/>
        <n v="10627"/>
        <n v="9216"/>
        <n v="5928"/>
        <n v="13825"/>
        <n v="8324"/>
        <n v="6739"/>
        <n v="7574"/>
        <n v="8979"/>
        <n v="9848"/>
        <n v="7205"/>
        <n v="9539"/>
        <n v="17839"/>
        <n v="14681"/>
        <n v="12190"/>
        <n v="11523"/>
        <n v="11089"/>
        <n v="11226"/>
        <n v="10055"/>
        <n v="9955"/>
        <n v="13875"/>
        <n v="8275"/>
        <n v="9332"/>
        <n v="5583"/>
        <n v="7038"/>
        <n v="17573"/>
        <n v="15357"/>
        <n v="9125"/>
        <n v="10481"/>
        <n v="11384"/>
        <n v="12428"/>
        <n v="8080"/>
        <n v="11730"/>
        <n v="11870"/>
        <n v="8699"/>
        <n v="12612"/>
        <n v="10639"/>
        <n v="8153"/>
        <n v="11419"/>
        <n v="8974"/>
        <n v="12324"/>
        <n v="7049"/>
        <n v="8074"/>
        <n v="8001"/>
        <n v="5674"/>
        <n v="9085"/>
        <n v="9167"/>
        <n v="5513"/>
        <n v="10188"/>
        <n v="7761"/>
        <n v="7892"/>
        <n v="6164"/>
        <n v="7612"/>
        <n v="7397"/>
        <n v="8312"/>
        <n v="6336"/>
        <n v="10657"/>
        <n v="6201"/>
        <n v="7579"/>
        <n v="7499"/>
        <n v="5523"/>
        <n v="8008"/>
        <n v="8185"/>
        <n v="7468"/>
        <n v="7702"/>
        <n v="6231"/>
        <n v="5570"/>
        <n v="8869"/>
        <n v="14649"/>
        <n v="8592"/>
        <n v="13722"/>
        <n v="11252"/>
        <n v="10939"/>
        <n v="16784"/>
        <n v="18098"/>
        <n v="11580"/>
        <n v="8291"/>
        <n v="5515"/>
        <n v="8861"/>
        <n v="7167"/>
        <n v="6894"/>
        <n v="6867"/>
        <n v="11575"/>
        <n v="8920"/>
        <n v="10966"/>
        <n v="9244"/>
        <n v="10706"/>
        <n v="7796"/>
        <n v="7129"/>
        <n v="11366"/>
        <n v="11817"/>
        <n v="7615"/>
        <n v="9031"/>
        <n v="12841"/>
        <n v="13581"/>
        <n v="8698"/>
        <n v="16043"/>
        <n v="9595"/>
        <n v="11462"/>
        <n v="9869"/>
        <n v="10589"/>
        <n v="8688"/>
        <n v="11342"/>
        <n v="8625"/>
        <n v="11041"/>
        <n v="7041"/>
        <n v="10846"/>
        <n v="5460"/>
        <n v="5600"/>
        <n v="5033"/>
        <n v="5063"/>
        <n v="10653"/>
        <n v="9604"/>
        <n v="5969"/>
        <n v="8446"/>
        <n v="9319"/>
        <n v="7783"/>
        <n v="8802"/>
        <n v="8555"/>
        <n v="5038"/>
        <n v="16636"/>
        <n v="7426"/>
        <n v="15393"/>
        <n v="8775"/>
        <n v="10404"/>
        <n v="12879"/>
        <n v="6863"/>
        <n v="7516"/>
        <n v="9556"/>
        <n v="7901"/>
        <n v="7502"/>
        <n v="5983"/>
        <n v="10950"/>
        <n v="5054"/>
        <n v="9558"/>
        <n v="5844"/>
        <n v="6124"/>
        <n v="4901"/>
        <n v="8606"/>
        <n v="6243"/>
        <n v="8656"/>
        <n v="6302"/>
        <n v="5404"/>
        <n v="7374"/>
        <n v="8508"/>
        <n v="9259"/>
        <n v="6182"/>
        <n v="6787"/>
        <n v="9723"/>
        <n v="6548"/>
        <n v="7826"/>
        <n v="6502"/>
        <n v="7036"/>
        <n v="6353"/>
        <n v="11984"/>
        <n v="4770"/>
        <n v="9671"/>
        <n v="7349"/>
        <n v="7788"/>
        <n v="8693"/>
        <n v="8066"/>
        <n v="6727"/>
        <n v="10145"/>
        <n v="7808"/>
        <n v="7271"/>
        <n v="6296"/>
        <n v="7220"/>
        <n v="11474"/>
        <n v="9562"/>
        <n v="6137"/>
        <n v="9177"/>
        <n v="9208"/>
        <n v="6998"/>
        <n v="7719"/>
        <n v="7315"/>
        <n v="7735"/>
        <n v="6898"/>
        <n v="8889"/>
        <n v="13243"/>
        <n v="9918"/>
        <n v="13975"/>
        <n v="11118"/>
        <n v="5625"/>
        <n v="6208"/>
        <n v="10091"/>
        <n v="9386"/>
        <n v="8359"/>
        <n v="8361"/>
        <n v="18971"/>
        <n v="9706"/>
        <n v="13145"/>
        <n v="17205"/>
        <n v="10872"/>
        <n v="11634"/>
        <n v="10679"/>
        <n v="8919"/>
        <n v="9975"/>
        <n v="8822"/>
        <n v="6768"/>
        <n v="8473"/>
        <n v="7235"/>
        <n v="5643"/>
        <n v="6439"/>
        <n v="7517"/>
        <n v="7988"/>
        <n v="8256"/>
        <n v="10330"/>
        <n v="6855"/>
        <n v="6733"/>
        <n v="7995"/>
        <n v="10100"/>
        <n v="5096"/>
        <n v="8697"/>
        <n v="4012"/>
        <n v="9281"/>
        <n v="6671"/>
        <n v="7019"/>
        <n v="6566"/>
        <n v="6053"/>
        <n v="9210"/>
        <n v="8682"/>
        <n v="7034"/>
        <n v="13033"/>
        <n v="19001"/>
        <n v="8621"/>
        <n v="10563"/>
        <n v="9421"/>
        <n v="6155"/>
        <n v="7005"/>
        <n v="9147"/>
        <n v="7806"/>
        <n v="6116"/>
        <n v="5732"/>
        <n v="7652"/>
        <n v="8728"/>
        <n v="6390"/>
        <n v="7025"/>
        <n v="10522"/>
        <n v="9155"/>
        <n v="15046"/>
        <n v="11828"/>
        <n v="9693"/>
        <n v="9555"/>
        <n v="8980"/>
        <n v="12820"/>
        <n v="6597"/>
        <n v="10074"/>
        <n v="6905"/>
        <n v="8725"/>
        <n v="7705"/>
        <n v="8748"/>
        <n v="5406"/>
        <n v="6609"/>
        <n v="6493"/>
        <n v="5041"/>
        <n v="12666"/>
        <n v="6280"/>
        <n v="8244"/>
        <n v="9217"/>
        <n v="5562"/>
        <n v="8207"/>
        <n v="5650"/>
        <n v="3236"/>
        <n v="8084"/>
        <n v="7182"/>
        <n v="6798"/>
        <n v="10704"/>
        <n v="7805"/>
        <n v="11610"/>
        <n v="7834"/>
        <n v="6356"/>
        <n v="7173"/>
        <n v="12082"/>
        <n v="5502"/>
        <n v="7635"/>
        <n v="6523"/>
        <n v="6890"/>
        <n v="5744"/>
        <n v="10384"/>
        <n v="10071"/>
        <n v="7329"/>
        <n v="12153"/>
        <n v="5977"/>
        <n v="6410"/>
        <n v="5937"/>
        <n v="6564"/>
        <n v="5645"/>
        <n v="8506"/>
        <n v="10399"/>
        <n v="7527"/>
        <n v="7467"/>
        <n v="6276"/>
        <n v="8263"/>
        <n v="8537"/>
        <n v="8392"/>
        <n v="12414"/>
        <n v="9103"/>
        <n v="8412"/>
        <n v="8923"/>
        <n v="9083"/>
        <n v="10403"/>
        <n v="3147"/>
        <n v="8036"/>
        <n v="6114"/>
        <n v="8832"/>
        <n v="8574"/>
        <n v="6075"/>
        <n v="5235"/>
        <n v="5132"/>
        <n v="7655"/>
        <n v="7938"/>
        <n v="6695"/>
        <n v="6851"/>
        <n v="9632"/>
        <n v="9739"/>
        <n v="9481"/>
        <n v="6732"/>
        <n v="10181"/>
        <n v="12968"/>
        <n v="8367"/>
        <n v="8732"/>
        <n v="9427"/>
        <n v="7392"/>
        <n v="5085"/>
        <n v="8181"/>
        <n v="16361"/>
        <n v="8928"/>
        <n v="8628"/>
        <n v="11998"/>
        <n v="6271"/>
        <n v="9497"/>
        <n v="8487"/>
        <n v="5606"/>
        <n v="8867"/>
        <n v="7437"/>
        <n v="8835"/>
        <n v="8866"/>
        <n v="8035"/>
        <n v="8257"/>
        <n v="10108"/>
        <n v="9358"/>
        <n v="13242"/>
        <n v="6364"/>
        <n v="9001"/>
        <n v="9286"/>
        <n v="9203"/>
        <n v="6550"/>
        <n v="6790"/>
        <n v="8752"/>
        <n v="7497"/>
        <n v="8183"/>
        <n v="11092"/>
        <n v="9041"/>
        <n v="6785"/>
        <n v="9530"/>
        <n v="18454"/>
        <n v="9902"/>
        <n v="7661"/>
        <n v="8196"/>
        <n v="10724"/>
        <n v="14916"/>
        <n v="8694"/>
        <n v="9186"/>
        <n v="7971"/>
        <n v="8339"/>
        <n v="8761"/>
        <n v="14776"/>
        <n v="15819"/>
        <n v="10239"/>
        <n v="10385"/>
        <n v="13971"/>
        <n v="7741"/>
        <n v="9381"/>
        <n v="10588"/>
        <n v="8730"/>
        <n v="11757"/>
        <n v="9526"/>
        <n v="12354"/>
        <n v="5999"/>
        <n v="8482"/>
        <n v="6196"/>
        <n v="5619"/>
        <n v="7326"/>
        <n v="12942"/>
        <n v="8375"/>
        <n v="10989"/>
        <n v="7819"/>
        <n v="6452"/>
        <n v="5763"/>
        <n v="14486"/>
        <n v="9550"/>
        <n v="8778"/>
        <n v="7276"/>
        <n v="10916"/>
        <n v="8826"/>
        <n v="9246"/>
        <n v="8271"/>
        <n v="9957"/>
        <n v="9455"/>
        <n v="10583"/>
        <n v="9967"/>
        <n v="9162"/>
        <n v="8701"/>
        <n v="14442"/>
        <n v="7553"/>
        <n v="6553"/>
        <n v="6914"/>
        <n v="9197"/>
        <n v="14162"/>
        <n v="12401"/>
        <n v="17428"/>
        <n v="9070"/>
        <n v="9469"/>
        <n v="5874"/>
        <n v="14155"/>
        <n v="3332"/>
        <n v="6417"/>
        <n v="7297"/>
        <n v="7270"/>
        <n v="5987"/>
        <n v="7101"/>
        <n v="8576"/>
        <n v="7141"/>
        <n v="7150"/>
        <n v="8140"/>
        <n v="11832"/>
        <n v="5906"/>
        <n v="5970"/>
        <n v="10340"/>
        <n v="7917"/>
        <n v="6234"/>
        <n v="5277"/>
        <n v="9064"/>
        <n v="9789"/>
        <n v="8073"/>
        <n v="9091"/>
        <n v="1331"/>
        <n v="8110"/>
        <n v="2476"/>
        <n v="8197"/>
        <n v="6560"/>
        <n v="8288"/>
        <n v="9414"/>
        <n v="8304"/>
        <n v="9146"/>
        <n v="8231"/>
        <n v="5838"/>
        <n v="9711"/>
        <n v="6980"/>
        <n v="5407"/>
      </sharedItems>
      <fieldGroup base="8">
        <rangePr autoStart="0" autoEnd="0" startNum="0" endNum="26000" groupInterval="2000"/>
        <groupItems count="15">
          <s v="&lt;0"/>
          <s v="0-1999"/>
          <s v="2000-3999"/>
          <s v="4000-5999"/>
          <s v="6000-7999"/>
          <s v="8000-9999"/>
          <s v="10000-11999"/>
          <s v="12000-13999"/>
          <s v="14000-15999"/>
          <s v="16000-17999"/>
          <s v="18000-19999"/>
          <s v="20000-21999"/>
          <s v="22000-23999"/>
          <s v="24000-26000"/>
          <s v="&gt;26000"/>
        </groupItems>
      </fieldGroup>
    </cacheField>
    <cacheField name="student_faculty_ratio" numFmtId="0">
      <sharedItems containsSemiMixedTypes="0" containsString="0" containsNumber="1" containsInteger="1" minValue="2" maxValue="61" count="31">
        <n v="18"/>
        <n v="20"/>
        <n v="17"/>
        <n v="19"/>
        <n v="8"/>
        <n v="16"/>
        <n v="9"/>
        <n v="15"/>
        <n v="21"/>
        <n v="13"/>
        <n v="22"/>
        <n v="25"/>
        <n v="23"/>
        <n v="26"/>
        <n v="24"/>
        <n v="7"/>
        <n v="11"/>
        <n v="12"/>
        <n v="4"/>
        <n v="10"/>
        <n v="14"/>
        <n v="27"/>
        <n v="5"/>
        <n v="6"/>
        <n v="3"/>
        <n v="42"/>
        <n v="28"/>
        <n v="30"/>
        <n v="2"/>
        <n v="33"/>
        <n v="61"/>
      </sharedItems>
      <fieldGroup base="9">
        <rangePr autoStart="0" autoEnd="0" startNum="0" endNum="65" groupInterval="5"/>
        <groupItems count="15">
          <s v="&lt;0"/>
          <s v="0-4"/>
          <s v="5-9"/>
          <s v="10-14"/>
          <s v="15-19"/>
          <s v="20-24"/>
          <s v="25-29"/>
          <s v="30-34"/>
          <s v="35-39"/>
          <s v="40-44"/>
          <s v="45-49"/>
          <s v="50-54"/>
          <s v="55-59"/>
          <s v="60-65"/>
          <s v="&gt;6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ie judy" refreshedDate="46229.393302430559" createdVersion="8" refreshedVersion="8" minRefreshableVersion="3" recordCount="1407" xr:uid="{00F3222F-1E7C-EB47-8687-6BC68FFEEDC4}">
  <cacheSource type="worksheet">
    <worksheetSource ref="H1:H1405" sheet="Data"/>
  </cacheSource>
  <cacheFields count="1">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0">
        <rangePr startNum="0" endNum="1" groupInterval="0.1"/>
        <groupItems count="12">
          <s v="&lt;0"/>
          <s v="0-0.1"/>
          <s v="0.1-0.2"/>
          <s v="0.2-0.3"/>
          <s v="0.3-0.4"/>
          <s v="0.4-0.5"/>
          <s v="0.5-0.6"/>
          <s v="0.6-0.7"/>
          <s v="0.7-0.8"/>
          <s v="0.8-0.9"/>
          <s v="0.9-1"/>
          <s v="&gt;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9.915028124997" createdVersion="8" refreshedVersion="8" minRefreshableVersion="3" recordCount="1402" xr:uid="{5907E64F-9F49-4B91-B9D7-8D46EC556E51}">
  <cacheSource type="worksheet">
    <worksheetSource ref="U1:AK1403" sheet="Data"/>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1179" maxValue="1" count="1236">
        <n v="1"/>
        <n v="0.97609999999999997"/>
        <n v="0.9758"/>
        <n v="0.96779999999999999"/>
        <n v="0.96540000000000004"/>
        <n v="0.96409999999999996"/>
        <n v="0.96389999999999998"/>
        <n v="0.96099999999999997"/>
        <n v="0.95850000000000002"/>
        <n v="0.95740000000000003"/>
        <n v="0.95689999999999997"/>
        <n v="0.95599999999999996"/>
        <n v="0.95540000000000003"/>
        <n v="0.95379999999999998"/>
        <n v="0.95279999999999998"/>
        <n v="0.95169999999999999"/>
        <n v="0.95130000000000003"/>
        <n v="0.94810000000000005"/>
        <n v="0.94640000000000002"/>
        <n v="0.94259999999999999"/>
        <n v="0.94130000000000003"/>
        <n v="0.94020000000000004"/>
        <n v="0.93899999999999995"/>
        <n v="0.93879999999999997"/>
        <n v="0.93779999999999997"/>
        <n v="0.93610000000000004"/>
        <n v="0.93540000000000001"/>
        <n v="0.93510000000000004"/>
        <n v="0.93200000000000005"/>
        <n v="0.93120000000000003"/>
        <n v="0.93020000000000003"/>
        <n v="0.9284"/>
        <n v="0.9264"/>
        <n v="0.92620000000000002"/>
        <n v="0.92559999999999998"/>
        <n v="0.92269999999999996"/>
        <n v="0.91920000000000002"/>
        <n v="0.91879999999999995"/>
        <n v="0.91859999999999997"/>
        <n v="0.91830000000000001"/>
        <n v="0.91820000000000002"/>
        <n v="0.9153"/>
        <n v="0.91400000000000003"/>
        <n v="0.91359999999999997"/>
        <n v="0.91169999999999995"/>
        <n v="0.91120000000000001"/>
        <n v="0.91090000000000004"/>
        <n v="0.91080000000000005"/>
        <n v="0.91069999999999995"/>
        <n v="0.9083"/>
        <n v="0.90629999999999999"/>
        <n v="0.90539999999999998"/>
        <n v="0.89710000000000001"/>
        <n v="0.89690000000000003"/>
        <n v="0.89639999999999997"/>
        <n v="0.89600000000000002"/>
        <n v="0.89549999999999996"/>
        <n v="0.89419999999999999"/>
        <n v="0.89149999999999996"/>
        <n v="0.89049999999999996"/>
        <n v="0.88900000000000001"/>
        <n v="0.88890000000000002"/>
        <n v="0.88790000000000002"/>
        <n v="0.88770000000000004"/>
        <n v="0.88660000000000005"/>
        <n v="0.88590000000000002"/>
        <n v="0.88119999999999998"/>
        <n v="0.87919999999999998"/>
        <n v="0.87909999999999999"/>
        <n v="0.87719999999999998"/>
        <n v="0.87660000000000005"/>
        <n v="0.87590000000000001"/>
        <n v="0.87570000000000003"/>
        <n v="0.87329999999999997"/>
        <n v="0.87170000000000003"/>
        <n v="0.871"/>
        <n v="0.86880000000000002"/>
        <n v="0.86870000000000003"/>
        <n v="0.8679"/>
        <n v="0.86560000000000004"/>
        <n v="0.86399999999999999"/>
        <n v="0.86319999999999997"/>
        <n v="0.8629"/>
        <n v="0.86219999999999997"/>
        <n v="0.86140000000000005"/>
        <n v="0.8609"/>
        <n v="0.86050000000000004"/>
        <n v="0.86029999999999995"/>
        <n v="0.85850000000000004"/>
        <n v="0.85819999999999996"/>
        <n v="0.85670000000000002"/>
        <n v="0.85609999999999997"/>
        <n v="0.85509999999999997"/>
        <n v="0.85499999999999998"/>
        <n v="0.85429999999999995"/>
        <n v="0.8528"/>
        <n v="0.85199999999999998"/>
        <n v="0.8518"/>
        <n v="0.85129999999999995"/>
        <n v="0.84809999999999997"/>
        <n v="0.84760000000000002"/>
        <n v="0.84750000000000003"/>
        <n v="0.8468"/>
        <n v="0.84530000000000005"/>
        <n v="0.84389999999999998"/>
        <n v="0.84299999999999997"/>
        <n v="0.8427"/>
        <n v="0.84199999999999997"/>
        <n v="0.84040000000000004"/>
        <n v="0.84"/>
        <n v="0.83979999999999999"/>
        <n v="0.8397"/>
        <n v="0.83909999999999996"/>
        <n v="0.8377"/>
        <n v="0.83679999999999999"/>
        <n v="0.8367"/>
        <n v="0.83630000000000004"/>
        <n v="0.83620000000000005"/>
        <n v="0.83609999999999995"/>
        <n v="0.83389999999999997"/>
        <n v="0.83360000000000001"/>
        <n v="0.83350000000000002"/>
        <n v="0.83289999999999997"/>
        <n v="0.83260000000000001"/>
        <n v="0.83209999999999995"/>
        <n v="0.83199999999999996"/>
        <n v="0.83099999999999996"/>
        <n v="0.83030000000000004"/>
        <n v="0.82569999999999999"/>
        <n v="0.82540000000000002"/>
        <n v="0.82530000000000003"/>
        <n v="0.82379999999999998"/>
        <n v="0.82340000000000002"/>
        <n v="0.82230000000000003"/>
        <n v="0.82050000000000001"/>
        <n v="0.81950000000000001"/>
        <n v="0.81910000000000005"/>
        <n v="0.81879999999999997"/>
        <n v="0.81820000000000004"/>
        <n v="0.81789999999999996"/>
        <n v="0.81740000000000002"/>
        <n v="0.81710000000000005"/>
        <n v="0.81620000000000004"/>
        <n v="0.81110000000000004"/>
        <n v="0.80979999999999996"/>
        <n v="0.80889999999999995"/>
        <n v="0.80879999999999996"/>
        <n v="0.80720000000000003"/>
        <n v="0.80669999999999997"/>
        <n v="0.80549999999999999"/>
        <n v="0.80520000000000003"/>
        <n v="0.80389999999999995"/>
        <n v="0.80379999999999996"/>
        <n v="0.80210000000000004"/>
        <n v="0.80179999999999996"/>
        <n v="0.80030000000000001"/>
        <n v="0.8"/>
        <n v="0.79990000000000006"/>
        <n v="0.79949999999999999"/>
        <n v="0.7984"/>
        <n v="0.79790000000000005"/>
        <n v="0.79779999999999995"/>
        <n v="0.79749999999999999"/>
        <n v="0.79720000000000002"/>
        <n v="0.79600000000000004"/>
        <n v="0.79530000000000001"/>
        <n v="0.79469999999999996"/>
        <n v="0.79190000000000005"/>
        <n v="0.79169999999999996"/>
        <n v="0.79059999999999997"/>
        <n v="0.78900000000000003"/>
        <n v="0.78869999999999996"/>
        <n v="0.78839999999999999"/>
        <n v="0.78820000000000001"/>
        <n v="0.78759999999999997"/>
        <n v="0.78590000000000004"/>
        <n v="0.78549999999999998"/>
        <n v="0.78459999999999996"/>
        <n v="0.78320000000000001"/>
        <n v="0.78159999999999996"/>
        <n v="0.78049999999999997"/>
        <n v="0.78010000000000002"/>
        <n v="0.77780000000000005"/>
        <n v="0.77490000000000003"/>
        <n v="0.77249999999999996"/>
        <n v="0.77170000000000005"/>
        <n v="0.7712"/>
        <n v="0.77110000000000001"/>
        <n v="0.77039999999999997"/>
        <n v="0.77010000000000001"/>
        <n v="0.76939999999999997"/>
        <n v="0.76880000000000004"/>
        <n v="0.76770000000000005"/>
        <n v="0.76759999999999995"/>
        <n v="0.76649999999999996"/>
        <n v="0.76429999999999998"/>
        <n v="0.76380000000000003"/>
        <n v="0.76229999999999998"/>
        <n v="0.7621"/>
        <n v="0.76170000000000004"/>
        <n v="0.76070000000000004"/>
        <n v="0.76"/>
        <n v="0.75980000000000003"/>
        <n v="0.75960000000000005"/>
        <n v="0.75700000000000001"/>
        <n v="0.75690000000000002"/>
        <n v="0.75680000000000003"/>
        <n v="0.75600000000000001"/>
        <n v="0.75560000000000005"/>
        <n v="0.75509999999999999"/>
        <n v="0.75490000000000002"/>
        <n v="0.75480000000000003"/>
        <n v="0.75449999999999995"/>
        <n v="0.75380000000000003"/>
        <n v="0.75360000000000005"/>
        <n v="0.75329999999999997"/>
        <n v="0.75319999999999998"/>
        <n v="0.75229999999999997"/>
        <n v="0.75209999999999999"/>
        <n v="0.75180000000000002"/>
        <n v="0.75090000000000001"/>
        <n v="0.75049999999999994"/>
        <n v="0.75"/>
        <n v="0.74960000000000004"/>
        <n v="0.74939999999999996"/>
        <n v="0.74909999999999999"/>
        <n v="0.74729999999999996"/>
        <n v="0.747"/>
        <n v="0.74690000000000001"/>
        <n v="0.74629999999999996"/>
        <n v="0.74560000000000004"/>
        <n v="0.74529999999999996"/>
        <n v="0.74509999999999998"/>
        <n v="0.74429999999999996"/>
        <n v="0.74390000000000001"/>
        <n v="0.7419"/>
        <n v="0.74170000000000003"/>
        <n v="0.74060000000000004"/>
        <n v="0.74029999999999996"/>
        <n v="0.73939999999999995"/>
        <n v="0.73919999999999997"/>
        <n v="0.73809999999999998"/>
        <n v="0.73699999999999999"/>
        <n v="0.73540000000000005"/>
        <n v="0.73499999999999999"/>
        <n v="0.73460000000000003"/>
        <n v="0.7339"/>
        <n v="0.73370000000000002"/>
        <n v="0.73309999999999997"/>
        <n v="0.73280000000000001"/>
        <n v="0.73129999999999995"/>
        <n v="0.73070000000000002"/>
        <n v="0.73040000000000005"/>
        <n v="0.72970000000000002"/>
        <n v="0.72889999999999999"/>
        <n v="0.72860000000000003"/>
        <n v="0.72819999999999996"/>
        <n v="0.72789999999999999"/>
        <n v="0.72770000000000001"/>
        <n v="0.72760000000000002"/>
        <n v="0.72550000000000003"/>
        <n v="0.72529999999999994"/>
        <n v="0.72389999999999999"/>
        <n v="0.72350000000000003"/>
        <n v="0.72340000000000004"/>
        <n v="0.72289999999999999"/>
        <n v="0.72240000000000004"/>
        <n v="0.72219999999999995"/>
        <n v="0.72199999999999998"/>
        <n v="0.72170000000000001"/>
        <n v="0.72160000000000002"/>
        <n v="0.72130000000000005"/>
        <n v="0.72119999999999995"/>
        <n v="0.72070000000000001"/>
        <n v="0.71960000000000002"/>
        <n v="0.71899999999999997"/>
        <n v="0.71789999999999998"/>
        <n v="0.71740000000000004"/>
        <n v="0.71709999999999996"/>
        <n v="0.71689999999999998"/>
        <n v="0.71650000000000003"/>
        <n v="0.71640000000000004"/>
        <n v="0.71599999999999997"/>
        <n v="0.71530000000000005"/>
        <n v="0.71499999999999997"/>
        <n v="0.71489999999999998"/>
        <n v="0.71479999999999999"/>
        <n v="0.7147"/>
        <n v="0.71450000000000002"/>
        <n v="0.71430000000000005"/>
        <n v="0.71419999999999995"/>
        <n v="0.71379999999999999"/>
        <n v="0.71330000000000005"/>
        <n v="0.71289999999999998"/>
        <n v="0.71240000000000003"/>
        <n v="0.71209999999999996"/>
        <n v="0.71120000000000005"/>
        <n v="0.71079999999999999"/>
        <n v="0.71050000000000002"/>
        <n v="0.71040000000000003"/>
        <n v="0.70960000000000001"/>
        <n v="0.70889999999999997"/>
        <n v="0.70799999999999996"/>
        <n v="0.70779999999999998"/>
        <n v="0.70760000000000001"/>
        <n v="0.70699999999999996"/>
        <n v="0.70679999999999998"/>
        <n v="0.70660000000000001"/>
        <n v="0.70609999999999995"/>
        <n v="0.70589999999999997"/>
        <n v="0.70550000000000002"/>
        <n v="0.70530000000000004"/>
        <n v="0.70520000000000005"/>
        <n v="0.70509999999999995"/>
        <n v="0.70479999999999998"/>
        <n v="0.7046"/>
        <n v="0.70369999999999999"/>
        <n v="0.70350000000000001"/>
        <n v="0.70299999999999996"/>
        <n v="0.70179999999999998"/>
        <n v="0.70140000000000002"/>
        <n v="0.70109999999999995"/>
        <n v="0.70069999999999999"/>
        <n v="0.7006"/>
        <n v="0.70050000000000001"/>
        <n v="0.70009999999999994"/>
        <n v="0.7"/>
        <n v="0.6996"/>
        <n v="0.69950000000000001"/>
        <n v="0.69930000000000003"/>
        <n v="0.69889999999999997"/>
        <n v="0.69810000000000005"/>
        <n v="0.69620000000000004"/>
        <n v="0.69599999999999995"/>
        <n v="0.69520000000000004"/>
        <n v="0.69489999999999996"/>
        <n v="0.6946"/>
        <n v="0.69410000000000005"/>
        <n v="0.69369999999999998"/>
        <n v="0.69330000000000003"/>
        <n v="0.69289999999999996"/>
        <n v="0.69220000000000004"/>
        <n v="0.69210000000000005"/>
        <n v="0.6905"/>
        <n v="0.69"/>
        <n v="0.68969999999999998"/>
        <n v="0.68879999999999997"/>
        <n v="0.68869999999999998"/>
        <n v="0.68810000000000004"/>
        <n v="0.68789999999999996"/>
        <n v="0.68779999999999997"/>
        <n v="0.68769999999999998"/>
        <n v="0.68720000000000003"/>
        <n v="0.68689999999999996"/>
        <n v="0.6865"/>
        <n v="0.68589999999999995"/>
        <n v="0.68569999999999998"/>
        <n v="0.68540000000000001"/>
        <n v="0.68530000000000002"/>
        <n v="0.68520000000000003"/>
        <n v="0.68489999999999995"/>
        <n v="0.68430000000000002"/>
        <n v="0.68379999999999996"/>
        <n v="0.6835"/>
        <n v="0.68320000000000003"/>
        <n v="0.68289999999999995"/>
        <n v="0.68240000000000001"/>
        <n v="0.68169999999999997"/>
        <n v="0.68149999999999999"/>
        <n v="0.68130000000000002"/>
        <n v="0.68110000000000004"/>
        <n v="0.68089999999999995"/>
        <n v="0.68059999999999998"/>
        <n v="0.6804"/>
        <n v="0.68030000000000002"/>
        <n v="0.67989999999999995"/>
        <n v="0.67920000000000003"/>
        <n v="0.67879999999999996"/>
        <n v="0.6784"/>
        <n v="0.67800000000000005"/>
        <n v="0.67759999999999998"/>
        <n v="0.6774"/>
        <n v="0.67730000000000001"/>
        <n v="0.67659999999999998"/>
        <n v="0.67600000000000005"/>
        <n v="0.67559999999999998"/>
        <n v="0.6754"/>
        <n v="0.67530000000000001"/>
        <n v="0.67520000000000002"/>
        <n v="0.67510000000000003"/>
        <n v="0.67490000000000006"/>
        <n v="0.67359999999999998"/>
        <n v="0.67310000000000003"/>
        <n v="0.67269999999999996"/>
        <n v="0.67220000000000002"/>
        <n v="0.67200000000000004"/>
        <n v="0.67149999999999999"/>
        <n v="0.67130000000000001"/>
        <n v="0.67110000000000003"/>
        <n v="0.67049999999999998"/>
        <n v="0.67010000000000003"/>
        <n v="0.67"/>
        <n v="0.66990000000000005"/>
        <n v="0.66979999999999995"/>
        <n v="0.66969999999999996"/>
        <n v="0.66949999999999998"/>
        <n v="0.66820000000000002"/>
        <n v="0.66769999999999996"/>
        <n v="0.66739999999999999"/>
        <n v="0.6673"/>
        <n v="0.66710000000000003"/>
        <n v="0.66669999999999996"/>
        <n v="0.66620000000000001"/>
        <n v="0.66610000000000003"/>
        <n v="0.66600000000000004"/>
        <n v="0.66549999999999998"/>
        <n v="0.66510000000000002"/>
        <n v="0.66410000000000002"/>
        <n v="0.66390000000000005"/>
        <n v="0.66359999999999997"/>
        <n v="0.66339999999999999"/>
        <n v="0.66320000000000001"/>
        <n v="0.66300000000000003"/>
        <n v="0.66220000000000001"/>
        <n v="0.66190000000000004"/>
        <n v="0.66120000000000001"/>
        <n v="0.66090000000000004"/>
        <n v="0.66049999999999998"/>
        <n v="0.66010000000000002"/>
        <n v="0.65959999999999996"/>
        <n v="0.65920000000000001"/>
        <n v="0.65900000000000003"/>
        <n v="0.6583"/>
        <n v="0.65739999999999998"/>
        <n v="0.65690000000000004"/>
        <n v="0.65680000000000005"/>
        <n v="0.65569999999999995"/>
        <n v="0.65539999999999998"/>
        <n v="0.6552"/>
        <n v="0.65459999999999996"/>
        <n v="0.65449999999999997"/>
        <n v="0.65390000000000004"/>
        <n v="0.65369999999999995"/>
        <n v="0.65359999999999996"/>
        <n v="0.65329999999999999"/>
        <n v="0.6532"/>
        <n v="0.65229999999999999"/>
        <n v="0.6522"/>
        <n v="0.65139999999999998"/>
        <n v="0.6512"/>
        <n v="0.65049999999999997"/>
        <n v="0.65029999999999999"/>
        <n v="0.65"/>
        <n v="0.64980000000000004"/>
        <n v="0.64959999999999996"/>
        <n v="0.64890000000000003"/>
        <n v="0.64880000000000004"/>
        <n v="0.6482"/>
        <n v="0.6472"/>
        <n v="0.64710000000000001"/>
        <n v="0.64659999999999995"/>
        <n v="0.64649999999999996"/>
        <n v="0.64639999999999997"/>
        <n v="0.64610000000000001"/>
        <n v="0.64559999999999995"/>
        <n v="0.64549999999999996"/>
        <n v="0.64539999999999997"/>
        <n v="0.64459999999999995"/>
        <n v="0.64390000000000003"/>
        <n v="0.64380000000000004"/>
        <n v="0.64370000000000005"/>
        <n v="0.64359999999999995"/>
        <n v="0.64300000000000002"/>
        <n v="0.64290000000000003"/>
        <n v="0.64259999999999995"/>
        <n v="0.64229999999999998"/>
        <n v="0.64100000000000001"/>
        <n v="0.64"/>
        <n v="0.63980000000000004"/>
        <n v="0.63890000000000002"/>
        <n v="0.63859999999999995"/>
        <n v="0.63819999999999999"/>
        <n v="0.6381"/>
        <n v="0.63759999999999994"/>
        <n v="0.63749999999999996"/>
        <n v="0.63729999999999998"/>
        <n v="0.63719999999999999"/>
        <n v="0.6371"/>
        <n v="0.63700000000000001"/>
        <n v="0.63639999999999997"/>
        <n v="0.6361"/>
        <n v="0.63600000000000001"/>
        <n v="0.63570000000000004"/>
        <n v="0.63539999999999996"/>
        <n v="0.63429999999999997"/>
        <n v="0.63339999999999996"/>
        <n v="0.63329999999999997"/>
        <n v="0.63319999999999999"/>
        <n v="0.63300000000000001"/>
        <n v="0.63290000000000002"/>
        <n v="0.63239999999999996"/>
        <n v="0.63180000000000003"/>
        <n v="0.63170000000000004"/>
        <n v="0.63119999999999998"/>
        <n v="0.63070000000000004"/>
        <n v="0.63060000000000005"/>
        <n v="0.63039999999999996"/>
        <n v="0.62909999999999999"/>
        <n v="0.62870000000000004"/>
        <n v="0.62780000000000002"/>
        <n v="0.62770000000000004"/>
        <n v="0.62619999999999998"/>
        <n v="0.62609999999999999"/>
        <n v="0.62590000000000001"/>
        <n v="0.62570000000000003"/>
        <n v="0.62539999999999996"/>
        <n v="0.625"/>
        <n v="0.62409999999999999"/>
        <n v="0.62350000000000005"/>
        <n v="0.62339999999999995"/>
        <n v="0.62329999999999997"/>
        <n v="0.62290000000000001"/>
        <n v="0.62170000000000003"/>
        <n v="0.62019999999999997"/>
        <n v="0.61950000000000005"/>
        <n v="0.61899999999999999"/>
        <n v="0.61880000000000002"/>
        <n v="0.61870000000000003"/>
        <n v="0.61819999999999997"/>
        <n v="0.61799999999999999"/>
        <n v="0.6179"/>
        <n v="0.6169"/>
        <n v="0.61680000000000001"/>
        <n v="0.61619999999999997"/>
        <n v="0.6159"/>
        <n v="0.61580000000000001"/>
        <n v="0.61539999999999995"/>
        <n v="0.61450000000000005"/>
        <n v="0.61399999999999999"/>
        <n v="0.61380000000000001"/>
        <n v="0.61360000000000003"/>
        <n v="0.61329999999999996"/>
        <n v="0.61319999999999997"/>
        <n v="0.61309999999999998"/>
        <n v="0.61250000000000004"/>
        <n v="0.61240000000000006"/>
        <n v="0.61229999999999996"/>
        <n v="0.61219999999999997"/>
        <n v="0.61070000000000002"/>
        <n v="0.61029999999999995"/>
        <n v="0.61019999999999996"/>
        <n v="0.60960000000000003"/>
        <n v="0.60950000000000004"/>
        <n v="0.60909999999999997"/>
        <n v="0.60880000000000001"/>
        <n v="0.60840000000000005"/>
        <n v="0.60709999999999997"/>
        <n v="0.60670000000000002"/>
        <n v="0.60629999999999995"/>
        <n v="0.60589999999999999"/>
        <n v="0.60580000000000001"/>
        <n v="0.60499999999999998"/>
        <n v="0.6048"/>
        <n v="0.60450000000000004"/>
        <n v="0.60389999999999999"/>
        <n v="0.60360000000000003"/>
        <n v="0.60319999999999996"/>
        <n v="0.60299999999999998"/>
        <n v="0.60270000000000001"/>
        <n v="0.60260000000000002"/>
        <n v="0.60240000000000005"/>
        <n v="0.60229999999999995"/>
        <n v="0.60209999999999997"/>
        <n v="0.60199999999999998"/>
        <n v="0.60170000000000001"/>
        <n v="0.60060000000000002"/>
        <n v="0.60029999999999994"/>
        <n v="0.6"/>
        <n v="0.59960000000000002"/>
        <n v="0.59919999999999995"/>
        <n v="0.59909999999999997"/>
        <n v="0.59889999999999999"/>
        <n v="0.59870000000000001"/>
        <n v="0.5978"/>
        <n v="0.59730000000000005"/>
        <n v="0.59719999999999995"/>
        <n v="0.5968"/>
        <n v="0.59630000000000005"/>
        <n v="0.59530000000000005"/>
        <n v="0.59519999999999995"/>
        <n v="0.59440000000000004"/>
        <n v="0.59350000000000003"/>
        <n v="0.59340000000000004"/>
        <n v="0.59130000000000005"/>
        <n v="0.59089999999999998"/>
        <n v="0.59030000000000005"/>
        <n v="0.59009999999999996"/>
        <n v="0.58930000000000005"/>
        <n v="0.58899999999999997"/>
        <n v="0.58879999999999999"/>
        <n v="0.58840000000000003"/>
        <n v="0.58799999999999997"/>
        <n v="0.5877"/>
        <n v="0.58720000000000006"/>
        <n v="0.58650000000000002"/>
        <n v="0.58640000000000003"/>
        <n v="0.58579999999999999"/>
        <n v="0.5857"/>
        <n v="0.58540000000000003"/>
        <n v="0.58509999999999995"/>
        <n v="0.58499999999999996"/>
        <n v="0.58440000000000003"/>
        <n v="0.58420000000000005"/>
        <n v="0.58360000000000001"/>
        <n v="0.58309999999999995"/>
        <n v="0.58260000000000001"/>
        <n v="0.58240000000000003"/>
        <n v="0.58220000000000005"/>
        <n v="0.58020000000000005"/>
        <n v="0.57979999999999998"/>
        <n v="0.57969999999999999"/>
        <n v="0.57930000000000004"/>
        <n v="0.57909999999999995"/>
        <n v="0.5786"/>
        <n v="0.57789999999999997"/>
        <n v="0.57740000000000002"/>
        <n v="0.57720000000000005"/>
        <n v="0.57709999999999995"/>
        <n v="0.57669999999999999"/>
        <n v="0.57630000000000003"/>
        <n v="0.57589999999999997"/>
        <n v="0.57569999999999999"/>
        <n v="0.5756"/>
        <n v="0.57520000000000004"/>
        <n v="0.57489999999999997"/>
        <n v="0.57450000000000001"/>
        <n v="0.57430000000000003"/>
        <n v="0.57399999999999995"/>
        <n v="0.5736"/>
        <n v="0.57340000000000002"/>
        <n v="0.57320000000000004"/>
        <n v="0.57279999999999998"/>
        <n v="0.57210000000000005"/>
        <n v="0.57179999999999997"/>
        <n v="0.5716"/>
        <n v="0.57140000000000002"/>
        <n v="0.57120000000000004"/>
        <n v="0.57079999999999997"/>
        <n v="0.57069999999999999"/>
        <n v="0.57050000000000001"/>
        <n v="0.57040000000000002"/>
        <n v="0.57010000000000005"/>
        <n v="0.56999999999999995"/>
        <n v="0.56979999999999997"/>
        <n v="0.56969999999999998"/>
        <n v="0.5696"/>
        <n v="0.56950000000000001"/>
        <n v="0.56940000000000002"/>
        <n v="0.56920000000000004"/>
        <n v="0.56910000000000005"/>
        <n v="0.56899999999999995"/>
        <n v="0.56879999999999997"/>
        <n v="0.56859999999999999"/>
        <n v="0.56850000000000001"/>
        <n v="0.56830000000000003"/>
        <n v="0.56820000000000004"/>
        <n v="0.56769999999999998"/>
        <n v="0.56640000000000001"/>
        <n v="0.56610000000000005"/>
        <n v="0.56589999999999996"/>
        <n v="0.56540000000000001"/>
        <n v="0.56369999999999998"/>
        <n v="0.56340000000000001"/>
        <n v="0.56330000000000002"/>
        <n v="0.56310000000000004"/>
        <n v="0.56289999999999996"/>
        <n v="0.5625"/>
        <n v="0.56240000000000001"/>
        <n v="0.56210000000000004"/>
        <n v="0.56120000000000003"/>
        <n v="0.56100000000000005"/>
        <n v="0.5605"/>
        <n v="0.56000000000000005"/>
        <n v="0.55979999999999996"/>
        <n v="0.55910000000000004"/>
        <n v="0.55830000000000002"/>
        <n v="0.55820000000000003"/>
        <n v="0.55810000000000004"/>
        <n v="0.55759999999999998"/>
        <n v="0.55710000000000004"/>
        <n v="0.55700000000000005"/>
        <n v="0.55640000000000001"/>
        <n v="0.55600000000000005"/>
        <n v="0.55559999999999998"/>
        <n v="0.55530000000000002"/>
        <n v="0.55510000000000004"/>
        <n v="0.55489999999999995"/>
        <n v="0.55459999999999998"/>
        <n v="0.55410000000000004"/>
        <n v="0.55400000000000005"/>
        <n v="0.55389999999999995"/>
        <n v="0.5534"/>
        <n v="0.55320000000000003"/>
        <n v="0.55279999999999996"/>
        <n v="0.55259999999999998"/>
        <n v="0.55169999999999997"/>
        <n v="0.55130000000000001"/>
        <n v="0.55120000000000002"/>
        <n v="0.55079999999999996"/>
        <n v="0.5504"/>
        <n v="0.54979999999999996"/>
        <n v="0.54969999999999997"/>
        <n v="0.5494"/>
        <n v="0.54910000000000003"/>
        <n v="0.54900000000000004"/>
        <n v="0.54859999999999998"/>
        <n v="0.54759999999999998"/>
        <n v="0.54720000000000002"/>
        <n v="0.54710000000000003"/>
        <n v="0.54690000000000005"/>
        <n v="0.54559999999999997"/>
        <n v="0.54530000000000001"/>
        <n v="0.54510000000000003"/>
        <n v="0.54479999999999995"/>
        <n v="0.54449999999999998"/>
        <n v="0.54410000000000003"/>
        <n v="0.54379999999999995"/>
        <n v="0.54259999999999997"/>
        <n v="0.5423"/>
        <n v="0.54200000000000004"/>
        <n v="0.5413"/>
        <n v="0.54100000000000004"/>
        <n v="0.54079999999999995"/>
        <n v="0.54039999999999999"/>
        <n v="0.54020000000000001"/>
        <n v="0.54"/>
        <n v="0.53990000000000005"/>
        <n v="0.53949999999999998"/>
        <n v="0.53939999999999999"/>
        <n v="0.53859999999999997"/>
        <n v="0.53849999999999998"/>
        <n v="0.53820000000000001"/>
        <n v="0.53800000000000003"/>
        <n v="0.53790000000000004"/>
        <n v="0.53779999999999994"/>
        <n v="0.53710000000000002"/>
        <n v="0.53700000000000003"/>
        <n v="0.53690000000000004"/>
        <n v="0.53680000000000005"/>
        <n v="0.53610000000000002"/>
        <n v="0.53590000000000004"/>
        <n v="0.53569999999999995"/>
        <n v="0.5353"/>
        <n v="0.53510000000000002"/>
        <n v="0.53500000000000003"/>
        <n v="0.53449999999999998"/>
        <n v="0.53410000000000002"/>
        <n v="0.53349999999999997"/>
        <n v="0.5333"/>
        <n v="0.53320000000000001"/>
        <n v="0.53249999999999997"/>
        <n v="0.53239999999999998"/>
        <n v="0.53220000000000001"/>
        <n v="0.53210000000000002"/>
        <n v="0.53149999999999997"/>
        <n v="0.53059999999999996"/>
        <n v="0.53049999999999997"/>
        <n v="0.52980000000000005"/>
        <n v="0.52949999999999997"/>
        <n v="0.52939999999999998"/>
        <n v="0.52810000000000001"/>
        <n v="0.52780000000000005"/>
        <n v="0.52729999999999999"/>
        <n v="0.52690000000000003"/>
        <n v="0.52669999999999995"/>
        <n v="0.52659999999999996"/>
        <n v="0.52639999999999998"/>
        <n v="0.52629999999999999"/>
        <n v="0.52539999999999998"/>
        <n v="0.52510000000000001"/>
        <n v="0.52380000000000004"/>
        <n v="0.52370000000000005"/>
        <n v="0.52359999999999995"/>
        <n v="0.52339999999999998"/>
        <n v="0.52259999999999995"/>
        <n v="0.52239999999999998"/>
        <n v="0.52210000000000001"/>
        <n v="0.52200000000000002"/>
        <n v="0.52190000000000003"/>
        <n v="0.52170000000000005"/>
        <n v="0.52139999999999997"/>
        <n v="0.52100000000000002"/>
        <n v="0.52070000000000005"/>
        <n v="0.52059999999999995"/>
        <n v="0.52029999999999998"/>
        <n v="0.51980000000000004"/>
        <n v="0.51900000000000002"/>
        <n v="0.51880000000000004"/>
        <n v="0.51859999999999995"/>
        <n v="0.51849999999999996"/>
        <n v="0.51819999999999999"/>
        <n v="0.51780000000000004"/>
        <n v="0.51759999999999995"/>
        <n v="0.51719999999999999"/>
        <n v="0.51670000000000005"/>
        <n v="0.51629999999999998"/>
        <n v="0.51600000000000001"/>
        <n v="0.51549999999999996"/>
        <n v="0.51539999999999997"/>
        <n v="0.51480000000000004"/>
        <n v="0.51459999999999995"/>
        <n v="0.51359999999999995"/>
        <n v="0.51319999999999999"/>
        <n v="0.51300000000000001"/>
        <n v="0.51280000000000003"/>
        <n v="0.51249999999999996"/>
        <n v="0.51239999999999997"/>
        <n v="0.51229999999999998"/>
        <n v="0.51160000000000005"/>
        <n v="0.51119999999999999"/>
        <n v="0.51100000000000001"/>
        <n v="0.51039999999999996"/>
        <n v="0.51029999999999998"/>
        <n v="0.50980000000000003"/>
        <n v="0.5091"/>
        <n v="0.50900000000000001"/>
        <n v="0.50890000000000002"/>
        <n v="0.50870000000000004"/>
        <n v="0.50780000000000003"/>
        <n v="0.50700000000000001"/>
        <n v="0.50649999999999995"/>
        <n v="0.50600000000000001"/>
        <n v="0.50570000000000004"/>
        <n v="0.50549999999999995"/>
        <n v="0.50509999999999999"/>
        <n v="0.505"/>
        <n v="0.50480000000000003"/>
        <n v="0.50429999999999997"/>
        <n v="0.50390000000000001"/>
        <n v="0.50370000000000004"/>
        <n v="0.50329999999999997"/>
        <n v="0.50309999999999999"/>
        <n v="0.503"/>
        <n v="0.50239999999999996"/>
        <n v="0.50209999999999999"/>
        <n v="0.50170000000000003"/>
        <n v="0.50139999999999996"/>
        <n v="0.50039999999999996"/>
        <n v="0.5"/>
        <n v="0.49930000000000002"/>
        <n v="0.498"/>
        <n v="0.49769999999999998"/>
        <n v="0.49759999999999999"/>
        <n v="0.49659999999999999"/>
        <n v="0.4955"/>
        <n v="0.49440000000000001"/>
        <n v="0.49409999999999998"/>
        <n v="0.49390000000000001"/>
        <n v="0.49330000000000002"/>
        <n v="0.49320000000000003"/>
        <n v="0.49309999999999998"/>
        <n v="0.4929"/>
        <n v="0.49180000000000001"/>
        <n v="0.49120000000000003"/>
        <n v="0.49059999999999998"/>
        <n v="0.4904"/>
        <n v="0.49020000000000002"/>
        <n v="0.4894"/>
        <n v="0.48849999999999999"/>
        <n v="0.4884"/>
        <n v="0.48820000000000002"/>
        <n v="0.48809999999999998"/>
        <n v="0.48780000000000001"/>
        <n v="0.48730000000000001"/>
        <n v="0.48659999999999998"/>
        <n v="0.48630000000000001"/>
        <n v="0.48570000000000002"/>
        <n v="0.48549999999999999"/>
        <n v="0.4854"/>
        <n v="0.48459999999999998"/>
        <n v="0.4844"/>
        <n v="0.48420000000000002"/>
        <n v="0.48409999999999997"/>
        <n v="0.48370000000000002"/>
        <n v="0.48320000000000002"/>
        <n v="0.48280000000000001"/>
        <n v="0.48249999999999998"/>
        <n v="0.48220000000000002"/>
        <n v="0.48209999999999997"/>
        <n v="0.48149999999999998"/>
        <n v="0.48139999999999999"/>
        <n v="0.48130000000000001"/>
        <n v="0.48060000000000003"/>
        <n v="0.4798"/>
        <n v="0.47960000000000003"/>
        <n v="0.47949999999999998"/>
        <n v="0.47870000000000001"/>
        <n v="0.47799999999999998"/>
        <n v="0.47789999999999999"/>
        <n v="0.4778"/>
        <n v="0.47760000000000002"/>
        <n v="0.47699999999999998"/>
        <n v="0.47639999999999999"/>
        <n v="0.47610000000000002"/>
        <n v="0.47589999999999999"/>
        <n v="0.4758"/>
        <n v="0.47410000000000002"/>
        <n v="0.47370000000000001"/>
        <n v="0.47360000000000002"/>
        <n v="0.47289999999999999"/>
        <n v="0.47270000000000001"/>
        <n v="0.47260000000000002"/>
        <n v="0.47239999999999999"/>
        <n v="0.47220000000000001"/>
        <n v="0.47199999999999998"/>
        <n v="0.47120000000000001"/>
        <n v="0.4708"/>
        <n v="0.47060000000000002"/>
        <n v="0.47039999999999998"/>
        <n v="0.46929999999999999"/>
        <n v="0.46920000000000001"/>
        <n v="0.46870000000000001"/>
        <n v="0.46820000000000001"/>
        <n v="0.46810000000000002"/>
        <n v="0.46800000000000003"/>
        <n v="0.46789999999999998"/>
        <n v="0.4677"/>
        <n v="0.46760000000000002"/>
        <n v="0.46679999999999999"/>
        <n v="0.4667"/>
        <n v="0.46629999999999999"/>
        <n v="0.4657"/>
        <n v="0.4647"/>
        <n v="0.46439999999999998"/>
        <n v="0.46389999999999998"/>
        <n v="0.46350000000000002"/>
        <n v="0.4632"/>
        <n v="0.46229999999999999"/>
        <n v="0.46200000000000002"/>
        <n v="0.46150000000000002"/>
        <n v="0.46139999999999998"/>
        <n v="0.46100000000000002"/>
        <n v="0.46079999999999999"/>
        <n v="0.46039999999999998"/>
        <n v="0.45950000000000002"/>
        <n v="0.45910000000000001"/>
        <n v="0.45900000000000002"/>
        <n v="0.45850000000000002"/>
        <n v="0.45810000000000001"/>
        <n v="0.45710000000000001"/>
        <n v="0.45610000000000001"/>
        <n v="0.45590000000000003"/>
        <n v="0.45550000000000002"/>
        <n v="0.45450000000000002"/>
        <n v="0.4541"/>
        <n v="0.45390000000000003"/>
        <n v="0.45300000000000001"/>
        <n v="0.45219999999999999"/>
        <n v="0.45179999999999998"/>
        <n v="0.45140000000000002"/>
        <n v="0.45100000000000001"/>
        <n v="0.45090000000000002"/>
        <n v="0.45050000000000001"/>
        <n v="0.45040000000000002"/>
        <n v="0.45"/>
        <n v="0.44979999999999998"/>
        <n v="0.44869999999999999"/>
        <n v="0.4481"/>
        <n v="0.44619999999999999"/>
        <n v="0.44600000000000001"/>
        <n v="0.44569999999999999"/>
        <n v="0.44519999999999998"/>
        <n v="0.44440000000000002"/>
        <n v="0.44290000000000002"/>
        <n v="0.4425"/>
        <n v="0.44230000000000003"/>
        <n v="0.44159999999999999"/>
        <n v="0.44130000000000003"/>
        <n v="0.44119999999999998"/>
        <n v="0.43969999999999998"/>
        <n v="0.43959999999999999"/>
        <n v="0.43940000000000001"/>
        <n v="0.43869999999999998"/>
        <n v="0.43659999999999999"/>
        <n v="0.43630000000000002"/>
        <n v="0.43569999999999998"/>
        <n v="0.4355"/>
        <n v="0.43540000000000001"/>
        <n v="0.43509999999999999"/>
        <n v="0.43490000000000001"/>
        <n v="0.43459999999999999"/>
        <n v="0.43390000000000001"/>
        <n v="0.4335"/>
        <n v="0.43280000000000002"/>
        <n v="0.432"/>
        <n v="0.43180000000000002"/>
        <n v="0.43120000000000003"/>
        <n v="0.4304"/>
        <n v="0.43"/>
        <n v="0.42959999999999998"/>
        <n v="0.42909999999999998"/>
        <n v="0.42880000000000001"/>
        <n v="0.42830000000000001"/>
        <n v="0.42809999999999998"/>
        <n v="0.4279"/>
        <n v="0.4274"/>
        <n v="0.42680000000000001"/>
        <n v="0.42630000000000001"/>
        <n v="0.42549999999999999"/>
        <n v="0.42530000000000001"/>
        <n v="0.42449999999999999"/>
        <n v="0.42359999999999998"/>
        <n v="0.4234"/>
        <n v="0.42280000000000001"/>
        <n v="0.42180000000000001"/>
        <n v="0.42130000000000001"/>
        <n v="0.42120000000000002"/>
        <n v="0.42080000000000001"/>
        <n v="0.42009999999999997"/>
        <n v="0.42"/>
        <n v="0.41970000000000002"/>
        <n v="0.41949999999999998"/>
        <n v="0.4194"/>
        <n v="0.41880000000000001"/>
        <n v="0.41870000000000002"/>
        <n v="0.41799999999999998"/>
        <n v="0.41760000000000003"/>
        <n v="0.41749999999999998"/>
        <n v="0.41689999999999999"/>
        <n v="0.41670000000000001"/>
        <n v="0.41649999999999998"/>
        <n v="0.41639999999999999"/>
        <n v="0.41610000000000003"/>
        <n v="0.4158"/>
        <n v="0.41560000000000002"/>
        <n v="0.41460000000000002"/>
        <n v="0.41289999999999999"/>
        <n v="0.41270000000000001"/>
        <n v="0.41189999999999999"/>
        <n v="0.41120000000000001"/>
        <n v="0.41110000000000002"/>
        <n v="0.41020000000000001"/>
        <n v="0.40870000000000001"/>
        <n v="0.40739999999999998"/>
        <n v="0.40689999999999998"/>
        <n v="0.40639999999999998"/>
        <n v="0.40500000000000003"/>
        <n v="0.40429999999999999"/>
        <n v="0.40400000000000003"/>
        <n v="0.40350000000000003"/>
        <n v="0.4032"/>
        <n v="0.40310000000000001"/>
        <n v="0.40239999999999998"/>
        <n v="0.4017"/>
        <n v="0.40150000000000002"/>
        <n v="0.40089999999999998"/>
        <n v="0.40079999999999999"/>
        <n v="0.4"/>
        <n v="0.3987"/>
        <n v="0.39860000000000001"/>
        <n v="0.39850000000000002"/>
        <n v="0.3982"/>
        <n v="0.39800000000000002"/>
        <n v="0.39729999999999999"/>
        <n v="0.39700000000000002"/>
        <n v="0.3967"/>
        <n v="0.39579999999999999"/>
        <n v="0.39529999999999998"/>
        <n v="0.39439999999999997"/>
        <n v="0.39290000000000003"/>
        <n v="0.39190000000000003"/>
        <n v="0.39179999999999998"/>
        <n v="0.3916"/>
        <n v="0.39100000000000001"/>
        <n v="0.38969999999999999"/>
        <n v="0.38919999999999999"/>
        <n v="0.38890000000000002"/>
        <n v="0.38619999999999999"/>
        <n v="0.38500000000000001"/>
        <n v="0.3846"/>
        <n v="0.38450000000000001"/>
        <n v="0.38200000000000001"/>
        <n v="0.38159999999999999"/>
        <n v="0.38109999999999999"/>
        <n v="0.37990000000000002"/>
        <n v="0.3795"/>
        <n v="0.37930000000000003"/>
        <n v="0.37869999999999998"/>
        <n v="0.37809999999999999"/>
        <n v="0.37690000000000001"/>
        <n v="0.3765"/>
        <n v="0.37540000000000001"/>
        <n v="0.374"/>
        <n v="0.37380000000000002"/>
        <n v="0.37319999999999998"/>
        <n v="0.37290000000000001"/>
        <n v="0.37"/>
        <n v="0.36899999999999999"/>
        <n v="0.36880000000000002"/>
        <n v="0.36759999999999998"/>
        <n v="0.36670000000000003"/>
        <n v="0.36630000000000001"/>
        <n v="0.36459999999999998"/>
        <n v="0.36270000000000002"/>
        <n v="0.36159999999999998"/>
        <n v="0.36149999999999999"/>
        <n v="0.35870000000000002"/>
        <n v="0.35830000000000001"/>
        <n v="0.3574"/>
        <n v="0.35680000000000001"/>
        <n v="0.35639999999999999"/>
        <n v="0.35360000000000003"/>
        <n v="0.3533"/>
        <n v="0.35270000000000001"/>
        <n v="0.35139999999999999"/>
        <n v="0.35049999999999998"/>
        <n v="0.34970000000000001"/>
        <n v="0.34889999999999999"/>
        <n v="0.34760000000000002"/>
        <n v="0.34699999999999998"/>
        <n v="0.34510000000000002"/>
        <n v="0.34420000000000001"/>
        <n v="0.34289999999999998"/>
        <n v="0.3422"/>
        <n v="0.34179999999999999"/>
        <n v="0.34150000000000003"/>
        <n v="0.3412"/>
        <n v="0.34110000000000001"/>
        <n v="0.3407"/>
        <n v="0.33989999999999998"/>
        <n v="0.33939999999999998"/>
        <n v="0.33929999999999999"/>
        <n v="0.3392"/>
        <n v="0.33889999999999998"/>
        <n v="0.3387"/>
        <n v="0.33810000000000001"/>
        <n v="0.33739999999999998"/>
        <n v="0.33650000000000002"/>
        <n v="0.33579999999999999"/>
        <n v="0.3347"/>
        <n v="0.33329999999999999"/>
        <n v="0.33310000000000001"/>
        <n v="0.33200000000000002"/>
        <n v="0.33110000000000001"/>
        <n v="0.3296"/>
        <n v="0.3291"/>
        <n v="0.32619999999999999"/>
        <n v="0.32600000000000001"/>
        <n v="0.3246"/>
        <n v="0.3226"/>
        <n v="0.32250000000000001"/>
        <n v="0.32129999999999997"/>
        <n v="0.31900000000000001"/>
        <n v="0.31879999999999997"/>
        <n v="0.31580000000000003"/>
        <n v="0.31540000000000001"/>
        <n v="0.31519999999999998"/>
        <n v="0.3145"/>
        <n v="0.311"/>
        <n v="0.30909999999999999"/>
        <n v="0.30769999999999997"/>
        <n v="0.30570000000000003"/>
        <n v="0.30520000000000003"/>
        <n v="0.30349999999999999"/>
        <n v="0.3034"/>
        <n v="0.3014"/>
        <n v="0.29949999999999999"/>
        <n v="0.2994"/>
        <n v="0.29930000000000001"/>
        <n v="0.29630000000000001"/>
        <n v="0.29570000000000002"/>
        <n v="0.2913"/>
        <n v="0.28739999999999999"/>
        <n v="0.28649999999999998"/>
        <n v="0.28570000000000001"/>
        <n v="0.28189999999999998"/>
        <n v="0.27979999999999999"/>
        <n v="0.27960000000000002"/>
        <n v="0.27939999999999998"/>
        <n v="0.27900000000000003"/>
        <n v="0.27750000000000002"/>
        <n v="0.27610000000000001"/>
        <n v="0.27539999999999998"/>
        <n v="0.27089999999999997"/>
        <n v="0.27029999999999998"/>
        <n v="0.2697"/>
        <n v="0.26869999999999999"/>
        <n v="0.2676"/>
        <n v="0.26390000000000002"/>
        <n v="0.26379999999999998"/>
        <n v="0.26219999999999999"/>
        <n v="0.26150000000000001"/>
        <n v="0.26119999999999999"/>
        <n v="0.25979999999999998"/>
        <n v="0.25640000000000002"/>
        <n v="0.2545"/>
        <n v="0.25330000000000003"/>
        <n v="0.25"/>
        <n v="0.24260000000000001"/>
        <n v="0.24030000000000001"/>
        <n v="0.23330000000000001"/>
        <n v="0.2286"/>
        <n v="0.2281"/>
        <n v="0.2273"/>
        <n v="0.22439999999999999"/>
        <n v="0.22220000000000001"/>
        <n v="0.22159999999999999"/>
        <n v="0.22109999999999999"/>
        <n v="0.21790000000000001"/>
        <n v="0.21740000000000001"/>
        <n v="0.2165"/>
        <n v="0.2155"/>
        <n v="0.2147"/>
        <n v="0.2114"/>
        <n v="0.20749999999999999"/>
        <n v="0.20549999999999999"/>
        <n v="0.20430000000000001"/>
        <n v="0.2"/>
        <n v="0.19769999999999999"/>
        <n v="0.19750000000000001"/>
        <n v="0.19670000000000001"/>
        <n v="0.19289999999999999"/>
        <n v="0.18970000000000001"/>
        <n v="0.1852"/>
        <n v="0.18179999999999999"/>
        <n v="0.17829999999999999"/>
        <n v="0.17780000000000001"/>
        <n v="0.16500000000000001"/>
        <n v="0.16270000000000001"/>
        <n v="0.15490000000000001"/>
        <n v="0.13950000000000001"/>
        <n v="0.1331"/>
        <n v="0.13109999999999999"/>
        <n v="0.125"/>
        <n v="0.1202"/>
        <n v="0.1179"/>
      </sharedItems>
      <fieldGroup base="6">
        <rangePr autoStart="0"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acheField>
    <cacheField name="median_grad_debt" numFmtId="0">
      <sharedItems containsSemiMixedTypes="0" containsString="0" containsNumber="1" containsInteger="1" minValue="3591" maxValue="40326"/>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acheField>
    <cacheField name="locale_type" numFmtId="0">
      <sharedItems/>
    </cacheField>
    <cacheField name="region" numFmtId="0">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n v="104151"/>
    <s v="Arizona State University Campus Immersion"/>
    <s v="AZ"/>
    <n v="0.89890000000000003"/>
    <n v="64674"/>
    <n v="33139"/>
    <n v="0.6804"/>
    <n v="0.86639999999999995"/>
    <n v="0.28989999999999999"/>
    <x v="0"/>
    <x v="0"/>
    <n v="12684"/>
    <n v="18"/>
    <x v="0"/>
    <x v="0"/>
    <x v="0"/>
    <s v="yes"/>
  </r>
  <r>
    <n v="104179"/>
    <s v="University of Arizona"/>
    <s v="AZ"/>
    <n v="0.86140000000000005"/>
    <n v="42537"/>
    <n v="42278"/>
    <n v="0.67520000000000002"/>
    <n v="0.82779999999999998"/>
    <n v="0.25700000000000001"/>
    <x v="1"/>
    <x v="1"/>
    <n v="12347"/>
    <n v="20"/>
    <x v="0"/>
    <x v="0"/>
    <x v="0"/>
    <s v="yes"/>
  </r>
  <r>
    <n v="104586"/>
    <s v="Embry-Riddle Aeronautical University-Prescott"/>
    <s v="AZ"/>
    <n v="0.76580000000000004"/>
    <n v="3218"/>
    <n v="44149"/>
    <n v="0.67759999999999998"/>
    <n v="0.8216"/>
    <n v="0.1825"/>
    <x v="2"/>
    <x v="2"/>
    <n v="10066"/>
    <n v="17"/>
    <x v="1"/>
    <x v="0"/>
    <x v="0"/>
    <s v="yes"/>
  </r>
  <r>
    <n v="104717"/>
    <s v="Grand Canyon University"/>
    <s v="AZ"/>
    <n v="0.78910000000000002"/>
    <n v="73371"/>
    <n v="17850"/>
    <n v="0.43459999999999999"/>
    <n v="0.72050000000000003"/>
    <n v="0.45939999999999998"/>
    <x v="3"/>
    <x v="3"/>
    <n v="7563"/>
    <n v="20"/>
    <x v="1"/>
    <x v="0"/>
    <x v="0"/>
    <s v="no"/>
  </r>
  <r>
    <n v="105330"/>
    <s v="Northern Arizona University"/>
    <s v="AZ"/>
    <n v="0.89610000000000001"/>
    <n v="22903"/>
    <n v="29881"/>
    <n v="0.61319999999999997"/>
    <n v="0.75480000000000003"/>
    <n v="0.31259999999999999"/>
    <x v="4"/>
    <x v="4"/>
    <n v="9847"/>
    <n v="19"/>
    <x v="0"/>
    <x v="0"/>
    <x v="0"/>
    <s v="yes"/>
  </r>
  <r>
    <n v="105589"/>
    <s v="Prescott College"/>
    <s v="AZ"/>
    <n v="0.94510000000000005"/>
    <n v="219"/>
    <n v="35685"/>
    <n v="0.55559999999999998"/>
    <n v="0.73909999999999998"/>
    <n v="0.4163"/>
    <x v="5"/>
    <x v="5"/>
    <n v="4764"/>
    <n v="8"/>
    <x v="1"/>
    <x v="0"/>
    <x v="0"/>
    <s v="no"/>
  </r>
  <r>
    <n v="105899"/>
    <s v="Arizona Christian University"/>
    <s v="AZ"/>
    <n v="0.70620000000000005"/>
    <n v="1165"/>
    <n v="35098"/>
    <n v="0.3987"/>
    <n v="0.53720000000000001"/>
    <n v="0.33879999999999999"/>
    <x v="6"/>
    <x v="6"/>
    <n v="5223"/>
    <n v="16"/>
    <x v="1"/>
    <x v="1"/>
    <x v="0"/>
    <s v="yes"/>
  </r>
  <r>
    <n v="109651"/>
    <s v="Art Center College of Design"/>
    <s v="CA"/>
    <n v="0.74539999999999995"/>
    <n v="2017"/>
    <n v="54170"/>
    <n v="0.79169999999999996"/>
    <n v="0.85940000000000005"/>
    <n v="0.216"/>
    <x v="7"/>
    <x v="7"/>
    <n v="9383"/>
    <n v="9"/>
    <x v="1"/>
    <x v="0"/>
    <x v="0"/>
    <s v="yes"/>
  </r>
  <r>
    <n v="109785"/>
    <s v="Azusa Pacific University"/>
    <s v="CA"/>
    <n v="0.88429999999999997"/>
    <n v="2759"/>
    <n v="44458"/>
    <n v="0.6179"/>
    <n v="0.84019999999999995"/>
    <n v="0.35149999999999998"/>
    <x v="8"/>
    <x v="8"/>
    <n v="10419"/>
    <n v="9"/>
    <x v="1"/>
    <x v="1"/>
    <x v="0"/>
    <s v="yes"/>
  </r>
  <r>
    <n v="110097"/>
    <s v="Biola University"/>
    <s v="CA"/>
    <n v="0.74350000000000005"/>
    <n v="3474"/>
    <n v="48984"/>
    <n v="0.67600000000000005"/>
    <n v="0.83899999999999997"/>
    <n v="0.26040000000000002"/>
    <x v="9"/>
    <x v="9"/>
    <n v="10336"/>
    <n v="15"/>
    <x v="1"/>
    <x v="1"/>
    <x v="0"/>
    <s v="yes"/>
  </r>
  <r>
    <n v="110361"/>
    <s v="California Baptist University"/>
    <s v="CA"/>
    <n v="0.8488"/>
    <n v="8179"/>
    <n v="41228"/>
    <n v="0.61880000000000002"/>
    <n v="0.74360000000000004"/>
    <n v="0.42059999999999997"/>
    <x v="10"/>
    <x v="10"/>
    <n v="10941"/>
    <n v="21"/>
    <x v="1"/>
    <x v="0"/>
    <x v="0"/>
    <s v="yes"/>
  </r>
  <r>
    <n v="110370"/>
    <s v="California College of the Arts"/>
    <s v="CA"/>
    <n v="0.91100000000000003"/>
    <n v="990"/>
    <n v="60226"/>
    <n v="0.61219999999999997"/>
    <n v="0.86699999999999999"/>
    <n v="0.25090000000000001"/>
    <x v="11"/>
    <x v="11"/>
    <n v="9785"/>
    <n v="8"/>
    <x v="1"/>
    <x v="0"/>
    <x v="0"/>
    <s v="no"/>
  </r>
  <r>
    <n v="110413"/>
    <s v="California Lutheran University"/>
    <s v="CA"/>
    <n v="0.75670000000000004"/>
    <n v="2296"/>
    <n v="52560"/>
    <n v="0.69599999999999995"/>
    <n v="0.78779999999999994"/>
    <n v="0.31090000000000001"/>
    <x v="12"/>
    <x v="12"/>
    <n v="10794"/>
    <n v="13"/>
    <x v="1"/>
    <x v="0"/>
    <x v="0"/>
    <s v="yes"/>
  </r>
  <r>
    <n v="110422"/>
    <s v="California Polytechnic State University-San Luis Obispo"/>
    <s v="CA"/>
    <n v="0.31319999999999998"/>
    <n v="21996"/>
    <n v="34665"/>
    <n v="0.86399999999999999"/>
    <n v="0.95550000000000002"/>
    <n v="0.19239999999999999"/>
    <x v="13"/>
    <x v="13"/>
    <n v="12673"/>
    <n v="19"/>
    <x v="0"/>
    <x v="1"/>
    <x v="0"/>
    <s v="yes"/>
  </r>
  <r>
    <n v="110486"/>
    <s v="California State University-Bakersfield"/>
    <s v="CA"/>
    <n v="0.9385"/>
    <n v="8577"/>
    <n v="20690"/>
    <n v="0.498"/>
    <n v="0.7883"/>
    <n v="0.60650000000000004"/>
    <x v="14"/>
    <x v="14"/>
    <n v="11613"/>
    <n v="20"/>
    <x v="0"/>
    <x v="0"/>
    <x v="0"/>
    <s v="yes"/>
  </r>
  <r>
    <n v="110495"/>
    <s v="California State University-Stanislaus"/>
    <s v="CA"/>
    <n v="0.98140000000000005"/>
    <n v="8385"/>
    <n v="20846"/>
    <n v="0.53449999999999998"/>
    <n v="0.8246"/>
    <n v="0.55189999999999995"/>
    <x v="15"/>
    <x v="15"/>
    <n v="11926"/>
    <n v="18"/>
    <x v="0"/>
    <x v="1"/>
    <x v="0"/>
    <s v="yes"/>
  </r>
  <r>
    <n v="110510"/>
    <s v="California State University-San Bernardino"/>
    <s v="CA"/>
    <n v="0.93740000000000001"/>
    <n v="15023"/>
    <n v="20693"/>
    <n v="0.54900000000000004"/>
    <n v="0.79590000000000005"/>
    <n v="0.57620000000000005"/>
    <x v="16"/>
    <x v="16"/>
    <n v="11988"/>
    <n v="22"/>
    <x v="0"/>
    <x v="0"/>
    <x v="0"/>
    <s v="yes"/>
  </r>
  <r>
    <n v="110529"/>
    <s v="California State Polytechnic University-Pomona"/>
    <s v="CA"/>
    <n v="0.75170000000000003"/>
    <n v="25042"/>
    <n v="20380"/>
    <n v="0.68430000000000002"/>
    <n v="0.87380000000000002"/>
    <n v="0.46329999999999999"/>
    <x v="17"/>
    <x v="17"/>
    <n v="12943"/>
    <n v="25"/>
    <x v="0"/>
    <x v="1"/>
    <x v="0"/>
    <s v="yes"/>
  </r>
  <r>
    <n v="110538"/>
    <s v="California State University-Chico"/>
    <s v="CA"/>
    <n v="0.92720000000000002"/>
    <n v="13631"/>
    <n v="21072"/>
    <n v="0.62780000000000002"/>
    <n v="0.81630000000000003"/>
    <n v="0.42520000000000002"/>
    <x v="18"/>
    <x v="18"/>
    <n v="11664"/>
    <n v="23"/>
    <x v="0"/>
    <x v="0"/>
    <x v="0"/>
    <s v="yes"/>
  </r>
  <r>
    <n v="110547"/>
    <s v="California State University-Dominguez Hills"/>
    <s v="CA"/>
    <n v="0.93300000000000005"/>
    <n v="12538"/>
    <n v="20049"/>
    <n v="0.4279"/>
    <n v="0.73650000000000004"/>
    <n v="0.63329999999999997"/>
    <x v="19"/>
    <x v="19"/>
    <n v="11789"/>
    <n v="21"/>
    <x v="0"/>
    <x v="0"/>
    <x v="0"/>
    <s v="yes"/>
  </r>
  <r>
    <n v="110556"/>
    <s v="California State University-Fresno"/>
    <s v="CA"/>
    <n v="0.9526"/>
    <n v="21605"/>
    <n v="19950"/>
    <n v="0.5696"/>
    <n v="0.81569999999999998"/>
    <n v="0.56969999999999998"/>
    <x v="20"/>
    <x v="20"/>
    <n v="11540"/>
    <n v="22"/>
    <x v="0"/>
    <x v="0"/>
    <x v="0"/>
    <s v="yes"/>
  </r>
  <r>
    <n v="110565"/>
    <s v="California State University-Fullerton"/>
    <s v="CA"/>
    <n v="0.9052"/>
    <n v="38546"/>
    <n v="20070"/>
    <n v="0.70179999999999998"/>
    <n v="0.82420000000000004"/>
    <n v="0.48070000000000002"/>
    <x v="21"/>
    <x v="21"/>
    <n v="12295"/>
    <n v="26"/>
    <x v="0"/>
    <x v="1"/>
    <x v="0"/>
    <s v="yes"/>
  </r>
  <r>
    <n v="110574"/>
    <s v="California State University-East Bay"/>
    <s v="CA"/>
    <n v="0.97389999999999999"/>
    <n v="9809"/>
    <n v="20183"/>
    <n v="0.47949999999999998"/>
    <n v="0.75690000000000002"/>
    <n v="0.44400000000000001"/>
    <x v="22"/>
    <x v="22"/>
    <n v="12805"/>
    <n v="22"/>
    <x v="0"/>
    <x v="1"/>
    <x v="0"/>
    <s v="yes"/>
  </r>
  <r>
    <n v="110583"/>
    <s v="California State University-Long Beach"/>
    <s v="CA"/>
    <n v="0.4627"/>
    <n v="35924"/>
    <n v="19950"/>
    <n v="0.68879999999999997"/>
    <n v="0.86799999999999999"/>
    <n v="0.50180000000000002"/>
    <x v="23"/>
    <x v="23"/>
    <n v="12276"/>
    <n v="23"/>
    <x v="0"/>
    <x v="0"/>
    <x v="0"/>
    <s v="yes"/>
  </r>
  <r>
    <n v="110592"/>
    <s v="California State University-Los Angeles"/>
    <s v="CA"/>
    <n v="0.91249999999999998"/>
    <n v="19562"/>
    <n v="19760"/>
    <n v="0.52980000000000005"/>
    <n v="0.71850000000000003"/>
    <n v="0.66300000000000003"/>
    <x v="24"/>
    <x v="24"/>
    <n v="12690"/>
    <n v="21"/>
    <x v="0"/>
    <x v="0"/>
    <x v="0"/>
    <s v="yes"/>
  </r>
  <r>
    <n v="110608"/>
    <s v="California State University-Northridge"/>
    <s v="CA"/>
    <n v="0.9345"/>
    <n v="32691"/>
    <n v="20058"/>
    <n v="0.56950000000000001"/>
    <n v="0.73440000000000005"/>
    <n v="0.56069999999999998"/>
    <x v="25"/>
    <x v="25"/>
    <n v="12456"/>
    <n v="25"/>
    <x v="0"/>
    <x v="0"/>
    <x v="0"/>
    <s v="yes"/>
  </r>
  <r>
    <n v="110617"/>
    <s v="California State University-Sacramento"/>
    <s v="CA"/>
    <n v="0.93989999999999996"/>
    <n v="28350"/>
    <n v="20618"/>
    <n v="0.56289999999999996"/>
    <n v="0.81910000000000005"/>
    <n v="0.49130000000000001"/>
    <x v="26"/>
    <x v="26"/>
    <n v="11717"/>
    <n v="24"/>
    <x v="0"/>
    <x v="0"/>
    <x v="0"/>
    <s v="yes"/>
  </r>
  <r>
    <n v="110635"/>
    <s v="University of California-Berkeley"/>
    <s v="CA"/>
    <n v="0.10979999999999999"/>
    <n v="33068"/>
    <n v="50547"/>
    <n v="0.9284"/>
    <n v="0.96789999999999998"/>
    <n v="0.28639999999999999"/>
    <x v="27"/>
    <x v="24"/>
    <n v="21246"/>
    <n v="18"/>
    <x v="0"/>
    <x v="0"/>
    <x v="0"/>
    <s v="yes"/>
  </r>
  <r>
    <n v="110644"/>
    <s v="University of California-Davis"/>
    <s v="CA"/>
    <n v="0.41830000000000001"/>
    <n v="32253"/>
    <n v="50974"/>
    <n v="0.85670000000000002"/>
    <n v="0.92810000000000004"/>
    <n v="0.3135"/>
    <x v="28"/>
    <x v="24"/>
    <n v="18357"/>
    <n v="22"/>
    <x v="0"/>
    <x v="1"/>
    <x v="0"/>
    <s v="yes"/>
  </r>
  <r>
    <n v="110653"/>
    <s v="University of California-Irvine"/>
    <s v="CA"/>
    <n v="0.28570000000000001"/>
    <n v="30197"/>
    <n v="49922"/>
    <n v="0.86870000000000003"/>
    <n v="0.9405"/>
    <n v="0.36099999999999999"/>
    <x v="29"/>
    <x v="26"/>
    <n v="19250"/>
    <n v="19"/>
    <x v="0"/>
    <x v="0"/>
    <x v="0"/>
    <s v="yes"/>
  </r>
  <r>
    <n v="110662"/>
    <s v="University of California-Los Angeles"/>
    <s v="CA"/>
    <n v="8.9700000000000002E-2"/>
    <n v="33475"/>
    <n v="49403"/>
    <n v="0.92620000000000002"/>
    <n v="0.97309999999999997"/>
    <n v="0.28239999999999998"/>
    <x v="30"/>
    <x v="27"/>
    <n v="22848"/>
    <n v="20"/>
    <x v="0"/>
    <x v="0"/>
    <x v="0"/>
    <s v="yes"/>
  </r>
  <r>
    <n v="110671"/>
    <s v="University of California-Riverside"/>
    <s v="CA"/>
    <n v="0.76390000000000002"/>
    <n v="22593"/>
    <n v="49806"/>
    <n v="0.75960000000000005"/>
    <n v="0.876"/>
    <n v="0.46949999999999997"/>
    <x v="31"/>
    <x v="28"/>
    <n v="17096"/>
    <n v="22"/>
    <x v="0"/>
    <x v="0"/>
    <x v="0"/>
    <s v="yes"/>
  </r>
  <r>
    <n v="110680"/>
    <s v="University of California-San Diego"/>
    <s v="CA"/>
    <n v="0.2671"/>
    <n v="34948"/>
    <n v="50958"/>
    <n v="0.86050000000000004"/>
    <n v="0.94020000000000004"/>
    <n v="0.34200000000000003"/>
    <x v="32"/>
    <x v="29"/>
    <n v="19117"/>
    <n v="19"/>
    <x v="0"/>
    <x v="0"/>
    <x v="0"/>
    <s v="yes"/>
  </r>
  <r>
    <n v="110705"/>
    <s v="University of California-Santa Barbara"/>
    <s v="CA"/>
    <n v="0.32969999999999999"/>
    <n v="23113"/>
    <n v="50614"/>
    <n v="0.83030000000000004"/>
    <n v="0.93"/>
    <n v="0.27850000000000003"/>
    <x v="33"/>
    <x v="30"/>
    <n v="20677"/>
    <n v="17"/>
    <x v="0"/>
    <x v="1"/>
    <x v="0"/>
    <s v="yes"/>
  </r>
  <r>
    <n v="110714"/>
    <s v="University of California-Santa Cruz"/>
    <s v="CA"/>
    <n v="0.65790000000000004"/>
    <n v="17940"/>
    <n v="50205"/>
    <n v="0.75090000000000001"/>
    <n v="0.87949999999999995"/>
    <n v="0.31569999999999998"/>
    <x v="34"/>
    <x v="31"/>
    <n v="17994"/>
    <n v="22"/>
    <x v="0"/>
    <x v="0"/>
    <x v="0"/>
    <s v="yes"/>
  </r>
  <r>
    <n v="111081"/>
    <s v="California Institute of the Arts"/>
    <s v="CA"/>
    <n v="0.32340000000000002"/>
    <n v="860"/>
    <n v="58996"/>
    <n v="0.66669999999999996"/>
    <n v="0.82389999999999997"/>
    <n v="0.2424"/>
    <x v="35"/>
    <x v="32"/>
    <n v="10095"/>
    <n v="7"/>
    <x v="1"/>
    <x v="1"/>
    <x v="0"/>
    <s v="no"/>
  </r>
  <r>
    <n v="111188"/>
    <s v="Cal Poly Maritime Academy"/>
    <s v="CA"/>
    <n v="0.95009999999999994"/>
    <n v="804"/>
    <n v="22544"/>
    <n v="0.59719999999999995"/>
    <n v="0.77459999999999996"/>
    <n v="0.251"/>
    <x v="36"/>
    <x v="33"/>
    <n v="12097"/>
    <n v="11"/>
    <x v="0"/>
    <x v="0"/>
    <x v="0"/>
    <s v="yes"/>
  </r>
  <r>
    <n v="111948"/>
    <s v="Chapman University"/>
    <s v="CA"/>
    <n v="0.65429999999999999"/>
    <n v="7478"/>
    <n v="64984"/>
    <n v="0.81879999999999997"/>
    <n v="0.91810000000000003"/>
    <n v="0.19389999999999999"/>
    <x v="37"/>
    <x v="34"/>
    <n v="13611"/>
    <n v="12"/>
    <x v="1"/>
    <x v="0"/>
    <x v="0"/>
    <s v="yes"/>
  </r>
  <r>
    <n v="111966"/>
    <s v="Charles R Drew University of Medicine and Science"/>
    <s v="CA"/>
    <n v="0.38740000000000002"/>
    <n v="282"/>
    <n v="23000"/>
    <n v="0.29630000000000001"/>
    <n v="0.5"/>
    <n v="0.53590000000000004"/>
    <x v="38"/>
    <x v="35"/>
    <n v="9291"/>
    <n v="4"/>
    <x v="1"/>
    <x v="1"/>
    <x v="0"/>
    <s v="yes"/>
  </r>
  <r>
    <n v="112075"/>
    <s v="Concordia University-Irvine"/>
    <s v="CA"/>
    <n v="0.65990000000000004"/>
    <n v="1536"/>
    <n v="43480"/>
    <n v="0.58309999999999995"/>
    <n v="0.74829999999999997"/>
    <n v="0.24229999999999999"/>
    <x v="39"/>
    <x v="36"/>
    <n v="8069"/>
    <n v="13"/>
    <x v="1"/>
    <x v="0"/>
    <x v="0"/>
    <s v="yes"/>
  </r>
  <r>
    <n v="112084"/>
    <s v="San Diego Christian College"/>
    <s v="CA"/>
    <n v="0.30809999999999998"/>
    <n v="87"/>
    <n v="28012"/>
    <n v="0.19670000000000001"/>
    <n v="0.85709999999999997"/>
    <n v="0.45"/>
    <x v="40"/>
    <x v="37"/>
    <n v="7898"/>
    <n v="9"/>
    <x v="1"/>
    <x v="1"/>
    <x v="0"/>
    <s v="no"/>
  </r>
  <r>
    <n v="112260"/>
    <s v="Claremont McKenna College"/>
    <s v="CA"/>
    <n v="9.5899999999999999E-2"/>
    <n v="1388"/>
    <n v="67980"/>
    <n v="0.91359999999999997"/>
    <n v="0.98129999999999995"/>
    <n v="0.18099999999999999"/>
    <x v="41"/>
    <x v="38"/>
    <n v="16701"/>
    <n v="8"/>
    <x v="1"/>
    <x v="1"/>
    <x v="0"/>
    <s v="yes"/>
  </r>
  <r>
    <n v="112394"/>
    <s v="University of Silicon Valley"/>
    <s v="CA"/>
    <n v="0.51180000000000003"/>
    <n v="455"/>
    <n v="22480"/>
    <n v="0.28739999999999999"/>
    <n v="0.6875"/>
    <n v="0.49740000000000001"/>
    <x v="42"/>
    <x v="7"/>
    <n v="7964"/>
    <n v="13"/>
    <x v="2"/>
    <x v="0"/>
    <x v="0"/>
    <s v="yes"/>
  </r>
  <r>
    <n v="113582"/>
    <s v="Design Institute of San Diego"/>
    <s v="CA"/>
    <n v="1"/>
    <n v="77"/>
    <n v="29300"/>
    <n v="0.8"/>
    <n v="0"/>
    <n v="0.51090000000000002"/>
    <x v="43"/>
    <x v="39"/>
    <n v="7708"/>
    <n v="8"/>
    <x v="2"/>
    <x v="0"/>
    <x v="0"/>
    <s v="no"/>
  </r>
  <r>
    <n v="113698"/>
    <s v="Dominican University of California"/>
    <s v="CA"/>
    <n v="0.83499999999999996"/>
    <n v="1114"/>
    <n v="52161"/>
    <n v="0.78049999999999997"/>
    <n v="0.8548"/>
    <n v="0.31900000000000001"/>
    <x v="44"/>
    <x v="11"/>
    <n v="10036"/>
    <n v="8"/>
    <x v="1"/>
    <x v="0"/>
    <x v="0"/>
    <s v="yes"/>
  </r>
  <r>
    <n v="114813"/>
    <s v="Fresno Pacific University"/>
    <s v="CA"/>
    <n v="0.64070000000000005"/>
    <n v="1544"/>
    <n v="36660"/>
    <n v="0.5"/>
    <n v="0.7157"/>
    <n v="0.58350000000000002"/>
    <x v="45"/>
    <x v="40"/>
    <n v="8399"/>
    <n v="10"/>
    <x v="1"/>
    <x v="0"/>
    <x v="0"/>
    <s v="yes"/>
  </r>
  <r>
    <n v="115409"/>
    <s v="Harvey Mudd College"/>
    <s v="CA"/>
    <n v="0.12659999999999999"/>
    <n v="921"/>
    <n v="68613"/>
    <n v="0.91879999999999995"/>
    <n v="0.96409999999999996"/>
    <n v="0.1517"/>
    <x v="46"/>
    <x v="32"/>
    <n v="15352"/>
    <n v="8"/>
    <x v="1"/>
    <x v="1"/>
    <x v="0"/>
    <s v="yes"/>
  </r>
  <r>
    <n v="115755"/>
    <s v="California State Polytechnic University-Humboldt"/>
    <s v="CA"/>
    <n v="0.98199999999999998"/>
    <n v="5612"/>
    <n v="20850"/>
    <n v="0.48549999999999999"/>
    <n v="0.75990000000000002"/>
    <n v="0.42870000000000003"/>
    <x v="47"/>
    <x v="41"/>
    <n v="11900"/>
    <n v="16"/>
    <x v="0"/>
    <x v="2"/>
    <x v="0"/>
    <s v="no"/>
  </r>
  <r>
    <n v="117104"/>
    <s v="Life Pacific University"/>
    <s v="CA"/>
    <n v="0.95799999999999996"/>
    <n v="456"/>
    <n v="22118"/>
    <n v="0.40400000000000003"/>
    <n v="0.73019999999999996"/>
    <n v="0.53790000000000004"/>
    <x v="48"/>
    <x v="42"/>
    <n v="6254"/>
    <n v="12"/>
    <x v="1"/>
    <x v="1"/>
    <x v="0"/>
    <s v="no"/>
  </r>
  <r>
    <n v="117140"/>
    <s v="University of La Verne"/>
    <s v="CA"/>
    <n v="0.7117"/>
    <n v="3050"/>
    <n v="49470"/>
    <n v="0.63119999999999998"/>
    <n v="0.64449999999999996"/>
    <n v="0.51400000000000001"/>
    <x v="49"/>
    <x v="43"/>
    <n v="10550"/>
    <n v="10"/>
    <x v="1"/>
    <x v="1"/>
    <x v="0"/>
    <s v="yes"/>
  </r>
  <r>
    <n v="117168"/>
    <s v="Laguna College of Art and Design"/>
    <s v="CA"/>
    <n v="0.94320000000000004"/>
    <n v="746"/>
    <n v="37500"/>
    <n v="0.51719999999999999"/>
    <n v="0.84209999999999996"/>
    <n v="0.29899999999999999"/>
    <x v="50"/>
    <x v="11"/>
    <n v="8099"/>
    <n v="9"/>
    <x v="1"/>
    <x v="2"/>
    <x v="0"/>
    <s v="no"/>
  </r>
  <r>
    <n v="117627"/>
    <s v="La Sierra University"/>
    <s v="CA"/>
    <n v="0.91500000000000004"/>
    <n v="1116"/>
    <n v="37710"/>
    <n v="0.59730000000000005"/>
    <n v="0.77290000000000003"/>
    <n v="0.47249999999999998"/>
    <x v="51"/>
    <x v="11"/>
    <n v="8396"/>
    <n v="12"/>
    <x v="1"/>
    <x v="0"/>
    <x v="0"/>
    <s v="yes"/>
  </r>
  <r>
    <n v="117751"/>
    <s v="The Master's University and Seminary"/>
    <s v="CA"/>
    <n v="0.84019999999999995"/>
    <n v="1622"/>
    <n v="39020"/>
    <n v="0.67730000000000001"/>
    <n v="0.84670000000000001"/>
    <n v="0.21240000000000001"/>
    <x v="52"/>
    <x v="34"/>
    <n v="8083"/>
    <n v="13"/>
    <x v="1"/>
    <x v="1"/>
    <x v="0"/>
    <s v="yes"/>
  </r>
  <r>
    <n v="117946"/>
    <s v="Loyola Marymount University"/>
    <s v="CA"/>
    <n v="0.45079999999999998"/>
    <n v="7094"/>
    <n v="62357"/>
    <n v="0.78869999999999996"/>
    <n v="0.88580000000000003"/>
    <n v="0.13220000000000001"/>
    <x v="53"/>
    <x v="0"/>
    <n v="13834"/>
    <n v="10"/>
    <x v="1"/>
    <x v="0"/>
    <x v="0"/>
    <s v="yes"/>
  </r>
  <r>
    <n v="118693"/>
    <s v="Menlo College"/>
    <s v="CA"/>
    <n v="0.68469999999999998"/>
    <n v="752"/>
    <n v="53630"/>
    <n v="0.53500000000000003"/>
    <n v="0.69940000000000002"/>
    <n v="0.3105"/>
    <x v="54"/>
    <x v="44"/>
    <n v="10344"/>
    <n v="14"/>
    <x v="1"/>
    <x v="1"/>
    <x v="0"/>
    <s v="yes"/>
  </r>
  <r>
    <n v="119173"/>
    <s v="Mount Saint Mary's University"/>
    <s v="CA"/>
    <n v="0.73129999999999995"/>
    <n v="1719"/>
    <n v="49564"/>
    <n v="0.53249999999999997"/>
    <n v="0.71140000000000003"/>
    <n v="0.57099999999999995"/>
    <x v="55"/>
    <x v="45"/>
    <n v="9605"/>
    <n v="8"/>
    <x v="1"/>
    <x v="0"/>
    <x v="0"/>
    <s v="yes"/>
  </r>
  <r>
    <n v="119775"/>
    <s v="Newschool of Architecture and Design"/>
    <s v="CA"/>
    <n v="1"/>
    <n v="182"/>
    <n v="30291"/>
    <n v="0.61899999999999999"/>
    <n v="0.625"/>
    <n v="0.52110000000000001"/>
    <x v="56"/>
    <x v="7"/>
    <n v="6140"/>
    <n v="8"/>
    <x v="2"/>
    <x v="0"/>
    <x v="0"/>
    <s v="yes"/>
  </r>
  <r>
    <n v="120254"/>
    <s v="Occidental College"/>
    <s v="CA"/>
    <n v="0.44169999999999998"/>
    <n v="1877"/>
    <n v="66274"/>
    <n v="0.80879999999999996"/>
    <n v="0.89849999999999997"/>
    <n v="0.1656"/>
    <x v="57"/>
    <x v="6"/>
    <n v="12349"/>
    <n v="9"/>
    <x v="1"/>
    <x v="0"/>
    <x v="0"/>
    <s v="yes"/>
  </r>
  <r>
    <n v="120403"/>
    <s v="Otis College of Art and Design"/>
    <s v="CA"/>
    <n v="0.81759999999999999"/>
    <n v="1223"/>
    <n v="56488"/>
    <n v="0.66300000000000003"/>
    <n v="0.74470000000000003"/>
    <n v="0.33629999999999999"/>
    <x v="58"/>
    <x v="11"/>
    <n v="9491"/>
    <n v="9"/>
    <x v="1"/>
    <x v="0"/>
    <x v="0"/>
    <s v="yes"/>
  </r>
  <r>
    <n v="120537"/>
    <s v="Hope International University"/>
    <s v="CA"/>
    <n v="0.32979999999999998"/>
    <n v="564"/>
    <n v="38050"/>
    <n v="0.49440000000000001"/>
    <n v="0.52439999999999998"/>
    <n v="0.44259999999999999"/>
    <x v="59"/>
    <x v="6"/>
    <n v="7734"/>
    <n v="13"/>
    <x v="1"/>
    <x v="1"/>
    <x v="0"/>
    <s v="no"/>
  </r>
  <r>
    <n v="120883"/>
    <s v="University of the Pacific"/>
    <s v="CA"/>
    <n v="0.71319999999999995"/>
    <n v="3204"/>
    <n v="57080"/>
    <n v="0.6905"/>
    <n v="0.88460000000000005"/>
    <n v="0.36120000000000002"/>
    <x v="60"/>
    <x v="0"/>
    <n v="11952"/>
    <n v="13"/>
    <x v="1"/>
    <x v="0"/>
    <x v="0"/>
    <s v="yes"/>
  </r>
  <r>
    <n v="121150"/>
    <s v="Pepperdine University"/>
    <s v="CA"/>
    <n v="0.62860000000000005"/>
    <n v="3553"/>
    <n v="69918"/>
    <n v="0.83350000000000002"/>
    <n v="0.87570000000000003"/>
    <n v="0.20250000000000001"/>
    <x v="61"/>
    <x v="46"/>
    <n v="14314"/>
    <n v="12"/>
    <x v="1"/>
    <x v="1"/>
    <x v="0"/>
    <s v="yes"/>
  </r>
  <r>
    <n v="121257"/>
    <s v="Pitzer College"/>
    <s v="CA"/>
    <n v="0.25159999999999999"/>
    <n v="1227"/>
    <n v="65192"/>
    <n v="0.83389999999999997"/>
    <n v="0.93799999999999994"/>
    <n v="0.1055"/>
    <x v="62"/>
    <x v="47"/>
    <n v="12503"/>
    <n v="10"/>
    <x v="1"/>
    <x v="1"/>
    <x v="0"/>
    <s v="yes"/>
  </r>
  <r>
    <n v="121309"/>
    <s v="Point Loma Nazarene University"/>
    <s v="CA"/>
    <n v="0.83679999999999999"/>
    <n v="3188"/>
    <n v="46250"/>
    <n v="0.77170000000000005"/>
    <n v="0.85540000000000005"/>
    <n v="0.21440000000000001"/>
    <x v="63"/>
    <x v="48"/>
    <n v="11862"/>
    <n v="13"/>
    <x v="1"/>
    <x v="0"/>
    <x v="0"/>
    <s v="yes"/>
  </r>
  <r>
    <n v="121345"/>
    <s v="Pomona College"/>
    <s v="CA"/>
    <n v="7.0900000000000005E-2"/>
    <n v="1666"/>
    <n v="65420"/>
    <n v="0.93200000000000005"/>
    <n v="0.97550000000000003"/>
    <n v="0.1953"/>
    <x v="64"/>
    <x v="49"/>
    <n v="15085"/>
    <n v="7"/>
    <x v="1"/>
    <x v="1"/>
    <x v="0"/>
    <s v="yes"/>
  </r>
  <r>
    <n v="121691"/>
    <s v="University of Redlands"/>
    <s v="CA"/>
    <n v="0.82709999999999995"/>
    <n v="2049"/>
    <n v="60878"/>
    <n v="0.67269999999999996"/>
    <n v="0.84019999999999995"/>
    <n v="0.36449999999999999"/>
    <x v="65"/>
    <x v="50"/>
    <n v="10565"/>
    <n v="10"/>
    <x v="1"/>
    <x v="0"/>
    <x v="0"/>
    <s v="yes"/>
  </r>
  <r>
    <n v="122409"/>
    <s v="San Diego State University"/>
    <s v="CA"/>
    <n v="0.3619"/>
    <n v="35377"/>
    <n v="21328"/>
    <n v="0.76429999999999998"/>
    <n v="0.90629999999999999"/>
    <n v="0.31740000000000002"/>
    <x v="66"/>
    <x v="26"/>
    <n v="13042"/>
    <n v="27"/>
    <x v="0"/>
    <x v="0"/>
    <x v="0"/>
    <s v="yes"/>
  </r>
  <r>
    <n v="122436"/>
    <s v="University of San Diego"/>
    <s v="CA"/>
    <n v="0.52380000000000004"/>
    <n v="5671"/>
    <n v="59486"/>
    <n v="0.8367"/>
    <n v="0.91400000000000003"/>
    <n v="0.2092"/>
    <x v="67"/>
    <x v="51"/>
    <n v="13201"/>
    <n v="13"/>
    <x v="1"/>
    <x v="0"/>
    <x v="0"/>
    <s v="yes"/>
  </r>
  <r>
    <n v="122597"/>
    <s v="San Francisco State University"/>
    <s v="CA"/>
    <n v="0.96440000000000003"/>
    <n v="18639"/>
    <n v="20550"/>
    <n v="0.50370000000000004"/>
    <n v="0.82699999999999996"/>
    <n v="0.42220000000000002"/>
    <x v="68"/>
    <x v="52"/>
    <n v="13199"/>
    <n v="19"/>
    <x v="0"/>
    <x v="0"/>
    <x v="0"/>
    <s v="yes"/>
  </r>
  <r>
    <n v="122612"/>
    <s v="University of San Francisco"/>
    <s v="CA"/>
    <n v="0.61709999999999998"/>
    <n v="5287"/>
    <n v="60492"/>
    <n v="0.7006"/>
    <n v="0.83689999999999998"/>
    <n v="0.27960000000000002"/>
    <x v="69"/>
    <x v="6"/>
    <n v="14860"/>
    <n v="11"/>
    <x v="1"/>
    <x v="0"/>
    <x v="0"/>
    <s v="yes"/>
  </r>
  <r>
    <n v="122728"/>
    <s v="William Jessup University"/>
    <s v="CA"/>
    <n v="0.93330000000000002"/>
    <n v="1294"/>
    <n v="37150"/>
    <n v="0.55979999999999996"/>
    <n v="0.76880000000000004"/>
    <n v="0.31719999999999998"/>
    <x v="70"/>
    <x v="53"/>
    <n v="8173"/>
    <n v="10"/>
    <x v="1"/>
    <x v="1"/>
    <x v="0"/>
    <s v="yes"/>
  </r>
  <r>
    <n v="122755"/>
    <s v="San Jose State University"/>
    <s v="CA"/>
    <n v="0.84609999999999996"/>
    <n v="27601"/>
    <n v="21010"/>
    <n v="0.69220000000000004"/>
    <n v="0.86839999999999995"/>
    <n v="0.35239999999999999"/>
    <x v="71"/>
    <x v="26"/>
    <n v="12896"/>
    <n v="25"/>
    <x v="0"/>
    <x v="0"/>
    <x v="0"/>
    <s v="yes"/>
  </r>
  <r>
    <n v="122931"/>
    <s v="Santa Clara University"/>
    <s v="CA"/>
    <n v="0.48"/>
    <n v="6552"/>
    <n v="61293"/>
    <n v="0.87919999999999998"/>
    <n v="0.93920000000000003"/>
    <n v="0.11269999999999999"/>
    <x v="72"/>
    <x v="54"/>
    <n v="14682"/>
    <n v="11"/>
    <x v="1"/>
    <x v="0"/>
    <x v="0"/>
    <s v="yes"/>
  </r>
  <r>
    <n v="123165"/>
    <s v="Scripps College"/>
    <s v="CA"/>
    <n v="0.38290000000000002"/>
    <n v="1113"/>
    <n v="65950"/>
    <n v="0.82540000000000002"/>
    <n v="0.93820000000000003"/>
    <n v="0.11"/>
    <x v="73"/>
    <x v="38"/>
    <n v="13213"/>
    <n v="10"/>
    <x v="1"/>
    <x v="1"/>
    <x v="0"/>
    <s v="yes"/>
  </r>
  <r>
    <n v="123457"/>
    <s v="Simpson University"/>
    <s v="CA"/>
    <n v="0.86029999999999995"/>
    <n v="809"/>
    <n v="39708"/>
    <n v="0.4884"/>
    <n v="0.60419999999999996"/>
    <n v="0.44109999999999999"/>
    <x v="74"/>
    <x v="35"/>
    <n v="7504"/>
    <n v="17"/>
    <x v="1"/>
    <x v="0"/>
    <x v="0"/>
    <s v="yes"/>
  </r>
  <r>
    <n v="123554"/>
    <s v="Saint Mary's College of California"/>
    <s v="CA"/>
    <n v="0.86529999999999996"/>
    <n v="1947"/>
    <n v="57803"/>
    <n v="0.70299999999999996"/>
    <n v="0.85370000000000001"/>
    <n v="0.2671"/>
    <x v="75"/>
    <x v="55"/>
    <n v="11429"/>
    <n v="10"/>
    <x v="1"/>
    <x v="1"/>
    <x v="0"/>
    <s v="yes"/>
  </r>
  <r>
    <n v="123572"/>
    <s v="Sonoma State University"/>
    <s v="CA"/>
    <n v="0.93430000000000002"/>
    <n v="5166"/>
    <n v="21224"/>
    <n v="0.57589999999999997"/>
    <n v="0.79200000000000004"/>
    <n v="0.35920000000000002"/>
    <x v="76"/>
    <x v="56"/>
    <n v="12780"/>
    <n v="17"/>
    <x v="0"/>
    <x v="1"/>
    <x v="0"/>
    <s v="yes"/>
  </r>
  <r>
    <n v="123651"/>
    <s v="Vanguard University of Southern California"/>
    <s v="CA"/>
    <n v="0.62439999999999996"/>
    <n v="1933"/>
    <n v="41700"/>
    <n v="0.56769999999999998"/>
    <n v="0.7006"/>
    <n v="0.43780000000000002"/>
    <x v="77"/>
    <x v="57"/>
    <n v="9494"/>
    <n v="13"/>
    <x v="1"/>
    <x v="0"/>
    <x v="0"/>
    <s v="yes"/>
  </r>
  <r>
    <n v="123961"/>
    <s v="University of Southern California"/>
    <s v="CA"/>
    <n v="9.8100000000000007E-2"/>
    <n v="20443"/>
    <n v="72097"/>
    <n v="0.91830000000000001"/>
    <n v="0.95930000000000004"/>
    <n v="0.22239999999999999"/>
    <x v="78"/>
    <x v="41"/>
    <n v="17924"/>
    <n v="9"/>
    <x v="1"/>
    <x v="0"/>
    <x v="0"/>
    <s v="yes"/>
  </r>
  <r>
    <n v="124292"/>
    <s v="Thomas Aquinas College"/>
    <s v="CA"/>
    <n v="0.83089999999999997"/>
    <n v="566"/>
    <n v="30200"/>
    <n v="0.84299999999999997"/>
    <n v="0.91610000000000003"/>
    <n v="0.26719999999999999"/>
    <x v="79"/>
    <x v="41"/>
    <n v="9628"/>
    <n v="11"/>
    <x v="1"/>
    <x v="2"/>
    <x v="0"/>
    <s v="yes"/>
  </r>
  <r>
    <n v="125727"/>
    <s v="Westmont College"/>
    <s v="CA"/>
    <n v="0.77049999999999996"/>
    <n v="1302"/>
    <n v="53584"/>
    <n v="0.70350000000000001"/>
    <n v="0.85"/>
    <n v="0.20030000000000001"/>
    <x v="80"/>
    <x v="58"/>
    <n v="10166"/>
    <n v="10"/>
    <x v="1"/>
    <x v="1"/>
    <x v="0"/>
    <s v="yes"/>
  </r>
  <r>
    <n v="125763"/>
    <s v="Whittier College"/>
    <s v="CA"/>
    <n v="0.80789999999999995"/>
    <n v="764"/>
    <n v="51350"/>
    <n v="0.59960000000000002"/>
    <n v="0.66210000000000002"/>
    <n v="0.33910000000000001"/>
    <x v="81"/>
    <x v="59"/>
    <n v="9094"/>
    <n v="8"/>
    <x v="1"/>
    <x v="1"/>
    <x v="0"/>
    <s v="yes"/>
  </r>
  <r>
    <n v="126562"/>
    <s v="University of Colorado Denver/Anschutz Medical Campus"/>
    <s v="CO"/>
    <n v="0.74680000000000002"/>
    <n v="10519"/>
    <n v="29391"/>
    <n v="0.46150000000000002"/>
    <n v="0.72650000000000003"/>
    <n v="0.2616"/>
    <x v="82"/>
    <x v="34"/>
    <n v="12152"/>
    <n v="17"/>
    <x v="0"/>
    <x v="0"/>
    <x v="0"/>
    <s v="yes"/>
  </r>
  <r>
    <n v="126580"/>
    <s v="University of Colorado Colorado Springs"/>
    <s v="CO"/>
    <n v="0.97350000000000003"/>
    <n v="8697"/>
    <n v="24336"/>
    <n v="0.46929999999999999"/>
    <n v="0.6835"/>
    <n v="0.27289999999999998"/>
    <x v="83"/>
    <x v="60"/>
    <n v="9318"/>
    <n v="15"/>
    <x v="0"/>
    <x v="0"/>
    <x v="0"/>
    <s v="yes"/>
  </r>
  <r>
    <n v="126614"/>
    <s v="University of Colorado Boulder"/>
    <s v="CO"/>
    <n v="0.78080000000000005"/>
    <n v="31939"/>
    <n v="44918"/>
    <n v="0.7419"/>
    <n v="0.90149999999999997"/>
    <n v="0.1449"/>
    <x v="84"/>
    <x v="0"/>
    <n v="13324"/>
    <n v="19"/>
    <x v="0"/>
    <x v="0"/>
    <x v="0"/>
    <s v="yes"/>
  </r>
  <r>
    <n v="126678"/>
    <s v="Colorado College"/>
    <s v="CO"/>
    <n v="0.1847"/>
    <n v="2014"/>
    <n v="70734"/>
    <n v="0.87660000000000005"/>
    <n v="0.93620000000000003"/>
    <n v="0.14449999999999999"/>
    <x v="85"/>
    <x v="61"/>
    <n v="12786"/>
    <n v="9"/>
    <x v="1"/>
    <x v="0"/>
    <x v="0"/>
    <s v="yes"/>
  </r>
  <r>
    <n v="126775"/>
    <s v="Colorado School of Mines"/>
    <s v="CO"/>
    <n v="0.6069"/>
    <n v="6155"/>
    <n v="45824"/>
    <n v="0.81710000000000005"/>
    <n v="0.92789999999999995"/>
    <n v="0.13569999999999999"/>
    <x v="86"/>
    <x v="6"/>
    <n v="14000"/>
    <n v="18"/>
    <x v="0"/>
    <x v="1"/>
    <x v="0"/>
    <s v="yes"/>
  </r>
  <r>
    <n v="126818"/>
    <s v="Colorado State University-Fort Collins"/>
    <s v="CO"/>
    <n v="0.88539999999999996"/>
    <n v="25538"/>
    <n v="34783"/>
    <n v="0.66510000000000002"/>
    <n v="0.8589"/>
    <n v="0.2109"/>
    <x v="87"/>
    <x v="60"/>
    <n v="11801"/>
    <n v="17"/>
    <x v="0"/>
    <x v="0"/>
    <x v="0"/>
    <s v="yes"/>
  </r>
  <r>
    <n v="127060"/>
    <s v="University of Denver"/>
    <s v="CO"/>
    <n v="0.77810000000000001"/>
    <n v="6025"/>
    <n v="61398"/>
    <n v="0.75600000000000001"/>
    <n v="0.88939999999999997"/>
    <n v="0.14249999999999999"/>
    <x v="88"/>
    <x v="62"/>
    <n v="13010"/>
    <n v="9"/>
    <x v="1"/>
    <x v="0"/>
    <x v="0"/>
    <s v="yes"/>
  </r>
  <r>
    <n v="127185"/>
    <s v="Fort Lewis College"/>
    <s v="CO"/>
    <n v="0.77300000000000002"/>
    <n v="3079"/>
    <n v="21526"/>
    <n v="0.35639999999999999"/>
    <n v="0.6613"/>
    <n v="0.34920000000000001"/>
    <x v="89"/>
    <x v="63"/>
    <n v="6374"/>
    <n v="14"/>
    <x v="0"/>
    <x v="2"/>
    <x v="0"/>
    <s v="no"/>
  </r>
  <r>
    <n v="127565"/>
    <s v="Metropolitan State University of Denver"/>
    <s v="CO"/>
    <n v="0.98799999999999999"/>
    <n v="15002"/>
    <n v="30684"/>
    <n v="0.31540000000000001"/>
    <n v="0.62890000000000001"/>
    <n v="0.35510000000000003"/>
    <x v="90"/>
    <x v="64"/>
    <n v="10105"/>
    <n v="14"/>
    <x v="0"/>
    <x v="0"/>
    <x v="0"/>
    <s v="yes"/>
  </r>
  <r>
    <n v="127653"/>
    <s v="Naropa University"/>
    <s v="CO"/>
    <n v="1"/>
    <n v="339"/>
    <n v="36620"/>
    <n v="0.36670000000000003"/>
    <n v="0.54169999999999996"/>
    <n v="0.51359999999999995"/>
    <x v="91"/>
    <x v="65"/>
    <n v="5935"/>
    <n v="10"/>
    <x v="1"/>
    <x v="0"/>
    <x v="0"/>
    <s v="no"/>
  </r>
  <r>
    <n v="127741"/>
    <s v="University of Northern Colorado"/>
    <s v="CO"/>
    <n v="0.85850000000000004"/>
    <n v="5598"/>
    <n v="27266"/>
    <n v="0.51239999999999997"/>
    <n v="0.75849999999999995"/>
    <n v="0.26179999999999998"/>
    <x v="92"/>
    <x v="66"/>
    <n v="8988"/>
    <n v="14"/>
    <x v="0"/>
    <x v="0"/>
    <x v="0"/>
    <s v="yes"/>
  </r>
  <r>
    <n v="127918"/>
    <s v="Regis University"/>
    <s v="CO"/>
    <n v="0.86460000000000004"/>
    <n v="2627"/>
    <n v="46340"/>
    <n v="0.61019999999999996"/>
    <n v="0.71430000000000005"/>
    <n v="0.31830000000000003"/>
    <x v="93"/>
    <x v="32"/>
    <n v="8318"/>
    <n v="11"/>
    <x v="1"/>
    <x v="0"/>
    <x v="0"/>
    <s v="yes"/>
  </r>
  <r>
    <n v="128106"/>
    <s v="Colorado State University Pueblo"/>
    <s v="CO"/>
    <n v="0.94899999999999995"/>
    <n v="3042"/>
    <n v="17944"/>
    <n v="0.39729999999999999"/>
    <n v="0.64249999999999996"/>
    <n v="0.28570000000000001"/>
    <x v="94"/>
    <x v="64"/>
    <n v="8216"/>
    <n v="16"/>
    <x v="0"/>
    <x v="0"/>
    <x v="0"/>
    <s v="yes"/>
  </r>
  <r>
    <n v="128391"/>
    <s v="Western Colorado University"/>
    <s v="CO"/>
    <n v="0.99709999999999999"/>
    <n v="1586"/>
    <n v="24434"/>
    <n v="0.505"/>
    <n v="0.7238"/>
    <n v="0.1202"/>
    <x v="95"/>
    <x v="67"/>
    <n v="7628"/>
    <n v="17"/>
    <x v="0"/>
    <x v="2"/>
    <x v="0"/>
    <s v="no"/>
  </r>
  <r>
    <n v="141486"/>
    <s v="Chaminade University of Honolulu"/>
    <s v="HI"/>
    <n v="0.9143"/>
    <n v="1672"/>
    <n v="30874"/>
    <n v="0.55400000000000005"/>
    <n v="0.70369999999999999"/>
    <n v="0.4133"/>
    <x v="96"/>
    <x v="58"/>
    <n v="9015"/>
    <n v="11"/>
    <x v="1"/>
    <x v="0"/>
    <x v="0"/>
    <s v="yes"/>
  </r>
  <r>
    <n v="141565"/>
    <s v="University of Hawaii at Hilo"/>
    <s v="HI"/>
    <n v="0.60629999999999995"/>
    <n v="2160"/>
    <n v="20798"/>
    <n v="0.48370000000000002"/>
    <n v="0.72750000000000004"/>
    <n v="0.40389999999999998"/>
    <x v="97"/>
    <x v="34"/>
    <n v="12097"/>
    <n v="11"/>
    <x v="0"/>
    <x v="2"/>
    <x v="0"/>
    <s v="no"/>
  </r>
  <r>
    <n v="141574"/>
    <s v="University of Hawaii at Manoa"/>
    <s v="HI"/>
    <n v="0.86599999999999999"/>
    <n v="15029"/>
    <n v="34218"/>
    <n v="0.64290000000000003"/>
    <n v="0.80720000000000003"/>
    <n v="0.26229999999999998"/>
    <x v="98"/>
    <x v="13"/>
    <n v="14472"/>
    <n v="15"/>
    <x v="0"/>
    <x v="0"/>
    <x v="0"/>
    <s v="yes"/>
  </r>
  <r>
    <n v="141644"/>
    <s v="Hawaii Pacific University"/>
    <s v="HI"/>
    <n v="0.85870000000000002"/>
    <n v="2392"/>
    <n v="34392"/>
    <n v="0.34889999999999999"/>
    <n v="0.5645"/>
    <n v="0.2145"/>
    <x v="99"/>
    <x v="57"/>
    <n v="9549"/>
    <n v="15"/>
    <x v="1"/>
    <x v="0"/>
    <x v="0"/>
    <s v="yes"/>
  </r>
  <r>
    <n v="141981"/>
    <s v="University of Hawaii-West Oahu"/>
    <s v="HI"/>
    <n v="0.95340000000000003"/>
    <n v="2519"/>
    <n v="20544"/>
    <n v="0.4955"/>
    <n v="0.77949999999999997"/>
    <n v="0.3206"/>
    <x v="100"/>
    <x v="68"/>
    <n v="11565"/>
    <n v="17"/>
    <x v="0"/>
    <x v="1"/>
    <x v="0"/>
    <s v="yes"/>
  </r>
  <r>
    <n v="142115"/>
    <s v="Boise State University"/>
    <s v="ID"/>
    <n v="0.87209999999999999"/>
    <n v="17674"/>
    <n v="27788"/>
    <n v="0.60199999999999998"/>
    <n v="0.78849999999999998"/>
    <n v="0.18079999999999999"/>
    <x v="101"/>
    <x v="34"/>
    <n v="9887"/>
    <n v="20"/>
    <x v="0"/>
    <x v="0"/>
    <x v="0"/>
    <s v="yes"/>
  </r>
  <r>
    <n v="142285"/>
    <s v="University of Idaho"/>
    <s v="ID"/>
    <n v="0.75529999999999997"/>
    <n v="7747"/>
    <n v="28320"/>
    <n v="0.57279999999999998"/>
    <n v="0.75590000000000002"/>
    <n v="0.23480000000000001"/>
    <x v="102"/>
    <x v="69"/>
    <n v="10288"/>
    <n v="18"/>
    <x v="0"/>
    <x v="2"/>
    <x v="0"/>
    <s v="yes"/>
  </r>
  <r>
    <n v="142294"/>
    <s v="The College of Idaho"/>
    <s v="ID"/>
    <n v="0.49099999999999999"/>
    <n v="1041"/>
    <n v="37845"/>
    <n v="0.62539999999999996"/>
    <n v="0.81850000000000001"/>
    <n v="0.25169999999999998"/>
    <x v="103"/>
    <x v="70"/>
    <n v="7798"/>
    <n v="10"/>
    <x v="1"/>
    <x v="1"/>
    <x v="0"/>
    <s v="no"/>
  </r>
  <r>
    <n v="142328"/>
    <s v="Lewis-Clark State College"/>
    <s v="ID"/>
    <n v="0.87690000000000001"/>
    <n v="2385"/>
    <n v="22028"/>
    <n v="0.4017"/>
    <n v="0.61050000000000004"/>
    <n v="0.24279999999999999"/>
    <x v="104"/>
    <x v="13"/>
    <n v="7551"/>
    <n v="16"/>
    <x v="0"/>
    <x v="0"/>
    <x v="0"/>
    <s v="no"/>
  </r>
  <r>
    <n v="142461"/>
    <s v="Northwest Nazarene University"/>
    <s v="ID"/>
    <n v="0.64739999999999998"/>
    <n v="1024"/>
    <n v="40794"/>
    <n v="0.70760000000000001"/>
    <n v="0.77410000000000001"/>
    <n v="0.29759999999999998"/>
    <x v="105"/>
    <x v="71"/>
    <n v="6760"/>
    <n v="14"/>
    <x v="1"/>
    <x v="1"/>
    <x v="0"/>
    <s v="yes"/>
  </r>
  <r>
    <n v="143048"/>
    <s v="School of the Art Institute of Chicago"/>
    <s v="IL"/>
    <n v="0.77470000000000006"/>
    <n v="2805"/>
    <n v="56420"/>
    <n v="0.66990000000000005"/>
    <n v="0.83830000000000005"/>
    <n v="0.18729999999999999"/>
    <x v="106"/>
    <x v="11"/>
    <n v="11628"/>
    <n v="10"/>
    <x v="1"/>
    <x v="0"/>
    <x v="1"/>
    <s v="no"/>
  </r>
  <r>
    <n v="143084"/>
    <s v="Augustana College"/>
    <s v="IL"/>
    <n v="0.62680000000000002"/>
    <n v="2490"/>
    <n v="51598"/>
    <n v="0.72860000000000003"/>
    <n v="0.82110000000000005"/>
    <n v="0.24"/>
    <x v="107"/>
    <x v="11"/>
    <n v="8300"/>
    <n v="12"/>
    <x v="1"/>
    <x v="0"/>
    <x v="1"/>
    <s v="yes"/>
  </r>
  <r>
    <n v="143118"/>
    <s v="Aurora University"/>
    <s v="IL"/>
    <n v="0.8085"/>
    <n v="3974"/>
    <n v="29170"/>
    <n v="0.60319999999999996"/>
    <n v="0.77059999999999995"/>
    <n v="0.44950000000000001"/>
    <x v="108"/>
    <x v="72"/>
    <n v="9142"/>
    <n v="18"/>
    <x v="1"/>
    <x v="1"/>
    <x v="1"/>
    <s v="yes"/>
  </r>
  <r>
    <n v="143288"/>
    <s v="Blackburn College"/>
    <s v="IL"/>
    <n v="0.63190000000000002"/>
    <n v="471"/>
    <n v="28149"/>
    <n v="0.57489999999999997"/>
    <n v="0.67210000000000003"/>
    <n v="0.49869999999999998"/>
    <x v="109"/>
    <x v="73"/>
    <n v="8514"/>
    <n v="11"/>
    <x v="1"/>
    <x v="2"/>
    <x v="1"/>
    <s v="no"/>
  </r>
  <r>
    <n v="143358"/>
    <s v="Bradley University"/>
    <s v="IL"/>
    <n v="0.76759999999999995"/>
    <n v="3574"/>
    <n v="42160"/>
    <n v="0.76170000000000004"/>
    <n v="0.82650000000000001"/>
    <n v="0.3165"/>
    <x v="110"/>
    <x v="11"/>
    <n v="9409"/>
    <n v="11"/>
    <x v="1"/>
    <x v="0"/>
    <x v="1"/>
    <s v="yes"/>
  </r>
  <r>
    <n v="144005"/>
    <s v="Chicago State University"/>
    <s v="IL"/>
    <n v="0.43259999999999998"/>
    <n v="1384"/>
    <n v="12754"/>
    <n v="0.15490000000000001"/>
    <n v="0.57320000000000004"/>
    <n v="0.5786"/>
    <x v="111"/>
    <x v="74"/>
    <n v="8878"/>
    <n v="9"/>
    <x v="0"/>
    <x v="0"/>
    <x v="1"/>
    <s v="no"/>
  </r>
  <r>
    <n v="144050"/>
    <s v="University of Chicago"/>
    <s v="IL"/>
    <n v="4.48E-2"/>
    <n v="7569"/>
    <n v="70662"/>
    <n v="0.95850000000000002"/>
    <n v="0.99260000000000004"/>
    <n v="0.15260000000000001"/>
    <x v="112"/>
    <x v="26"/>
    <n v="19806"/>
    <n v="5"/>
    <x v="1"/>
    <x v="0"/>
    <x v="1"/>
    <s v="yes"/>
  </r>
  <r>
    <n v="144281"/>
    <s v="Columbia College Chicago"/>
    <s v="IL"/>
    <n v="0.89459999999999995"/>
    <n v="5368"/>
    <n v="34088"/>
    <n v="0.51549999999999996"/>
    <n v="0.6603"/>
    <n v="0.45960000000000001"/>
    <x v="113"/>
    <x v="32"/>
    <n v="9323"/>
    <n v="15"/>
    <x v="1"/>
    <x v="0"/>
    <x v="1"/>
    <s v="no"/>
  </r>
  <r>
    <n v="144351"/>
    <s v="Concordia University-Chicago"/>
    <s v="IL"/>
    <n v="0.92789999999999995"/>
    <n v="1323"/>
    <n v="37488"/>
    <n v="0.36459999999999998"/>
    <n v="0.60499999999999998"/>
    <n v="0.45679999999999998"/>
    <x v="114"/>
    <x v="6"/>
    <n v="6759"/>
    <n v="13"/>
    <x v="1"/>
    <x v="1"/>
    <x v="1"/>
    <s v="yes"/>
  </r>
  <r>
    <n v="144740"/>
    <s v="DePaul University"/>
    <s v="IL"/>
    <n v="0.75890000000000002"/>
    <n v="14090"/>
    <n v="45999"/>
    <n v="0.67800000000000005"/>
    <n v="0.85499999999999998"/>
    <n v="0.31780000000000003"/>
    <x v="115"/>
    <x v="75"/>
    <n v="12717"/>
    <n v="17"/>
    <x v="1"/>
    <x v="0"/>
    <x v="1"/>
    <s v="yes"/>
  </r>
  <r>
    <n v="144892"/>
    <s v="Eastern Illinois University"/>
    <s v="IL"/>
    <n v="0.65349999999999997"/>
    <n v="4188"/>
    <n v="16217"/>
    <n v="0.47360000000000002"/>
    <n v="0.71709999999999996"/>
    <n v="0.29409999999999997"/>
    <x v="116"/>
    <x v="64"/>
    <n v="9482"/>
    <n v="14"/>
    <x v="0"/>
    <x v="2"/>
    <x v="1"/>
    <s v="yes"/>
  </r>
  <r>
    <n v="144962"/>
    <s v="Elmhurst University"/>
    <s v="IL"/>
    <n v="0.73640000000000005"/>
    <n v="3006"/>
    <n v="42955"/>
    <n v="0.7"/>
    <n v="0.79900000000000004"/>
    <n v="0.36809999999999998"/>
    <x v="117"/>
    <x v="76"/>
    <n v="8989"/>
    <n v="15"/>
    <x v="1"/>
    <x v="1"/>
    <x v="1"/>
    <s v="yes"/>
  </r>
  <r>
    <n v="144971"/>
    <s v="Eureka College"/>
    <s v="IL"/>
    <n v="0.84989999999999999"/>
    <n v="522"/>
    <n v="29096"/>
    <n v="0.41610000000000003"/>
    <n v="0.50390000000000001"/>
    <n v="0.48580000000000001"/>
    <x v="118"/>
    <x v="58"/>
    <n v="5632"/>
    <n v="14"/>
    <x v="1"/>
    <x v="2"/>
    <x v="1"/>
    <s v="yes"/>
  </r>
  <r>
    <n v="145336"/>
    <s v="Governors State University"/>
    <s v="IL"/>
    <n v="0.48270000000000002"/>
    <n v="2556"/>
    <n v="12004"/>
    <n v="0.22109999999999999"/>
    <n v="0.56220000000000003"/>
    <n v="0.53590000000000004"/>
    <x v="119"/>
    <x v="77"/>
    <n v="8619"/>
    <n v="11"/>
    <x v="0"/>
    <x v="1"/>
    <x v="1"/>
    <s v="yes"/>
  </r>
  <r>
    <n v="145372"/>
    <s v="Greenville University"/>
    <s v="IL"/>
    <n v="0.97499999999999998"/>
    <n v="955"/>
    <n v="32200"/>
    <n v="0.3982"/>
    <n v="0.70809999999999995"/>
    <n v="0.38890000000000002"/>
    <x v="120"/>
    <x v="9"/>
    <n v="6650"/>
    <n v="13"/>
    <x v="1"/>
    <x v="2"/>
    <x v="1"/>
    <s v="no"/>
  </r>
  <r>
    <n v="145497"/>
    <s v="Hebrew Theological College"/>
    <s v="IL"/>
    <n v="0.57140000000000002"/>
    <n v="90"/>
    <n v="15150"/>
    <n v="0.5"/>
    <n v="0.86050000000000004"/>
    <n v="0.12759999999999999"/>
    <x v="121"/>
    <x v="27"/>
    <n v="4277"/>
    <n v="5"/>
    <x v="1"/>
    <x v="0"/>
    <x v="1"/>
    <s v="no"/>
  </r>
  <r>
    <n v="145600"/>
    <s v="University of Illinois Chicago"/>
    <s v="IL"/>
    <n v="0.77349999999999997"/>
    <n v="22170"/>
    <n v="29884"/>
    <n v="0.61619999999999997"/>
    <n v="0.80210000000000004"/>
    <n v="0.48930000000000001"/>
    <x v="122"/>
    <x v="78"/>
    <n v="14621"/>
    <n v="17"/>
    <x v="0"/>
    <x v="0"/>
    <x v="1"/>
    <s v="yes"/>
  </r>
  <r>
    <n v="145619"/>
    <s v="Benedictine University"/>
    <s v="IL"/>
    <n v="0.95230000000000004"/>
    <n v="1942"/>
    <n v="35940"/>
    <n v="0.50329999999999997"/>
    <n v="0.66010000000000002"/>
    <n v="0.3947"/>
    <x v="123"/>
    <x v="79"/>
    <n v="8516"/>
    <n v="15"/>
    <x v="1"/>
    <x v="1"/>
    <x v="1"/>
    <s v="yes"/>
  </r>
  <r>
    <n v="145637"/>
    <s v="University of Illinois Urbana-Champaign"/>
    <s v="IL"/>
    <n v="0.42370000000000002"/>
    <n v="36258"/>
    <n v="35124"/>
    <n v="0.85129999999999995"/>
    <n v="0.94799999999999995"/>
    <n v="0.2341"/>
    <x v="124"/>
    <x v="0"/>
    <n v="14464"/>
    <n v="20"/>
    <x v="0"/>
    <x v="0"/>
    <x v="1"/>
    <s v="yes"/>
  </r>
  <r>
    <n v="145646"/>
    <s v="Illinois Wesleyan University"/>
    <s v="IL"/>
    <n v="0.3931"/>
    <n v="1582"/>
    <n v="57704"/>
    <n v="0.747"/>
    <n v="0.80049999999999999"/>
    <n v="0.26329999999999998"/>
    <x v="125"/>
    <x v="11"/>
    <n v="8828"/>
    <n v="12"/>
    <x v="1"/>
    <x v="0"/>
    <x v="1"/>
    <s v="yes"/>
  </r>
  <r>
    <n v="145691"/>
    <s v="Illinois College"/>
    <s v="IL"/>
    <n v="0.78190000000000004"/>
    <n v="930"/>
    <n v="38676"/>
    <n v="0.63819999999999999"/>
    <n v="0.70630000000000004"/>
    <n v="0.38390000000000002"/>
    <x v="126"/>
    <x v="80"/>
    <n v="7671"/>
    <n v="12"/>
    <x v="1"/>
    <x v="2"/>
    <x v="1"/>
    <s v="yes"/>
  </r>
  <r>
    <n v="145725"/>
    <s v="Illinois Institute of Technology"/>
    <s v="IL"/>
    <n v="0.54930000000000001"/>
    <n v="2833"/>
    <n v="52386"/>
    <n v="0.75209999999999999"/>
    <n v="0.85960000000000003"/>
    <n v="0.30009999999999998"/>
    <x v="127"/>
    <x v="32"/>
    <n v="12710"/>
    <n v="14"/>
    <x v="1"/>
    <x v="0"/>
    <x v="1"/>
    <s v="yes"/>
  </r>
  <r>
    <n v="145813"/>
    <s v="Illinois State University"/>
    <s v="IL"/>
    <n v="0.88149999999999995"/>
    <n v="19057"/>
    <n v="28210"/>
    <n v="0.64539999999999997"/>
    <n v="0.81440000000000001"/>
    <n v="0.32069999999999999"/>
    <x v="128"/>
    <x v="81"/>
    <n v="9453"/>
    <n v="19"/>
    <x v="0"/>
    <x v="1"/>
    <x v="1"/>
    <s v="yes"/>
  </r>
  <r>
    <n v="146339"/>
    <s v="Judson University"/>
    <s v="IL"/>
    <n v="0.47589999999999999"/>
    <n v="708"/>
    <n v="31360"/>
    <n v="0.59870000000000001"/>
    <n v="0.5917"/>
    <n v="0.3871"/>
    <x v="129"/>
    <x v="32"/>
    <n v="6024"/>
    <n v="10"/>
    <x v="1"/>
    <x v="0"/>
    <x v="1"/>
    <s v="yes"/>
  </r>
  <r>
    <n v="146427"/>
    <s v="Knox College"/>
    <s v="IL"/>
    <n v="0.70789999999999997"/>
    <n v="1127"/>
    <n v="57903"/>
    <n v="0.67730000000000001"/>
    <n v="0.83130000000000004"/>
    <n v="0.30869999999999997"/>
    <x v="130"/>
    <x v="11"/>
    <n v="7221"/>
    <n v="11"/>
    <x v="1"/>
    <x v="2"/>
    <x v="1"/>
    <s v="yes"/>
  </r>
  <r>
    <n v="146481"/>
    <s v="Lake Forest College"/>
    <s v="IL"/>
    <n v="0.56810000000000005"/>
    <n v="1813"/>
    <n v="56402"/>
    <n v="0.77780000000000005"/>
    <n v="0.89880000000000004"/>
    <n v="0.32240000000000002"/>
    <x v="131"/>
    <x v="82"/>
    <n v="9044"/>
    <n v="13"/>
    <x v="1"/>
    <x v="1"/>
    <x v="1"/>
    <s v="yes"/>
  </r>
  <r>
    <n v="146612"/>
    <s v="Lewis University"/>
    <s v="IL"/>
    <n v="0.71289999999999998"/>
    <n v="4015"/>
    <n v="39200"/>
    <n v="0.66610000000000003"/>
    <n v="0.79149999999999998"/>
    <n v="0.32550000000000001"/>
    <x v="132"/>
    <x v="64"/>
    <n v="10457"/>
    <n v="13"/>
    <x v="1"/>
    <x v="1"/>
    <x v="1"/>
    <s v="yes"/>
  </r>
  <r>
    <n v="146719"/>
    <s v="Loyola University Chicago"/>
    <s v="IL"/>
    <n v="0.81599999999999995"/>
    <n v="11737"/>
    <n v="53710"/>
    <n v="0.73040000000000005"/>
    <n v="0.81669999999999998"/>
    <n v="0.23749999999999999"/>
    <x v="133"/>
    <x v="83"/>
    <n v="11515"/>
    <n v="13"/>
    <x v="1"/>
    <x v="0"/>
    <x v="1"/>
    <s v="yes"/>
  </r>
  <r>
    <n v="147013"/>
    <s v="McKendree University"/>
    <s v="IL"/>
    <n v="0.71719999999999995"/>
    <n v="1752"/>
    <n v="34740"/>
    <n v="0.5333"/>
    <n v="0.67349999999999999"/>
    <n v="0.33600000000000002"/>
    <x v="134"/>
    <x v="58"/>
    <n v="7069"/>
    <n v="16"/>
    <x v="1"/>
    <x v="1"/>
    <x v="1"/>
    <s v="yes"/>
  </r>
  <r>
    <n v="147244"/>
    <s v="Millikin University"/>
    <s v="IL"/>
    <n v="0.66679999999999995"/>
    <n v="1382"/>
    <n v="26892"/>
    <n v="0.5494"/>
    <n v="0.75"/>
    <n v="0.37569999999999998"/>
    <x v="135"/>
    <x v="11"/>
    <n v="6557"/>
    <n v="10"/>
    <x v="1"/>
    <x v="0"/>
    <x v="1"/>
    <s v="yes"/>
  </r>
  <r>
    <n v="147341"/>
    <s v="Monmouth College"/>
    <s v="IL"/>
    <n v="0.9093"/>
    <n v="702"/>
    <n v="44922"/>
    <n v="0.64610000000000001"/>
    <n v="0.74409999999999998"/>
    <n v="0.37140000000000001"/>
    <x v="136"/>
    <x v="11"/>
    <n v="6882"/>
    <n v="9"/>
    <x v="1"/>
    <x v="2"/>
    <x v="1"/>
    <s v="yes"/>
  </r>
  <r>
    <n v="147369"/>
    <s v="Moody Bible Institute"/>
    <s v="IL"/>
    <n v="0.82689999999999997"/>
    <n v="1510"/>
    <n v="15786"/>
    <n v="0.62329999999999997"/>
    <n v="0.83899999999999997"/>
    <n v="0.36270000000000002"/>
    <x v="137"/>
    <x v="84"/>
    <n v="9213"/>
    <n v="14"/>
    <x v="1"/>
    <x v="0"/>
    <x v="1"/>
    <s v="no"/>
  </r>
  <r>
    <n v="147536"/>
    <s v="National Louis University"/>
    <s v="IL"/>
    <n v="0.95050000000000001"/>
    <n v="4406"/>
    <n v="12705"/>
    <n v="0.3014"/>
    <n v="0.50419999999999998"/>
    <n v="0.55149999999999999"/>
    <x v="138"/>
    <x v="85"/>
    <n v="6891"/>
    <n v="17"/>
    <x v="1"/>
    <x v="0"/>
    <x v="1"/>
    <s v="no"/>
  </r>
  <r>
    <n v="147660"/>
    <s v="North Central College"/>
    <s v="IL"/>
    <n v="0.77329999999999999"/>
    <n v="2428"/>
    <n v="45726"/>
    <n v="0.64"/>
    <n v="0.77129999999999999"/>
    <n v="0.23949999999999999"/>
    <x v="139"/>
    <x v="70"/>
    <n v="9075"/>
    <n v="12"/>
    <x v="1"/>
    <x v="0"/>
    <x v="1"/>
    <s v="yes"/>
  </r>
  <r>
    <n v="147679"/>
    <s v="North Park University"/>
    <s v="IL"/>
    <n v="0.68510000000000004"/>
    <n v="1818"/>
    <n v="36710"/>
    <n v="0.57720000000000005"/>
    <n v="0.61660000000000004"/>
    <n v="0.44340000000000002"/>
    <x v="140"/>
    <x v="86"/>
    <n v="8245"/>
    <n v="12"/>
    <x v="1"/>
    <x v="0"/>
    <x v="1"/>
    <s v="yes"/>
  </r>
  <r>
    <n v="147703"/>
    <s v="Northern Illinois University"/>
    <s v="IL"/>
    <n v="0.69789999999999996"/>
    <n v="11301"/>
    <n v="13248"/>
    <n v="0.48659999999999998"/>
    <n v="0.69620000000000004"/>
    <n v="0.47320000000000001"/>
    <x v="141"/>
    <x v="87"/>
    <n v="11060"/>
    <n v="15"/>
    <x v="0"/>
    <x v="1"/>
    <x v="1"/>
    <s v="yes"/>
  </r>
  <r>
    <n v="147767"/>
    <s v="Northwestern University"/>
    <s v="IL"/>
    <n v="7.6899999999999996E-2"/>
    <n v="9201"/>
    <n v="68322"/>
    <n v="0.95130000000000003"/>
    <n v="0.98099999999999998"/>
    <n v="0.1855"/>
    <x v="142"/>
    <x v="26"/>
    <n v="20322"/>
    <n v="6"/>
    <x v="1"/>
    <x v="0"/>
    <x v="1"/>
    <s v="yes"/>
  </r>
  <r>
    <n v="147776"/>
    <s v="Northeastern Illinois University"/>
    <s v="IL"/>
    <n v="0.746"/>
    <n v="3982"/>
    <n v="22726"/>
    <n v="0.2165"/>
    <n v="0.52329999999999999"/>
    <n v="0.55669999999999997"/>
    <x v="143"/>
    <x v="88"/>
    <n v="9265"/>
    <n v="9"/>
    <x v="0"/>
    <x v="0"/>
    <x v="1"/>
    <s v="yes"/>
  </r>
  <r>
    <n v="147828"/>
    <s v="Olivet Nazarene University"/>
    <s v="IL"/>
    <n v="0.55859999999999999"/>
    <n v="2603"/>
    <n v="38900"/>
    <n v="0.60840000000000005"/>
    <n v="0.70830000000000004"/>
    <n v="0.38040000000000002"/>
    <x v="144"/>
    <x v="32"/>
    <n v="7582"/>
    <n v="15"/>
    <x v="1"/>
    <x v="1"/>
    <x v="1"/>
    <s v="yes"/>
  </r>
  <r>
    <n v="148131"/>
    <s v="Quincy University"/>
    <s v="IL"/>
    <n v="0.50929999999999997"/>
    <n v="1010"/>
    <n v="37140"/>
    <n v="0.45040000000000002"/>
    <n v="0.70030000000000003"/>
    <n v="0.29730000000000001"/>
    <x v="145"/>
    <x v="89"/>
    <n v="6758"/>
    <n v="12"/>
    <x v="1"/>
    <x v="2"/>
    <x v="1"/>
    <s v="yes"/>
  </r>
  <r>
    <n v="148405"/>
    <s v="Rockford University"/>
    <s v="IL"/>
    <n v="0.92910000000000004"/>
    <n v="972"/>
    <n v="37780"/>
    <n v="0.47199999999999998"/>
    <n v="0.65259999999999996"/>
    <n v="0.48349999999999999"/>
    <x v="146"/>
    <x v="90"/>
    <n v="6658"/>
    <n v="10"/>
    <x v="1"/>
    <x v="0"/>
    <x v="1"/>
    <s v="yes"/>
  </r>
  <r>
    <n v="148487"/>
    <s v="Roosevelt University"/>
    <s v="IL"/>
    <n v="0.97160000000000002"/>
    <n v="2849"/>
    <n v="21315"/>
    <n v="0.35139999999999999"/>
    <n v="0.61619999999999997"/>
    <n v="0.51319999999999999"/>
    <x v="147"/>
    <x v="57"/>
    <n v="8563"/>
    <n v="11"/>
    <x v="1"/>
    <x v="0"/>
    <x v="1"/>
    <s v="no"/>
  </r>
  <r>
    <n v="148496"/>
    <s v="Dominican University"/>
    <s v="IL"/>
    <n v="0.9032"/>
    <n v="2561"/>
    <n v="38978"/>
    <n v="0.55259999999999998"/>
    <n v="0.77929999999999999"/>
    <n v="0.51519999999999999"/>
    <x v="148"/>
    <x v="91"/>
    <n v="8029"/>
    <n v="12"/>
    <x v="1"/>
    <x v="1"/>
    <x v="1"/>
    <s v="yes"/>
  </r>
  <r>
    <n v="148584"/>
    <s v="University of St Francis"/>
    <s v="IL"/>
    <n v="0.65290000000000004"/>
    <n v="1223"/>
    <n v="38110"/>
    <n v="0.66820000000000002"/>
    <n v="0.78759999999999997"/>
    <n v="0.39340000000000003"/>
    <x v="149"/>
    <x v="92"/>
    <n v="8272"/>
    <n v="15"/>
    <x v="1"/>
    <x v="1"/>
    <x v="1"/>
    <s v="yes"/>
  </r>
  <r>
    <n v="148627"/>
    <s v="Saint Xavier University"/>
    <s v="IL"/>
    <n v="0.84299999999999997"/>
    <n v="3096"/>
    <n v="37940"/>
    <n v="0.56610000000000005"/>
    <n v="0.75729999999999997"/>
    <n v="0.5887"/>
    <x v="150"/>
    <x v="93"/>
    <n v="8124"/>
    <n v="16"/>
    <x v="1"/>
    <x v="0"/>
    <x v="1"/>
    <s v="yes"/>
  </r>
  <r>
    <n v="148654"/>
    <s v="University of Illinois Springfield"/>
    <s v="IL"/>
    <n v="0.85880000000000001"/>
    <n v="2263"/>
    <n v="22017"/>
    <n v="0.53210000000000002"/>
    <n v="0.748"/>
    <n v="0.37359999999999999"/>
    <x v="151"/>
    <x v="94"/>
    <n v="9921"/>
    <n v="13"/>
    <x v="0"/>
    <x v="0"/>
    <x v="1"/>
    <s v="yes"/>
  </r>
  <r>
    <n v="149222"/>
    <s v="Southern Illinois University-Carbondale"/>
    <s v="IL"/>
    <n v="0.86880000000000002"/>
    <n v="8494"/>
    <n v="13334"/>
    <n v="0.62409999999999999"/>
    <n v="0.66800000000000004"/>
    <n v="0.38829999999999998"/>
    <x v="152"/>
    <x v="95"/>
    <n v="8501"/>
    <n v="11"/>
    <x v="0"/>
    <x v="2"/>
    <x v="1"/>
    <s v="yes"/>
  </r>
  <r>
    <n v="149231"/>
    <s v="Southern Illinois University Edwardsville"/>
    <s v="IL"/>
    <n v="0.97499999999999998"/>
    <n v="8750"/>
    <n v="12922"/>
    <n v="0.56969999999999998"/>
    <n v="0.75700000000000001"/>
    <n v="0.3266"/>
    <x v="153"/>
    <x v="34"/>
    <n v="9158"/>
    <n v="15"/>
    <x v="0"/>
    <x v="1"/>
    <x v="1"/>
    <s v="yes"/>
  </r>
  <r>
    <n v="149505"/>
    <s v="Trinity Christian College"/>
    <s v="IL"/>
    <n v="0.84919999999999995"/>
    <n v="820"/>
    <n v="20605"/>
    <n v="0.57520000000000004"/>
    <n v="0.8145"/>
    <n v="0.3458"/>
    <x v="154"/>
    <x v="96"/>
    <n v="7524"/>
    <n v="10"/>
    <x v="1"/>
    <x v="1"/>
    <x v="1"/>
    <s v="yes"/>
  </r>
  <r>
    <n v="149514"/>
    <s v="Trinity International University-Illinois"/>
    <s v="IL"/>
    <n v="1"/>
    <n v="55"/>
    <n v="12320"/>
    <n v="0.46100000000000002"/>
    <n v="0.125"/>
    <n v="0.89290000000000003"/>
    <x v="155"/>
    <x v="97"/>
    <n v="6689"/>
    <n v="3"/>
    <x v="1"/>
    <x v="1"/>
    <x v="1"/>
    <s v="no"/>
  </r>
  <r>
    <n v="149639"/>
    <s v="VanderCook College of Music"/>
    <s v="IL"/>
    <n v="0.89470000000000005"/>
    <n v="76"/>
    <n v="30910"/>
    <n v="0.66669999999999996"/>
    <n v="0.88239999999999996"/>
    <n v="0.2626"/>
    <x v="156"/>
    <x v="11"/>
    <n v="6945"/>
    <n v="5"/>
    <x v="1"/>
    <x v="0"/>
    <x v="1"/>
    <s v="no"/>
  </r>
  <r>
    <n v="149772"/>
    <s v="Western Illinois University"/>
    <s v="IL"/>
    <n v="0.71179999999999999"/>
    <n v="4410"/>
    <n v="15264"/>
    <n v="0.45219999999999999"/>
    <n v="0.61370000000000002"/>
    <n v="0.28060000000000002"/>
    <x v="157"/>
    <x v="98"/>
    <n v="10238"/>
    <n v="12"/>
    <x v="0"/>
    <x v="2"/>
    <x v="1"/>
    <s v="yes"/>
  </r>
  <r>
    <n v="149781"/>
    <s v="Wheaton College"/>
    <s v="IL"/>
    <n v="0.874"/>
    <n v="2121"/>
    <n v="45546"/>
    <n v="0.84750000000000003"/>
    <n v="0.92589999999999995"/>
    <n v="0.21709999999999999"/>
    <x v="158"/>
    <x v="58"/>
    <n v="10473"/>
    <n v="10"/>
    <x v="1"/>
    <x v="1"/>
    <x v="1"/>
    <s v="yes"/>
  </r>
  <r>
    <n v="150066"/>
    <s v="Anderson University"/>
    <s v="IN"/>
    <n v="0.79339999999999999"/>
    <n v="1057"/>
    <n v="37240"/>
    <n v="0.53790000000000004"/>
    <n v="0.59930000000000005"/>
    <n v="0.36259999999999998"/>
    <x v="159"/>
    <x v="11"/>
    <n v="6746"/>
    <n v="10"/>
    <x v="1"/>
    <x v="0"/>
    <x v="1"/>
    <s v="no"/>
  </r>
  <r>
    <n v="150136"/>
    <s v="Ball State University"/>
    <s v="IN"/>
    <n v="0.85499999999999998"/>
    <n v="13988"/>
    <n v="29630"/>
    <n v="0.62339999999999995"/>
    <n v="0.77700000000000002"/>
    <n v="0.34710000000000002"/>
    <x v="160"/>
    <x v="58"/>
    <n v="8408"/>
    <n v="14"/>
    <x v="0"/>
    <x v="0"/>
    <x v="1"/>
    <s v="yes"/>
  </r>
  <r>
    <n v="150145"/>
    <s v="Bethel University"/>
    <s v="IN"/>
    <n v="0.97660000000000002"/>
    <n v="1008"/>
    <n v="34600"/>
    <n v="0.53220000000000001"/>
    <n v="0.72399999999999998"/>
    <n v="0.33489999999999998"/>
    <x v="161"/>
    <x v="32"/>
    <n v="6402"/>
    <n v="12"/>
    <x v="1"/>
    <x v="0"/>
    <x v="1"/>
    <s v="no"/>
  </r>
  <r>
    <n v="150163"/>
    <s v="Butler University"/>
    <s v="IN"/>
    <n v="0.8508"/>
    <n v="4317"/>
    <n v="47560"/>
    <n v="0.80379999999999996"/>
    <n v="0.87490000000000001"/>
    <n v="0.15049999999999999"/>
    <x v="162"/>
    <x v="50"/>
    <n v="9694"/>
    <n v="11"/>
    <x v="1"/>
    <x v="0"/>
    <x v="1"/>
    <s v="yes"/>
  </r>
  <r>
    <n v="150400"/>
    <s v="DePauw University"/>
    <s v="IN"/>
    <n v="0.57189999999999996"/>
    <n v="1905"/>
    <n v="59070"/>
    <n v="0.74690000000000001"/>
    <n v="0.88580000000000003"/>
    <n v="0.16370000000000001"/>
    <x v="163"/>
    <x v="11"/>
    <n v="10094"/>
    <n v="10"/>
    <x v="1"/>
    <x v="2"/>
    <x v="1"/>
    <s v="yes"/>
  </r>
  <r>
    <n v="150455"/>
    <s v="Earlham College"/>
    <s v="IN"/>
    <n v="0.73109999999999997"/>
    <n v="670"/>
    <n v="53930"/>
    <n v="0.69"/>
    <n v="0.77229999999999999"/>
    <n v="0.24410000000000001"/>
    <x v="164"/>
    <x v="99"/>
    <n v="8169"/>
    <n v="7"/>
    <x v="1"/>
    <x v="2"/>
    <x v="1"/>
    <s v="yes"/>
  </r>
  <r>
    <n v="150534"/>
    <s v="University of Evansville"/>
    <s v="IN"/>
    <n v="0.77600000000000002"/>
    <n v="1539"/>
    <n v="44172"/>
    <n v="0.64459999999999995"/>
    <n v="0.83330000000000004"/>
    <n v="0.2447"/>
    <x v="165"/>
    <x v="100"/>
    <n v="8723"/>
    <n v="10"/>
    <x v="1"/>
    <x v="0"/>
    <x v="1"/>
    <s v="yes"/>
  </r>
  <r>
    <n v="150604"/>
    <s v="Franklin College"/>
    <s v="IN"/>
    <n v="0.69799999999999995"/>
    <n v="900"/>
    <n v="38710"/>
    <n v="0.60299999999999998"/>
    <n v="0.72940000000000005"/>
    <n v="0.3644"/>
    <x v="166"/>
    <x v="11"/>
    <n v="7146"/>
    <n v="12"/>
    <x v="1"/>
    <x v="1"/>
    <x v="1"/>
    <s v="yes"/>
  </r>
  <r>
    <n v="150668"/>
    <s v="Goshen College"/>
    <s v="IN"/>
    <n v="0.8407"/>
    <n v="773"/>
    <n v="38890"/>
    <n v="0.65"/>
    <n v="0.80130000000000001"/>
    <n v="0.35830000000000001"/>
    <x v="167"/>
    <x v="101"/>
    <n v="6513"/>
    <n v="9"/>
    <x v="1"/>
    <x v="0"/>
    <x v="1"/>
    <s v="yes"/>
  </r>
  <r>
    <n v="150677"/>
    <s v="Grace College and Theological Seminary"/>
    <s v="IN"/>
    <n v="0.82150000000000001"/>
    <n v="1464"/>
    <n v="31200"/>
    <n v="0.68769999999999998"/>
    <n v="0.77370000000000005"/>
    <n v="0.29060000000000002"/>
    <x v="168"/>
    <x v="0"/>
    <n v="7538"/>
    <n v="23"/>
    <x v="1"/>
    <x v="2"/>
    <x v="1"/>
    <s v="no"/>
  </r>
  <r>
    <n v="150756"/>
    <s v="Hanover College"/>
    <s v="IN"/>
    <n v="0.83699999999999997"/>
    <n v="1031"/>
    <n v="44638"/>
    <n v="0.67130000000000001"/>
    <n v="0.81820000000000004"/>
    <n v="0.25829999999999997"/>
    <x v="169"/>
    <x v="102"/>
    <n v="8708"/>
    <n v="11"/>
    <x v="1"/>
    <x v="2"/>
    <x v="1"/>
    <s v="yes"/>
  </r>
  <r>
    <n v="150774"/>
    <s v="Holy Cross College"/>
    <s v="IN"/>
    <n v="0.75180000000000002"/>
    <n v="639"/>
    <n v="36600"/>
    <n v="0.72889999999999999"/>
    <n v="0.70389999999999997"/>
    <n v="0.29749999999999999"/>
    <x v="170"/>
    <x v="89"/>
    <n v="7176"/>
    <n v="13"/>
    <x v="1"/>
    <x v="1"/>
    <x v="1"/>
    <s v="yes"/>
  </r>
  <r>
    <n v="150941"/>
    <s v="Huntington University"/>
    <s v="IN"/>
    <n v="0.75639999999999996"/>
    <n v="1082"/>
    <n v="31870"/>
    <n v="0.63600000000000001"/>
    <n v="0.83809999999999996"/>
    <n v="0.2737"/>
    <x v="171"/>
    <x v="103"/>
    <n v="6692"/>
    <n v="11"/>
    <x v="1"/>
    <x v="2"/>
    <x v="1"/>
    <s v="no"/>
  </r>
  <r>
    <n v="151102"/>
    <s v="Purdue University Fort Wayne"/>
    <s v="IN"/>
    <n v="0.83889999999999998"/>
    <n v="5484"/>
    <n v="22887"/>
    <n v="0.36270000000000002"/>
    <n v="0.66569999999999996"/>
    <n v="0.2477"/>
    <x v="172"/>
    <x v="64"/>
    <n v="8912"/>
    <n v="13"/>
    <x v="0"/>
    <x v="0"/>
    <x v="1"/>
    <s v="no"/>
  </r>
  <r>
    <n v="151111"/>
    <s v="Indiana University-Indianapolis"/>
    <s v="IN"/>
    <n v="0.76370000000000005"/>
    <n v="13830"/>
    <n v="34891"/>
    <n v="0.54449999999999998"/>
    <n v="0.72189999999999999"/>
    <n v="0.373"/>
    <x v="173"/>
    <x v="60"/>
    <n v="9620"/>
    <n v="13"/>
    <x v="0"/>
    <x v="0"/>
    <x v="1"/>
    <s v="yes"/>
  </r>
  <r>
    <n v="151263"/>
    <s v="University of Indianapolis"/>
    <s v="IN"/>
    <n v="0.66500000000000004"/>
    <n v="3005"/>
    <n v="37200"/>
    <n v="0.55820000000000003"/>
    <n v="0.71040000000000003"/>
    <n v="0.32579999999999998"/>
    <x v="174"/>
    <x v="104"/>
    <n v="8128"/>
    <n v="12"/>
    <x v="1"/>
    <x v="0"/>
    <x v="1"/>
    <s v="yes"/>
  </r>
  <r>
    <n v="151290"/>
    <s v="Indiana Institute of Technology"/>
    <s v="IN"/>
    <n v="0.70389999999999997"/>
    <n v="1441"/>
    <n v="31361"/>
    <n v="0.47789999999999999"/>
    <n v="0.59409999999999996"/>
    <n v="0.3518"/>
    <x v="175"/>
    <x v="105"/>
    <n v="9234"/>
    <n v="16"/>
    <x v="1"/>
    <x v="0"/>
    <x v="1"/>
    <s v="no"/>
  </r>
  <r>
    <n v="151324"/>
    <s v="Indiana State University"/>
    <s v="IN"/>
    <n v="0.80769999999999997"/>
    <n v="6188"/>
    <n v="22322"/>
    <n v="0.42880000000000001"/>
    <n v="0.65849999999999997"/>
    <n v="0.41560000000000002"/>
    <x v="176"/>
    <x v="89"/>
    <n v="8104"/>
    <n v="16"/>
    <x v="0"/>
    <x v="0"/>
    <x v="1"/>
    <s v="no"/>
  </r>
  <r>
    <n v="151333"/>
    <s v="Indiana University-Kokomo"/>
    <s v="IN"/>
    <n v="0.86480000000000001"/>
    <n v="2352"/>
    <n v="22811"/>
    <n v="0.45610000000000001"/>
    <n v="0.69340000000000002"/>
    <n v="0.33400000000000002"/>
    <x v="177"/>
    <x v="106"/>
    <n v="7243"/>
    <n v="15"/>
    <x v="0"/>
    <x v="0"/>
    <x v="1"/>
    <s v="no"/>
  </r>
  <r>
    <n v="151342"/>
    <s v="Indiana University-South Bend"/>
    <s v="IN"/>
    <n v="0.83840000000000003"/>
    <n v="3933"/>
    <n v="22811"/>
    <n v="0.40089999999999998"/>
    <n v="0.65090000000000003"/>
    <n v="0.42670000000000002"/>
    <x v="178"/>
    <x v="107"/>
    <n v="7053"/>
    <n v="15"/>
    <x v="0"/>
    <x v="0"/>
    <x v="1"/>
    <s v="no"/>
  </r>
  <r>
    <n v="151351"/>
    <s v="Indiana University-Bloomington"/>
    <s v="IN"/>
    <n v="0.78210000000000002"/>
    <n v="37806"/>
    <n v="41891"/>
    <n v="0.80210000000000004"/>
    <n v="0.91059999999999997"/>
    <n v="0.1676"/>
    <x v="179"/>
    <x v="108"/>
    <n v="12043"/>
    <n v="18"/>
    <x v="0"/>
    <x v="0"/>
    <x v="1"/>
    <s v="yes"/>
  </r>
  <r>
    <n v="151360"/>
    <s v="Indiana University-Northwest"/>
    <s v="IN"/>
    <n v="0.7339"/>
    <n v="2661"/>
    <n v="22811"/>
    <n v="0.37380000000000002"/>
    <n v="0.71360000000000001"/>
    <n v="0.42549999999999999"/>
    <x v="180"/>
    <x v="109"/>
    <n v="7562"/>
    <n v="15"/>
    <x v="0"/>
    <x v="1"/>
    <x v="1"/>
    <s v="no"/>
  </r>
  <r>
    <n v="151379"/>
    <s v="Indiana University-Southeast"/>
    <s v="IN"/>
    <n v="0.84460000000000002"/>
    <n v="3170"/>
    <n v="22811"/>
    <n v="0.39190000000000003"/>
    <n v="0.63770000000000004"/>
    <n v="0.32290000000000002"/>
    <x v="181"/>
    <x v="110"/>
    <n v="7962"/>
    <n v="13"/>
    <x v="0"/>
    <x v="1"/>
    <x v="1"/>
    <s v="no"/>
  </r>
  <r>
    <n v="151388"/>
    <s v="Indiana University-East"/>
    <s v="IN"/>
    <n v="0.67220000000000002"/>
    <n v="2589"/>
    <n v="22811"/>
    <n v="0.39579999999999999"/>
    <n v="0.61760000000000004"/>
    <n v="0.3543"/>
    <x v="182"/>
    <x v="41"/>
    <n v="8046"/>
    <n v="15"/>
    <x v="0"/>
    <x v="2"/>
    <x v="1"/>
    <s v="no"/>
  </r>
  <r>
    <n v="151777"/>
    <s v="Manchester University"/>
    <s v="IN"/>
    <n v="0.71060000000000001"/>
    <n v="936"/>
    <n v="37135"/>
    <n v="0.46079999999999999"/>
    <n v="0.66320000000000001"/>
    <n v="0.44700000000000001"/>
    <x v="183"/>
    <x v="111"/>
    <n v="8154"/>
    <n v="12"/>
    <x v="1"/>
    <x v="2"/>
    <x v="1"/>
    <s v="yes"/>
  </r>
  <r>
    <n v="151786"/>
    <s v="Marian University"/>
    <s v="IN"/>
    <n v="0.9546"/>
    <n v="2266"/>
    <n v="40664"/>
    <n v="0.67220000000000002"/>
    <n v="0.75880000000000003"/>
    <n v="0.2853"/>
    <x v="184"/>
    <x v="11"/>
    <n v="7727"/>
    <n v="13"/>
    <x v="1"/>
    <x v="0"/>
    <x v="1"/>
    <s v="yes"/>
  </r>
  <r>
    <n v="151801"/>
    <s v="Indiana Wesleyan University-Marion"/>
    <s v="IN"/>
    <n v="0.88939999999999997"/>
    <n v="1974"/>
    <n v="32352"/>
    <n v="0.66710000000000003"/>
    <n v="0.82899999999999996"/>
    <n v="0.27079999999999999"/>
    <x v="185"/>
    <x v="112"/>
    <n v="8247"/>
    <n v="12"/>
    <x v="1"/>
    <x v="2"/>
    <x v="1"/>
    <s v="yes"/>
  </r>
  <r>
    <n v="152080"/>
    <s v="University of Notre Dame"/>
    <s v="IN"/>
    <n v="0.11269999999999999"/>
    <n v="8818"/>
    <n v="65025"/>
    <n v="0.95169999999999999"/>
    <n v="0.99080000000000001"/>
    <n v="0.13739999999999999"/>
    <x v="186"/>
    <x v="4"/>
    <n v="16830"/>
    <n v="8"/>
    <x v="1"/>
    <x v="1"/>
    <x v="1"/>
    <s v="yes"/>
  </r>
  <r>
    <n v="152099"/>
    <s v="Oakland City University"/>
    <s v="IN"/>
    <n v="0.82509999999999994"/>
    <n v="499"/>
    <n v="27900"/>
    <n v="0.6552"/>
    <n v="0.77690000000000003"/>
    <n v="0.40710000000000002"/>
    <x v="187"/>
    <x v="113"/>
    <n v="6073"/>
    <n v="13"/>
    <x v="1"/>
    <x v="2"/>
    <x v="1"/>
    <s v="no"/>
  </r>
  <r>
    <n v="152318"/>
    <s v="Rose-Hulman Institute of Technology"/>
    <s v="IN"/>
    <n v="0.76859999999999995"/>
    <n v="2309"/>
    <n v="58649"/>
    <n v="0.78159999999999996"/>
    <n v="0.91669999999999996"/>
    <n v="0.1181"/>
    <x v="188"/>
    <x v="32"/>
    <n v="11761"/>
    <n v="12"/>
    <x v="1"/>
    <x v="0"/>
    <x v="1"/>
    <s v="yes"/>
  </r>
  <r>
    <n v="152336"/>
    <s v="University of Saint Francis-Fort Wayne"/>
    <s v="IN"/>
    <n v="0.9597"/>
    <n v="1567"/>
    <n v="36460"/>
    <n v="0.54969999999999997"/>
    <n v="0.70720000000000005"/>
    <n v="0.4385"/>
    <x v="189"/>
    <x v="114"/>
    <n v="7265"/>
    <n v="11"/>
    <x v="1"/>
    <x v="0"/>
    <x v="1"/>
    <s v="yes"/>
  </r>
  <r>
    <n v="152381"/>
    <s v="Saint Mary-of-the-Woods College"/>
    <s v="IN"/>
    <n v="0.72389999999999999"/>
    <n v="853"/>
    <n v="35270"/>
    <n v="0.46629999999999999"/>
    <n v="0.61839999999999995"/>
    <n v="0.49890000000000001"/>
    <x v="190"/>
    <x v="115"/>
    <n v="5652"/>
    <n v="9"/>
    <x v="1"/>
    <x v="2"/>
    <x v="1"/>
    <s v="no"/>
  </r>
  <r>
    <n v="152390"/>
    <s v="Saint Mary's College"/>
    <s v="IN"/>
    <n v="0.75970000000000004"/>
    <n v="1458"/>
    <n v="53230"/>
    <n v="0.69330000000000003"/>
    <n v="0.88100000000000001"/>
    <n v="0.23880000000000001"/>
    <x v="191"/>
    <x v="11"/>
    <n v="7935"/>
    <n v="9"/>
    <x v="1"/>
    <x v="1"/>
    <x v="1"/>
    <s v="yes"/>
  </r>
  <r>
    <n v="152530"/>
    <s v="Taylor University"/>
    <s v="IN"/>
    <n v="0.73529999999999995"/>
    <n v="2025"/>
    <n v="40490"/>
    <n v="0.73809999999999998"/>
    <n v="0.89290000000000003"/>
    <n v="0.13489999999999999"/>
    <x v="192"/>
    <x v="34"/>
    <n v="7744"/>
    <n v="14"/>
    <x v="1"/>
    <x v="2"/>
    <x v="1"/>
    <s v="yes"/>
  </r>
  <r>
    <n v="152567"/>
    <s v="Trine University"/>
    <s v="IN"/>
    <n v="0.8548"/>
    <n v="2324"/>
    <n v="36560"/>
    <n v="0.64380000000000004"/>
    <n v="0.7994"/>
    <n v="0.15559999999999999"/>
    <x v="193"/>
    <x v="32"/>
    <n v="8043"/>
    <n v="16"/>
    <x v="1"/>
    <x v="2"/>
    <x v="1"/>
    <s v="yes"/>
  </r>
  <r>
    <n v="152600"/>
    <s v="Valparaiso University"/>
    <s v="IN"/>
    <n v="0.89429999999999998"/>
    <n v="2083"/>
    <n v="48450"/>
    <n v="0.70369999999999999"/>
    <n v="0.754"/>
    <n v="0.2732"/>
    <x v="194"/>
    <x v="116"/>
    <n v="8127"/>
    <n v="10"/>
    <x v="1"/>
    <x v="1"/>
    <x v="1"/>
    <s v="yes"/>
  </r>
  <r>
    <n v="152673"/>
    <s v="Wabash College"/>
    <s v="IN"/>
    <n v="0.63300000000000001"/>
    <n v="866"/>
    <n v="50800"/>
    <n v="0.77010000000000001"/>
    <n v="0.92949999999999999"/>
    <n v="0.23669999999999999"/>
    <x v="195"/>
    <x v="11"/>
    <n v="9533"/>
    <n v="9"/>
    <x v="1"/>
    <x v="2"/>
    <x v="1"/>
    <s v="yes"/>
  </r>
  <r>
    <n v="153001"/>
    <s v="Buena Vista University"/>
    <s v="IA"/>
    <n v="0.77610000000000001"/>
    <n v="1366"/>
    <n v="41798"/>
    <n v="0.6169"/>
    <n v="0.76039999999999996"/>
    <n v="0.43759999999999999"/>
    <x v="196"/>
    <x v="32"/>
    <n v="6912"/>
    <n v="13"/>
    <x v="1"/>
    <x v="2"/>
    <x v="1"/>
    <s v="no"/>
  </r>
  <r>
    <n v="153108"/>
    <s v="Central College"/>
    <s v="IA"/>
    <n v="0.86170000000000002"/>
    <n v="1070"/>
    <n v="20988"/>
    <n v="0.66190000000000004"/>
    <n v="0.79930000000000001"/>
    <n v="0.2228"/>
    <x v="197"/>
    <x v="117"/>
    <n v="7780"/>
    <n v="11"/>
    <x v="1"/>
    <x v="2"/>
    <x v="1"/>
    <s v="yes"/>
  </r>
  <r>
    <n v="153126"/>
    <s v="Clarke University"/>
    <s v="IA"/>
    <n v="0.71830000000000005"/>
    <n v="742"/>
    <n v="40910"/>
    <n v="0.56120000000000003"/>
    <n v="0.6734"/>
    <n v="0.36730000000000002"/>
    <x v="198"/>
    <x v="118"/>
    <n v="6842"/>
    <n v="9"/>
    <x v="1"/>
    <x v="0"/>
    <x v="1"/>
    <s v="yes"/>
  </r>
  <r>
    <n v="153144"/>
    <s v="Coe College"/>
    <s v="IA"/>
    <n v="0.64039999999999997"/>
    <n v="1164"/>
    <n v="54666"/>
    <n v="0.65900000000000003"/>
    <n v="0.72699999999999998"/>
    <n v="0.3584"/>
    <x v="199"/>
    <x v="11"/>
    <n v="7291"/>
    <n v="11"/>
    <x v="1"/>
    <x v="0"/>
    <x v="1"/>
    <s v="yes"/>
  </r>
  <r>
    <n v="153162"/>
    <s v="Cornell College"/>
    <s v="IA"/>
    <n v="0.79900000000000004"/>
    <n v="1086"/>
    <n v="52660"/>
    <n v="0.61819999999999997"/>
    <n v="0.79530000000000001"/>
    <n v="0.32069999999999999"/>
    <x v="200"/>
    <x v="11"/>
    <n v="7926"/>
    <n v="14"/>
    <x v="1"/>
    <x v="2"/>
    <x v="1"/>
    <s v="yes"/>
  </r>
  <r>
    <n v="153250"/>
    <s v="Dordt University"/>
    <s v="IA"/>
    <n v="0.68469999999999998"/>
    <n v="1597"/>
    <n v="37050"/>
    <n v="0.70140000000000002"/>
    <n v="0.84650000000000003"/>
    <n v="0.20180000000000001"/>
    <x v="201"/>
    <x v="64"/>
    <n v="7251"/>
    <n v="14"/>
    <x v="1"/>
    <x v="2"/>
    <x v="1"/>
    <s v="yes"/>
  </r>
  <r>
    <n v="153269"/>
    <s v="Drake University"/>
    <s v="IA"/>
    <n v="0.63849999999999996"/>
    <n v="2543"/>
    <n v="52130"/>
    <n v="0.74029999999999996"/>
    <n v="0.84089999999999998"/>
    <n v="0.21690000000000001"/>
    <x v="202"/>
    <x v="6"/>
    <n v="10431"/>
    <n v="11"/>
    <x v="1"/>
    <x v="0"/>
    <x v="1"/>
    <s v="yes"/>
  </r>
  <r>
    <n v="153278"/>
    <s v="University of Dubuque"/>
    <s v="IA"/>
    <n v="0.88629999999999998"/>
    <n v="1440"/>
    <n v="42095"/>
    <n v="0.40079999999999999"/>
    <n v="0.76559999999999995"/>
    <n v="0.39839999999999998"/>
    <x v="203"/>
    <x v="119"/>
    <n v="7559"/>
    <n v="10"/>
    <x v="1"/>
    <x v="0"/>
    <x v="1"/>
    <s v="yes"/>
  </r>
  <r>
    <n v="153320"/>
    <s v="Faith Baptist Bible College and Theological Seminary"/>
    <s v="IA"/>
    <n v="0.67520000000000002"/>
    <n v="405"/>
    <n v="20270"/>
    <n v="0.67530000000000001"/>
    <n v="0.76619999999999999"/>
    <n v="0.3533"/>
    <x v="204"/>
    <x v="120"/>
    <n v="5909"/>
    <n v="14"/>
    <x v="1"/>
    <x v="1"/>
    <x v="1"/>
    <s v="no"/>
  </r>
  <r>
    <n v="153366"/>
    <s v="Graceland University-Lamoni"/>
    <s v="IA"/>
    <n v="0.80830000000000002"/>
    <n v="798"/>
    <n v="20950"/>
    <n v="0.41949999999999998"/>
    <n v="0.5504"/>
    <n v="0.49230000000000002"/>
    <x v="205"/>
    <x v="121"/>
    <n v="6885"/>
    <n v="12"/>
    <x v="1"/>
    <x v="2"/>
    <x v="1"/>
    <s v="no"/>
  </r>
  <r>
    <n v="153375"/>
    <s v="Grand View University"/>
    <s v="IA"/>
    <n v="0.9909"/>
    <n v="1486"/>
    <n v="34762"/>
    <n v="0.53990000000000005"/>
    <n v="0.70150000000000001"/>
    <n v="0.45040000000000002"/>
    <x v="206"/>
    <x v="79"/>
    <n v="7384"/>
    <n v="12"/>
    <x v="1"/>
    <x v="0"/>
    <x v="1"/>
    <s v="yes"/>
  </r>
  <r>
    <n v="153384"/>
    <s v="Grinnell College"/>
    <s v="IA"/>
    <n v="0.14510000000000001"/>
    <n v="1729"/>
    <n v="68106"/>
    <n v="0.88119999999999998"/>
    <n v="0.92559999999999998"/>
    <n v="0.17860000000000001"/>
    <x v="207"/>
    <x v="28"/>
    <n v="12576"/>
    <n v="9"/>
    <x v="1"/>
    <x v="2"/>
    <x v="1"/>
    <s v="yes"/>
  </r>
  <r>
    <n v="153603"/>
    <s v="Iowa State University"/>
    <s v="IA"/>
    <n v="0.88660000000000005"/>
    <n v="25367"/>
    <n v="28881"/>
    <n v="0.75319999999999998"/>
    <n v="0.87570000000000003"/>
    <n v="0.18770000000000001"/>
    <x v="208"/>
    <x v="122"/>
    <n v="12702"/>
    <n v="18"/>
    <x v="0"/>
    <x v="0"/>
    <x v="1"/>
    <s v="yes"/>
  </r>
  <r>
    <n v="153658"/>
    <s v="University of Iowa"/>
    <s v="IA"/>
    <n v="0.83620000000000005"/>
    <n v="22264"/>
    <n v="33371"/>
    <n v="0.74629999999999996"/>
    <n v="0.90359999999999996"/>
    <n v="0.1835"/>
    <x v="209"/>
    <x v="79"/>
    <n v="12922"/>
    <n v="16"/>
    <x v="0"/>
    <x v="0"/>
    <x v="1"/>
    <s v="yes"/>
  </r>
  <r>
    <n v="153825"/>
    <s v="Loras College"/>
    <s v="IA"/>
    <n v="0.99860000000000004"/>
    <n v="1083"/>
    <n v="39824"/>
    <n v="0.67600000000000005"/>
    <n v="0.82279999999999998"/>
    <n v="0.2336"/>
    <x v="210"/>
    <x v="50"/>
    <n v="7039"/>
    <n v="12"/>
    <x v="1"/>
    <x v="0"/>
    <x v="1"/>
    <s v="yes"/>
  </r>
  <r>
    <n v="153834"/>
    <s v="Luther College"/>
    <s v="IA"/>
    <n v="0.71540000000000004"/>
    <n v="1379"/>
    <n v="52120"/>
    <n v="0.71120000000000005"/>
    <n v="0.76990000000000003"/>
    <n v="0.2044"/>
    <x v="211"/>
    <x v="11"/>
    <n v="8115"/>
    <n v="9"/>
    <x v="1"/>
    <x v="2"/>
    <x v="1"/>
    <s v="yes"/>
  </r>
  <r>
    <n v="153861"/>
    <s v="Maharishi International University"/>
    <s v="IA"/>
    <n v="0.95699999999999996"/>
    <n v="922"/>
    <n v="16530"/>
    <n v="0.5"/>
    <n v="0.6129"/>
    <n v="0.56889999999999996"/>
    <x v="212"/>
    <x v="123"/>
    <n v="4582"/>
    <n v="13"/>
    <x v="1"/>
    <x v="2"/>
    <x v="1"/>
    <s v="no"/>
  </r>
  <r>
    <n v="153977"/>
    <s v="Mercy College of Health Sciences"/>
    <s v="IA"/>
    <n v="0.99709999999999999"/>
    <n v="867"/>
    <n v="17664"/>
    <n v="0.6552"/>
    <n v="0.69230000000000003"/>
    <n v="0.3392"/>
    <x v="213"/>
    <x v="124"/>
    <n v="6328"/>
    <n v="7"/>
    <x v="1"/>
    <x v="0"/>
    <x v="1"/>
    <s v="yes"/>
  </r>
  <r>
    <n v="154004"/>
    <s v="Morningside University"/>
    <s v="IA"/>
    <n v="0.71040000000000003"/>
    <n v="1163"/>
    <n v="39660"/>
    <n v="0.50139999999999996"/>
    <n v="0.74180000000000001"/>
    <n v="0.3387"/>
    <x v="214"/>
    <x v="125"/>
    <n v="7538"/>
    <n v="12"/>
    <x v="1"/>
    <x v="0"/>
    <x v="1"/>
    <s v="yes"/>
  </r>
  <r>
    <n v="154013"/>
    <s v="Mount Mercy University"/>
    <s v="IA"/>
    <n v="0.82520000000000004"/>
    <n v="1107"/>
    <n v="40878"/>
    <n v="0.57740000000000002"/>
    <n v="0.72770000000000001"/>
    <n v="0.26669999999999999"/>
    <x v="215"/>
    <x v="126"/>
    <n v="6815"/>
    <n v="14"/>
    <x v="1"/>
    <x v="0"/>
    <x v="1"/>
    <s v="yes"/>
  </r>
  <r>
    <n v="154095"/>
    <s v="University of Northern Iowa"/>
    <s v="IA"/>
    <n v="0.9274"/>
    <n v="7529"/>
    <n v="21712"/>
    <n v="0.67920000000000003"/>
    <n v="0.81659999999999999"/>
    <n v="0.27389999999999998"/>
    <x v="216"/>
    <x v="127"/>
    <n v="8542"/>
    <n v="18"/>
    <x v="0"/>
    <x v="0"/>
    <x v="1"/>
    <s v="yes"/>
  </r>
  <r>
    <n v="154101"/>
    <s v="Northwestern College"/>
    <s v="IA"/>
    <n v="0.80359999999999998"/>
    <n v="1175"/>
    <n v="36710"/>
    <n v="0.66049999999999998"/>
    <n v="0.73499999999999999"/>
    <n v="0.247"/>
    <x v="217"/>
    <x v="128"/>
    <n v="7580"/>
    <n v="15"/>
    <x v="1"/>
    <x v="2"/>
    <x v="1"/>
    <s v="no"/>
  </r>
  <r>
    <n v="154235"/>
    <s v="Saint Ambrose University"/>
    <s v="IA"/>
    <n v="0.77329999999999999"/>
    <n v="1916"/>
    <n v="36658"/>
    <n v="0.61029999999999995"/>
    <n v="0.75770000000000004"/>
    <n v="0.3155"/>
    <x v="218"/>
    <x v="32"/>
    <n v="7663"/>
    <n v="11"/>
    <x v="1"/>
    <x v="0"/>
    <x v="1"/>
    <s v="yes"/>
  </r>
  <r>
    <n v="154350"/>
    <s v="Simpson College"/>
    <s v="IA"/>
    <n v="0.86219999999999997"/>
    <n v="1227"/>
    <n v="47656"/>
    <n v="0.63329999999999997"/>
    <n v="0.81289999999999996"/>
    <n v="0.34560000000000002"/>
    <x v="219"/>
    <x v="50"/>
    <n v="6723"/>
    <n v="12"/>
    <x v="1"/>
    <x v="2"/>
    <x v="1"/>
    <s v="yes"/>
  </r>
  <r>
    <n v="154493"/>
    <s v="Upper Iowa University"/>
    <s v="IA"/>
    <n v="0.96460000000000001"/>
    <n v="1994"/>
    <n v="19475"/>
    <n v="0.33889999999999998"/>
    <n v="0.6774"/>
    <n v="0.31790000000000002"/>
    <x v="220"/>
    <x v="32"/>
    <n v="6035"/>
    <n v="25"/>
    <x v="1"/>
    <x v="2"/>
    <x v="1"/>
    <s v="yes"/>
  </r>
  <r>
    <n v="154518"/>
    <s v="Waldorf University"/>
    <s v="IA"/>
    <n v="0.76980000000000004"/>
    <n v="1827"/>
    <n v="25978"/>
    <n v="0.2114"/>
    <n v="0.44140000000000001"/>
    <n v="0.35520000000000002"/>
    <x v="221"/>
    <x v="129"/>
    <n v="5766"/>
    <n v="22"/>
    <x v="1"/>
    <x v="2"/>
    <x v="1"/>
    <s v="yes"/>
  </r>
  <r>
    <n v="154527"/>
    <s v="Wartburg College"/>
    <s v="IA"/>
    <n v="0.75839999999999996"/>
    <n v="1452"/>
    <n v="26250"/>
    <n v="0.64300000000000002"/>
    <n v="0.7571"/>
    <n v="0.22120000000000001"/>
    <x v="222"/>
    <x v="11"/>
    <n v="7194"/>
    <n v="13"/>
    <x v="1"/>
    <x v="2"/>
    <x v="1"/>
    <s v="yes"/>
  </r>
  <r>
    <n v="154590"/>
    <s v="William Penn University"/>
    <s v="IA"/>
    <n v="0.51880000000000004"/>
    <n v="1301"/>
    <n v="29750"/>
    <n v="0.32619999999999999"/>
    <n v="0.58160000000000001"/>
    <n v="0.47270000000000001"/>
    <x v="223"/>
    <x v="130"/>
    <n v="6394"/>
    <n v="15"/>
    <x v="1"/>
    <x v="2"/>
    <x v="1"/>
    <s v="no"/>
  </r>
  <r>
    <n v="154688"/>
    <s v="Baker University"/>
    <s v="KS"/>
    <n v="0.94189999999999996"/>
    <n v="1100"/>
    <n v="35300"/>
    <n v="0.57789999999999997"/>
    <n v="0.65800000000000003"/>
    <n v="0.25740000000000002"/>
    <x v="224"/>
    <x v="32"/>
    <n v="6570"/>
    <n v="13"/>
    <x v="1"/>
    <x v="2"/>
    <x v="1"/>
    <s v="yes"/>
  </r>
  <r>
    <n v="154712"/>
    <s v="Benedictine College"/>
    <s v="KS"/>
    <n v="0.98119999999999996"/>
    <n v="2272"/>
    <n v="36350"/>
    <n v="0.61580000000000001"/>
    <n v="0.83230000000000004"/>
    <n v="0.18779999999999999"/>
    <x v="225"/>
    <x v="131"/>
    <n v="8331"/>
    <n v="16"/>
    <x v="1"/>
    <x v="2"/>
    <x v="1"/>
    <s v="yes"/>
  </r>
  <r>
    <n v="154721"/>
    <s v="Bethany College"/>
    <s v="KS"/>
    <n v="0.56000000000000005"/>
    <n v="569"/>
    <n v="33000"/>
    <n v="0.3574"/>
    <n v="0.42530000000000001"/>
    <n v="0.4819"/>
    <x v="226"/>
    <x v="58"/>
    <n v="4596"/>
    <n v="12"/>
    <x v="1"/>
    <x v="2"/>
    <x v="1"/>
    <s v="no"/>
  </r>
  <r>
    <n v="154749"/>
    <s v="Bethel College-North Newton"/>
    <s v="KS"/>
    <n v="0.93500000000000005"/>
    <n v="504"/>
    <n v="35014"/>
    <n v="0.41120000000000001"/>
    <n v="0.61880000000000002"/>
    <n v="0.40560000000000002"/>
    <x v="227"/>
    <x v="89"/>
    <n v="6033"/>
    <n v="11"/>
    <x v="1"/>
    <x v="2"/>
    <x v="1"/>
    <s v="no"/>
  </r>
  <r>
    <n v="154855"/>
    <s v="Central Christian College of Kansas"/>
    <s v="KS"/>
    <n v="0.52710000000000001"/>
    <n v="380"/>
    <n v="21000"/>
    <n v="0.2697"/>
    <n v="0.45"/>
    <n v="0.52400000000000002"/>
    <x v="228"/>
    <x v="11"/>
    <n v="4534"/>
    <n v="15"/>
    <x v="1"/>
    <x v="2"/>
    <x v="1"/>
    <s v="no"/>
  </r>
  <r>
    <n v="155025"/>
    <s v="Emporia State University"/>
    <s v="KS"/>
    <n v="0.97709999999999997"/>
    <n v="2239"/>
    <n v="15419"/>
    <n v="0.56100000000000005"/>
    <n v="0.76849999999999996"/>
    <n v="0.34489999999999998"/>
    <x v="229"/>
    <x v="0"/>
    <n v="6918"/>
    <n v="16"/>
    <x v="0"/>
    <x v="2"/>
    <x v="1"/>
    <s v="no"/>
  </r>
  <r>
    <n v="155061"/>
    <s v="Fort Hays State University"/>
    <s v="KS"/>
    <n v="0.90259999999999996"/>
    <n v="9733"/>
    <n v="17741"/>
    <n v="0.47699999999999998"/>
    <n v="0.76880000000000004"/>
    <n v="0.2278"/>
    <x v="230"/>
    <x v="132"/>
    <n v="7997"/>
    <n v="15"/>
    <x v="0"/>
    <x v="2"/>
    <x v="1"/>
    <s v="no"/>
  </r>
  <r>
    <n v="155070"/>
    <s v="Barclay College"/>
    <s v="KS"/>
    <n v="0.50980000000000003"/>
    <n v="168"/>
    <n v="24590"/>
    <n v="0.3226"/>
    <n v="0.52380000000000004"/>
    <n v="0.51480000000000004"/>
    <x v="231"/>
    <x v="11"/>
    <n v="6275"/>
    <n v="8"/>
    <x v="1"/>
    <x v="2"/>
    <x v="1"/>
    <s v="no"/>
  </r>
  <r>
    <n v="155089"/>
    <s v="Friends University"/>
    <s v="KS"/>
    <n v="0.55220000000000002"/>
    <n v="1048"/>
    <n v="34192"/>
    <n v="0.4335"/>
    <n v="0.65449999999999997"/>
    <n v="0.30209999999999998"/>
    <x v="232"/>
    <x v="32"/>
    <n v="7013"/>
    <n v="12"/>
    <x v="1"/>
    <x v="0"/>
    <x v="1"/>
    <s v="yes"/>
  </r>
  <r>
    <n v="155317"/>
    <s v="University of Kansas"/>
    <s v="KS"/>
    <n v="0.93479999999999996"/>
    <n v="21217"/>
    <n v="30432"/>
    <n v="0.68810000000000004"/>
    <n v="0.8649"/>
    <n v="0.20469999999999999"/>
    <x v="233"/>
    <x v="132"/>
    <n v="11338"/>
    <n v="18"/>
    <x v="0"/>
    <x v="0"/>
    <x v="1"/>
    <s v="yes"/>
  </r>
  <r>
    <n v="155335"/>
    <s v="Newman University"/>
    <s v="KS"/>
    <n v="0.73980000000000001"/>
    <n v="851"/>
    <n v="35500"/>
    <n v="0.52810000000000001"/>
    <n v="0.68869999999999998"/>
    <n v="0.1226"/>
    <x v="234"/>
    <x v="133"/>
    <n v="6512"/>
    <n v="16"/>
    <x v="1"/>
    <x v="0"/>
    <x v="1"/>
    <s v="yes"/>
  </r>
  <r>
    <n v="155399"/>
    <s v="Kansas State University"/>
    <s v="KS"/>
    <n v="0.81689999999999996"/>
    <n v="15142"/>
    <n v="28568"/>
    <n v="0.71079999999999999"/>
    <n v="0.85589999999999999"/>
    <n v="0.20710000000000001"/>
    <x v="235"/>
    <x v="134"/>
    <n v="10853"/>
    <n v="19"/>
    <x v="0"/>
    <x v="0"/>
    <x v="1"/>
    <s v="yes"/>
  </r>
  <r>
    <n v="155414"/>
    <s v="Kansas Wesleyan University"/>
    <s v="KS"/>
    <n v="0.71899999999999997"/>
    <n v="956"/>
    <n v="34630"/>
    <n v="0.48630000000000001"/>
    <n v="0.6008"/>
    <n v="0.39150000000000001"/>
    <x v="236"/>
    <x v="58"/>
    <n v="6316"/>
    <n v="16"/>
    <x v="1"/>
    <x v="2"/>
    <x v="1"/>
    <s v="yes"/>
  </r>
  <r>
    <n v="155496"/>
    <s v="Manhattan Christian College"/>
    <s v="KS"/>
    <n v="1"/>
    <n v="146"/>
    <n v="19126"/>
    <n v="0.44290000000000002"/>
    <n v="0.76670000000000005"/>
    <n v="0.46810000000000002"/>
    <x v="161"/>
    <x v="112"/>
    <n v="5504"/>
    <n v="10"/>
    <x v="1"/>
    <x v="0"/>
    <x v="1"/>
    <s v="no"/>
  </r>
  <r>
    <n v="155511"/>
    <s v="McPherson College"/>
    <s v="KS"/>
    <n v="0.76759999999999995"/>
    <n v="872"/>
    <n v="37310"/>
    <n v="0.3392"/>
    <n v="0.65149999999999997"/>
    <n v="0.37940000000000002"/>
    <x v="237"/>
    <x v="135"/>
    <n v="7375"/>
    <n v="16"/>
    <x v="1"/>
    <x v="2"/>
    <x v="1"/>
    <s v="yes"/>
  </r>
  <r>
    <n v="155520"/>
    <s v="MidAmerica Nazarene University"/>
    <s v="KS"/>
    <n v="0.78800000000000003"/>
    <n v="983"/>
    <n v="37174"/>
    <n v="0.53610000000000002"/>
    <n v="0.6986"/>
    <n v="0.31219999999999998"/>
    <x v="238"/>
    <x v="26"/>
    <n v="6477"/>
    <n v="11"/>
    <x v="1"/>
    <x v="1"/>
    <x v="1"/>
    <s v="yes"/>
  </r>
  <r>
    <n v="155627"/>
    <s v="Ottawa University-Ottawa"/>
    <s v="KS"/>
    <n v="0.8296"/>
    <n v="870"/>
    <n v="35880"/>
    <n v="0.27900000000000003"/>
    <n v="0.58299999999999996"/>
    <n v="0.36749999999999999"/>
    <x v="239"/>
    <x v="64"/>
    <n v="6778"/>
    <n v="12"/>
    <x v="1"/>
    <x v="2"/>
    <x v="1"/>
    <s v="yes"/>
  </r>
  <r>
    <n v="155681"/>
    <s v="Pittsburg State University"/>
    <s v="KS"/>
    <n v="0.89419999999999999"/>
    <n v="4210"/>
    <n v="19744"/>
    <n v="0.56589999999999996"/>
    <n v="0.77190000000000003"/>
    <n v="0.30459999999999998"/>
    <x v="240"/>
    <x v="136"/>
    <n v="8130"/>
    <n v="14"/>
    <x v="0"/>
    <x v="2"/>
    <x v="1"/>
    <s v="yes"/>
  </r>
  <r>
    <n v="155812"/>
    <s v="University of Saint Mary"/>
    <s v="KS"/>
    <n v="0.86629999999999996"/>
    <n v="925"/>
    <n v="35380"/>
    <n v="0.47760000000000002"/>
    <n v="0.65"/>
    <n v="0.38150000000000001"/>
    <x v="241"/>
    <x v="137"/>
    <n v="6758"/>
    <n v="11"/>
    <x v="1"/>
    <x v="2"/>
    <x v="1"/>
    <s v="yes"/>
  </r>
  <r>
    <n v="155900"/>
    <s v="Southwestern College"/>
    <s v="KS"/>
    <n v="0.75549999999999995"/>
    <n v="924"/>
    <n v="39822"/>
    <n v="0.35680000000000001"/>
    <n v="0.55900000000000005"/>
    <n v="0.40849999999999997"/>
    <x v="242"/>
    <x v="32"/>
    <n v="6799"/>
    <n v="10"/>
    <x v="1"/>
    <x v="2"/>
    <x v="1"/>
    <s v="yes"/>
  </r>
  <r>
    <n v="155937"/>
    <s v="Sterling College"/>
    <s v="KS"/>
    <n v="0.48170000000000002"/>
    <n v="538"/>
    <n v="33700"/>
    <n v="0.41289999999999999"/>
    <n v="0.50349999999999995"/>
    <n v="0.37059999999999998"/>
    <x v="243"/>
    <x v="138"/>
    <n v="4904"/>
    <n v="8"/>
    <x v="1"/>
    <x v="2"/>
    <x v="1"/>
    <s v="no"/>
  </r>
  <r>
    <n v="155973"/>
    <s v="Tabor College"/>
    <s v="KS"/>
    <n v="0.64580000000000004"/>
    <n v="494"/>
    <n v="36200"/>
    <n v="0.33739999999999998"/>
    <n v="0.52710000000000001"/>
    <n v="0.38040000000000002"/>
    <x v="244"/>
    <x v="139"/>
    <n v="6159"/>
    <n v="15"/>
    <x v="1"/>
    <x v="2"/>
    <x v="1"/>
    <s v="yes"/>
  </r>
  <r>
    <n v="156125"/>
    <s v="Wichita State University"/>
    <s v="KS"/>
    <n v="0.9395"/>
    <n v="10780"/>
    <n v="19869"/>
    <n v="0.51029999999999998"/>
    <n v="0.69299999999999995"/>
    <n v="0.30549999999999999"/>
    <x v="245"/>
    <x v="34"/>
    <n v="9205"/>
    <n v="19"/>
    <x v="0"/>
    <x v="0"/>
    <x v="1"/>
    <s v="yes"/>
  </r>
  <r>
    <n v="168528"/>
    <s v="Adrian College"/>
    <s v="MI"/>
    <n v="0.72529999999999994"/>
    <n v="1604"/>
    <n v="41684"/>
    <n v="0.48420000000000002"/>
    <n v="0.6542"/>
    <n v="0.30809999999999998"/>
    <x v="246"/>
    <x v="11"/>
    <n v="6614"/>
    <n v="16"/>
    <x v="1"/>
    <x v="2"/>
    <x v="1"/>
    <s v="yes"/>
  </r>
  <r>
    <n v="168546"/>
    <s v="Albion College"/>
    <s v="MI"/>
    <n v="0.80700000000000005"/>
    <n v="1300"/>
    <n v="56950"/>
    <n v="0.6159"/>
    <n v="0.70799999999999996"/>
    <n v="0.47489999999999999"/>
    <x v="247"/>
    <x v="11"/>
    <n v="7469"/>
    <n v="11"/>
    <x v="1"/>
    <x v="2"/>
    <x v="1"/>
    <s v="yes"/>
  </r>
  <r>
    <n v="168591"/>
    <s v="Alma College"/>
    <s v="MI"/>
    <n v="0.57030000000000003"/>
    <n v="1148"/>
    <n v="49552"/>
    <n v="0.62870000000000004"/>
    <n v="0.84970000000000001"/>
    <n v="0.27039999999999997"/>
    <x v="248"/>
    <x v="11"/>
    <n v="7879"/>
    <n v="14"/>
    <x v="1"/>
    <x v="2"/>
    <x v="1"/>
    <s v="yes"/>
  </r>
  <r>
    <n v="168740"/>
    <s v="Andrews University"/>
    <s v="MI"/>
    <n v="0.81850000000000001"/>
    <n v="1224"/>
    <n v="35056"/>
    <n v="0.71530000000000005"/>
    <n v="0.83209999999999995"/>
    <n v="0.24709999999999999"/>
    <x v="249"/>
    <x v="50"/>
    <n v="7256"/>
    <n v="10"/>
    <x v="1"/>
    <x v="2"/>
    <x v="1"/>
    <s v="yes"/>
  </r>
  <r>
    <n v="168786"/>
    <s v="Aquinas College"/>
    <s v="MI"/>
    <n v="0.89880000000000004"/>
    <n v="1083"/>
    <n v="40218"/>
    <n v="0.65359999999999996"/>
    <n v="0.78310000000000002"/>
    <n v="0.23899999999999999"/>
    <x v="250"/>
    <x v="6"/>
    <n v="6660"/>
    <n v="10"/>
    <x v="1"/>
    <x v="0"/>
    <x v="1"/>
    <s v="no"/>
  </r>
  <r>
    <n v="168847"/>
    <s v="Baker College"/>
    <s v="MI"/>
    <n v="0.81869999999999998"/>
    <n v="3026"/>
    <n v="13000"/>
    <n v="0.35830000000000001"/>
    <n v="0.66100000000000003"/>
    <n v="0.37680000000000002"/>
    <x v="251"/>
    <x v="32"/>
    <n v="6382"/>
    <n v="9"/>
    <x v="1"/>
    <x v="2"/>
    <x v="1"/>
    <s v="no"/>
  </r>
  <r>
    <n v="169080"/>
    <s v="Calvin University"/>
    <s v="MI"/>
    <n v="0.70909999999999995"/>
    <n v="3193"/>
    <n v="39350"/>
    <n v="0.74060000000000004"/>
    <n v="0.86760000000000004"/>
    <n v="0.17430000000000001"/>
    <x v="252"/>
    <x v="58"/>
    <n v="9559"/>
    <n v="13"/>
    <x v="1"/>
    <x v="0"/>
    <x v="1"/>
    <s v="yes"/>
  </r>
  <r>
    <n v="169248"/>
    <s v="Central Michigan University"/>
    <s v="MI"/>
    <n v="0.8982"/>
    <n v="10035"/>
    <n v="14760"/>
    <n v="0.58720000000000006"/>
    <n v="0.75360000000000005"/>
    <n v="0.31430000000000002"/>
    <x v="253"/>
    <x v="11"/>
    <n v="10682"/>
    <n v="16"/>
    <x v="0"/>
    <x v="2"/>
    <x v="1"/>
    <s v="yes"/>
  </r>
  <r>
    <n v="169327"/>
    <s v="Cleary University"/>
    <s v="MI"/>
    <n v="0.6754"/>
    <n v="738"/>
    <n v="26102"/>
    <n v="0.41460000000000002"/>
    <n v="0.65849999999999997"/>
    <n v="0.29880000000000001"/>
    <x v="254"/>
    <x v="0"/>
    <n v="4499"/>
    <n v="18"/>
    <x v="1"/>
    <x v="1"/>
    <x v="1"/>
    <s v="yes"/>
  </r>
  <r>
    <n v="169363"/>
    <s v="Concordia University Ann Arbor"/>
    <s v="MI"/>
    <n v="0.6925"/>
    <n v="702"/>
    <n v="35410"/>
    <n v="0.47639999999999999"/>
    <n v="0.44640000000000002"/>
    <n v="0.2414"/>
    <x v="255"/>
    <x v="119"/>
    <n v="6511"/>
    <n v="21"/>
    <x v="1"/>
    <x v="0"/>
    <x v="1"/>
    <s v="yes"/>
  </r>
  <r>
    <n v="169442"/>
    <s v="College for Creative Studies"/>
    <s v="MI"/>
    <n v="0.9194"/>
    <n v="1230"/>
    <n v="53350"/>
    <n v="0.70609999999999995"/>
    <n v="0.82169999999999999"/>
    <n v="0.30020000000000002"/>
    <x v="256"/>
    <x v="50"/>
    <n v="10972"/>
    <n v="10"/>
    <x v="1"/>
    <x v="0"/>
    <x v="1"/>
    <s v="no"/>
  </r>
  <r>
    <n v="169479"/>
    <s v="Davenport University"/>
    <s v="MI"/>
    <n v="0.97840000000000005"/>
    <n v="3134"/>
    <n v="24466"/>
    <n v="0.56589999999999996"/>
    <n v="0.82050000000000001"/>
    <n v="0.33800000000000002"/>
    <x v="257"/>
    <x v="50"/>
    <n v="7047"/>
    <n v="18"/>
    <x v="1"/>
    <x v="1"/>
    <x v="1"/>
    <s v="no"/>
  </r>
  <r>
    <n v="169716"/>
    <s v="University of Detroit Mercy"/>
    <s v="MI"/>
    <n v="0.75419999999999998"/>
    <n v="2438"/>
    <n v="32946"/>
    <n v="0.67200000000000004"/>
    <n v="0.83489999999999998"/>
    <n v="0.26340000000000002"/>
    <x v="258"/>
    <x v="58"/>
    <n v="10733"/>
    <n v="12"/>
    <x v="1"/>
    <x v="0"/>
    <x v="1"/>
    <s v="yes"/>
  </r>
  <r>
    <n v="169798"/>
    <s v="Eastern Michigan University"/>
    <s v="MI"/>
    <n v="0.7964"/>
    <n v="10055"/>
    <n v="16240"/>
    <n v="0.46439999999999998"/>
    <n v="0.6875"/>
    <n v="0.3664"/>
    <x v="259"/>
    <x v="32"/>
    <n v="10472"/>
    <n v="14"/>
    <x v="0"/>
    <x v="1"/>
    <x v="1"/>
    <s v="yes"/>
  </r>
  <r>
    <n v="169910"/>
    <s v="Ferris State University"/>
    <s v="MI"/>
    <n v="0.91390000000000005"/>
    <n v="8106"/>
    <n v="14778"/>
    <n v="0.46870000000000001"/>
    <n v="0.7762"/>
    <n v="0.34229999999999999"/>
    <x v="260"/>
    <x v="132"/>
    <n v="10752"/>
    <n v="15"/>
    <x v="0"/>
    <x v="2"/>
    <x v="1"/>
    <s v="yes"/>
  </r>
  <r>
    <n v="169983"/>
    <s v="Kettering University"/>
    <s v="MI"/>
    <n v="0.78669999999999995"/>
    <n v="1205"/>
    <n v="48470"/>
    <n v="0.70799999999999996"/>
    <n v="0.94299999999999995"/>
    <n v="0.16980000000000001"/>
    <x v="261"/>
    <x v="11"/>
    <n v="9222"/>
    <n v="11"/>
    <x v="1"/>
    <x v="0"/>
    <x v="1"/>
    <s v="yes"/>
  </r>
  <r>
    <n v="170000"/>
    <s v="Grace Christian University"/>
    <s v="MI"/>
    <n v="0.99160000000000004"/>
    <n v="716"/>
    <n v="18690"/>
    <n v="0.51039999999999996"/>
    <n v="0.6522"/>
    <n v="0.46910000000000002"/>
    <x v="262"/>
    <x v="140"/>
    <n v="5647"/>
    <n v="15"/>
    <x v="1"/>
    <x v="0"/>
    <x v="1"/>
    <s v="no"/>
  </r>
  <r>
    <n v="170037"/>
    <s v="Cornerstone University"/>
    <s v="MI"/>
    <n v="0.77769999999999995"/>
    <n v="1298"/>
    <n v="23000"/>
    <n v="0.61870000000000003"/>
    <n v="0.78280000000000005"/>
    <n v="0.3276"/>
    <x v="263"/>
    <x v="32"/>
    <n v="7119"/>
    <n v="15"/>
    <x v="1"/>
    <x v="0"/>
    <x v="1"/>
    <s v="no"/>
  </r>
  <r>
    <n v="170082"/>
    <s v="Grand Valley State University"/>
    <s v="MI"/>
    <n v="0.83020000000000005"/>
    <n v="18854"/>
    <n v="21548"/>
    <n v="0.67010000000000003"/>
    <n v="0.76319999999999999"/>
    <n v="0.2923"/>
    <x v="264"/>
    <x v="70"/>
    <n v="10156"/>
    <n v="15"/>
    <x v="0"/>
    <x v="2"/>
    <x v="1"/>
    <s v="yes"/>
  </r>
  <r>
    <n v="170301"/>
    <s v="Hope College"/>
    <s v="MI"/>
    <n v="0.79239999999999999"/>
    <n v="3288"/>
    <n v="41970"/>
    <n v="0.79949999999999999"/>
    <n v="0.88370000000000004"/>
    <n v="0.1648"/>
    <x v="265"/>
    <x v="141"/>
    <n v="8709"/>
    <n v="9"/>
    <x v="1"/>
    <x v="0"/>
    <x v="1"/>
    <s v="yes"/>
  </r>
  <r>
    <n v="170532"/>
    <s v="Kalamazoo College"/>
    <s v="MI"/>
    <n v="0.75319999999999998"/>
    <n v="1149"/>
    <n v="61050"/>
    <n v="0.75980000000000003"/>
    <n v="0.84550000000000003"/>
    <n v="0.25750000000000001"/>
    <x v="266"/>
    <x v="142"/>
    <n v="8916"/>
    <n v="10"/>
    <x v="1"/>
    <x v="0"/>
    <x v="1"/>
    <s v="yes"/>
  </r>
  <r>
    <n v="170675"/>
    <s v="Lawrence Technological University"/>
    <s v="MI"/>
    <n v="0.55900000000000005"/>
    <n v="1668"/>
    <n v="44760"/>
    <n v="0.60580000000000001"/>
    <n v="0.78359999999999996"/>
    <n v="0.155"/>
    <x v="267"/>
    <x v="11"/>
    <n v="9215"/>
    <n v="11"/>
    <x v="1"/>
    <x v="0"/>
    <x v="1"/>
    <s v="yes"/>
  </r>
  <r>
    <n v="170806"/>
    <s v="Madonna University"/>
    <s v="MI"/>
    <n v="0.63390000000000002"/>
    <n v="1632"/>
    <n v="28440"/>
    <n v="0.6"/>
    <n v="0.71540000000000004"/>
    <n v="0.30399999999999999"/>
    <x v="268"/>
    <x v="6"/>
    <n v="7541"/>
    <n v="11"/>
    <x v="1"/>
    <x v="0"/>
    <x v="1"/>
    <s v="yes"/>
  </r>
  <r>
    <n v="170967"/>
    <s v="Rochester Christian University"/>
    <s v="MI"/>
    <n v="0.97650000000000003"/>
    <n v="792"/>
    <n v="29196"/>
    <n v="0.44119999999999998"/>
    <n v="0.59570000000000001"/>
    <n v="0.309"/>
    <x v="269"/>
    <x v="143"/>
    <n v="6476"/>
    <n v="13"/>
    <x v="1"/>
    <x v="1"/>
    <x v="1"/>
    <s v="no"/>
  </r>
  <r>
    <n v="170976"/>
    <s v="University of Michigan-Ann Arbor"/>
    <s v="MI"/>
    <n v="0.15640000000000001"/>
    <n v="34177"/>
    <n v="60946"/>
    <n v="0.93200000000000005"/>
    <n v="0.97470000000000001"/>
    <n v="0.18129999999999999"/>
    <x v="270"/>
    <x v="0"/>
    <n v="13384"/>
    <n v="11"/>
    <x v="0"/>
    <x v="0"/>
    <x v="1"/>
    <s v="yes"/>
  </r>
  <r>
    <n v="171100"/>
    <s v="Michigan State University"/>
    <s v="MI"/>
    <n v="0.84799999999999998"/>
    <n v="40922"/>
    <n v="43842"/>
    <n v="0.80720000000000003"/>
    <n v="0.90049999999999997"/>
    <n v="0.2009"/>
    <x v="271"/>
    <x v="58"/>
    <n v="13468"/>
    <n v="17"/>
    <x v="0"/>
    <x v="0"/>
    <x v="1"/>
    <s v="yes"/>
  </r>
  <r>
    <n v="171128"/>
    <s v="Michigan Technological University"/>
    <s v="MI"/>
    <n v="0.92430000000000001"/>
    <n v="5955"/>
    <n v="42988"/>
    <n v="0.68059999999999998"/>
    <n v="0.88819999999999999"/>
    <n v="0.20230000000000001"/>
    <x v="272"/>
    <x v="144"/>
    <n v="11858"/>
    <n v="13"/>
    <x v="0"/>
    <x v="2"/>
    <x v="1"/>
    <s v="yes"/>
  </r>
  <r>
    <n v="171137"/>
    <s v="University of Michigan-Dearborn"/>
    <s v="MI"/>
    <n v="0.55610000000000004"/>
    <n v="5952"/>
    <n v="32896"/>
    <n v="0.57979999999999998"/>
    <n v="0.82489999999999997"/>
    <n v="0.46239999999999998"/>
    <x v="273"/>
    <x v="79"/>
    <n v="11247"/>
    <n v="16"/>
    <x v="0"/>
    <x v="0"/>
    <x v="1"/>
    <s v="yes"/>
  </r>
  <r>
    <n v="171146"/>
    <s v="University of Michigan-Flint"/>
    <s v="MI"/>
    <n v="0.7046"/>
    <n v="4411"/>
    <n v="28320"/>
    <n v="0.40310000000000001"/>
    <n v="0.77780000000000005"/>
    <n v="0.38600000000000001"/>
    <x v="274"/>
    <x v="32"/>
    <n v="10504"/>
    <n v="14"/>
    <x v="0"/>
    <x v="0"/>
    <x v="1"/>
    <s v="yes"/>
  </r>
  <r>
    <n v="171456"/>
    <s v="Northern Michigan University"/>
    <s v="MI"/>
    <n v="0.84019999999999995"/>
    <n v="6556"/>
    <n v="19773"/>
    <n v="0.52139999999999997"/>
    <n v="0.77959999999999996"/>
    <n v="0.27950000000000003"/>
    <x v="275"/>
    <x v="145"/>
    <n v="9306"/>
    <n v="18"/>
    <x v="0"/>
    <x v="2"/>
    <x v="1"/>
    <s v="no"/>
  </r>
  <r>
    <n v="171492"/>
    <s v="Northwood University"/>
    <s v="MI"/>
    <n v="0.64510000000000001"/>
    <n v="1974"/>
    <n v="34400"/>
    <n v="0.63319999999999999"/>
    <n v="0.78620000000000001"/>
    <n v="0.25690000000000002"/>
    <x v="276"/>
    <x v="146"/>
    <n v="8840"/>
    <n v="14"/>
    <x v="1"/>
    <x v="0"/>
    <x v="1"/>
    <s v="yes"/>
  </r>
  <r>
    <n v="171571"/>
    <s v="Oakland University"/>
    <s v="MI"/>
    <n v="0.87839999999999996"/>
    <n v="12351"/>
    <n v="23188"/>
    <n v="0.5756"/>
    <n v="0.77939999999999998"/>
    <n v="0.31979999999999997"/>
    <x v="277"/>
    <x v="147"/>
    <n v="10527"/>
    <n v="17"/>
    <x v="0"/>
    <x v="1"/>
    <x v="1"/>
    <s v="yes"/>
  </r>
  <r>
    <n v="171599"/>
    <s v="The University of Olivet"/>
    <s v="MI"/>
    <n v="0.83250000000000002"/>
    <n v="892"/>
    <n v="34068"/>
    <n v="0.35270000000000001"/>
    <n v="0.61380000000000001"/>
    <n v="0.49469999999999997"/>
    <x v="278"/>
    <x v="11"/>
    <n v="6387"/>
    <n v="17"/>
    <x v="1"/>
    <x v="2"/>
    <x v="1"/>
    <s v="no"/>
  </r>
  <r>
    <n v="171881"/>
    <s v="Kuyper College"/>
    <s v="MI"/>
    <n v="0.69099999999999995"/>
    <n v="145"/>
    <n v="27660"/>
    <n v="0.5"/>
    <n v="0.5897"/>
    <n v="0.43140000000000001"/>
    <x v="279"/>
    <x v="148"/>
    <n v="5553"/>
    <n v="9"/>
    <x v="1"/>
    <x v="1"/>
    <x v="1"/>
    <s v="no"/>
  </r>
  <r>
    <n v="172051"/>
    <s v="Saginaw Valley State University"/>
    <s v="MI"/>
    <n v="0.72070000000000001"/>
    <n v="5989"/>
    <n v="30450"/>
    <n v="0.48249999999999998"/>
    <n v="0.77569999999999995"/>
    <n v="0.35170000000000001"/>
    <x v="280"/>
    <x v="32"/>
    <n v="9515"/>
    <n v="16"/>
    <x v="0"/>
    <x v="1"/>
    <x v="1"/>
    <s v="yes"/>
  </r>
  <r>
    <n v="172264"/>
    <s v="Siena Heights University"/>
    <s v="MI"/>
    <n v="0.68899999999999995"/>
    <n v="1495"/>
    <n v="30778"/>
    <n v="0.38619999999999999"/>
    <n v="0.7"/>
    <n v="0.34189999999999998"/>
    <x v="281"/>
    <x v="35"/>
    <n v="6749"/>
    <n v="14"/>
    <x v="1"/>
    <x v="2"/>
    <x v="1"/>
    <s v="yes"/>
  </r>
  <r>
    <n v="172334"/>
    <s v="Spring Arbor University"/>
    <s v="MI"/>
    <n v="0.51519999999999999"/>
    <n v="1010"/>
    <n v="34014"/>
    <n v="0.63539999999999996"/>
    <n v="0.77070000000000005"/>
    <n v="0.28689999999999999"/>
    <x v="282"/>
    <x v="149"/>
    <n v="6316"/>
    <n v="12"/>
    <x v="1"/>
    <x v="2"/>
    <x v="1"/>
    <s v="yes"/>
  </r>
  <r>
    <n v="172644"/>
    <s v="Wayne State University"/>
    <s v="MI"/>
    <n v="0.81159999999999999"/>
    <n v="15587"/>
    <n v="32037"/>
    <n v="0.58440000000000003"/>
    <n v="0.82650000000000001"/>
    <n v="0.45689999999999997"/>
    <x v="283"/>
    <x v="134"/>
    <n v="12166"/>
    <n v="14"/>
    <x v="0"/>
    <x v="0"/>
    <x v="1"/>
    <s v="yes"/>
  </r>
  <r>
    <n v="172699"/>
    <s v="Western Michigan University"/>
    <s v="MI"/>
    <n v="0.84599999999999997"/>
    <n v="12568"/>
    <n v="19034"/>
    <n v="0.57569999999999999"/>
    <n v="0.81120000000000003"/>
    <n v="0.26750000000000002"/>
    <x v="284"/>
    <x v="150"/>
    <n v="10830"/>
    <n v="16"/>
    <x v="0"/>
    <x v="0"/>
    <x v="1"/>
    <s v="yes"/>
  </r>
  <r>
    <n v="173045"/>
    <s v="Augsburg University"/>
    <s v="MN"/>
    <n v="0.81979999999999997"/>
    <n v="2494"/>
    <n v="45452"/>
    <n v="0.51670000000000005"/>
    <n v="0.72330000000000005"/>
    <n v="0.56140000000000001"/>
    <x v="285"/>
    <x v="151"/>
    <n v="8416"/>
    <n v="14"/>
    <x v="1"/>
    <x v="0"/>
    <x v="1"/>
    <s v="yes"/>
  </r>
  <r>
    <n v="173124"/>
    <s v="Bemidji State University"/>
    <s v="MN"/>
    <n v="0.55979999999999996"/>
    <n v="3139"/>
    <n v="10237"/>
    <n v="0.47870000000000001"/>
    <n v="0.72670000000000001"/>
    <n v="0.28320000000000001"/>
    <x v="286"/>
    <x v="85"/>
    <n v="10427"/>
    <n v="18"/>
    <x v="0"/>
    <x v="2"/>
    <x v="1"/>
    <s v="yes"/>
  </r>
  <r>
    <n v="173142"/>
    <s v="Bethany Lutheran College"/>
    <s v="MN"/>
    <n v="0.38969999999999999"/>
    <n v="669"/>
    <n v="31360"/>
    <n v="0.54859999999999998"/>
    <n v="0.71960000000000002"/>
    <n v="0.22470000000000001"/>
    <x v="287"/>
    <x v="6"/>
    <n v="7253"/>
    <n v="12"/>
    <x v="1"/>
    <x v="0"/>
    <x v="1"/>
    <s v="no"/>
  </r>
  <r>
    <n v="173160"/>
    <s v="Bethel University"/>
    <s v="MN"/>
    <n v="0.878"/>
    <n v="1871"/>
    <n v="44226"/>
    <n v="0.71379999999999999"/>
    <n v="0.85709999999999997"/>
    <n v="0.1852"/>
    <x v="288"/>
    <x v="64"/>
    <n v="8331"/>
    <n v="14"/>
    <x v="1"/>
    <x v="1"/>
    <x v="1"/>
    <s v="yes"/>
  </r>
  <r>
    <n v="173258"/>
    <s v="Carleton College"/>
    <s v="MN"/>
    <n v="0.2041"/>
    <n v="2086"/>
    <n v="68892"/>
    <n v="0.89600000000000002"/>
    <n v="0.9647"/>
    <n v="0.1653"/>
    <x v="289"/>
    <x v="47"/>
    <n v="13960"/>
    <n v="8"/>
    <x v="1"/>
    <x v="2"/>
    <x v="1"/>
    <s v="yes"/>
  </r>
  <r>
    <n v="173300"/>
    <s v="Concordia College at Moorhead"/>
    <s v="MN"/>
    <n v="0.62649999999999995"/>
    <n v="1829"/>
    <n v="31170"/>
    <n v="0.61070000000000002"/>
    <n v="0.83560000000000001"/>
    <n v="0.19070000000000001"/>
    <x v="290"/>
    <x v="152"/>
    <n v="7714"/>
    <n v="12"/>
    <x v="1"/>
    <x v="1"/>
    <x v="1"/>
    <s v="yes"/>
  </r>
  <r>
    <n v="173328"/>
    <s v="Concordia University-Saint Paul"/>
    <s v="MN"/>
    <n v="0.78869999999999996"/>
    <n v="3018"/>
    <n v="25600"/>
    <n v="0.45900000000000002"/>
    <n v="0.67390000000000005"/>
    <n v="0.35220000000000001"/>
    <x v="291"/>
    <x v="153"/>
    <n v="7654"/>
    <n v="16"/>
    <x v="1"/>
    <x v="0"/>
    <x v="1"/>
    <s v="yes"/>
  </r>
  <r>
    <n v="173452"/>
    <s v="Martin Luther College"/>
    <s v="MN"/>
    <n v="0.87170000000000003"/>
    <n v="725"/>
    <n v="18120"/>
    <n v="0.71499999999999997"/>
    <n v="0.84670000000000001"/>
    <n v="0.27050000000000002"/>
    <x v="292"/>
    <x v="154"/>
    <n v="5088"/>
    <n v="10"/>
    <x v="1"/>
    <x v="2"/>
    <x v="1"/>
    <s v="no"/>
  </r>
  <r>
    <n v="173647"/>
    <s v="Gustavus Adolphus College"/>
    <s v="MN"/>
    <n v="0.6099"/>
    <n v="1878"/>
    <n v="56076"/>
    <n v="0.76649999999999996"/>
    <n v="0.87980000000000003"/>
    <n v="0.20699999999999999"/>
    <x v="293"/>
    <x v="155"/>
    <n v="8374"/>
    <n v="12"/>
    <x v="1"/>
    <x v="2"/>
    <x v="1"/>
    <s v="yes"/>
  </r>
  <r>
    <n v="173665"/>
    <s v="Hamline University"/>
    <s v="MN"/>
    <n v="0.87629999999999997"/>
    <n v="1776"/>
    <n v="50004"/>
    <n v="0.60450000000000004"/>
    <n v="0.7823"/>
    <n v="0.40699999999999997"/>
    <x v="294"/>
    <x v="156"/>
    <n v="8221"/>
    <n v="14"/>
    <x v="1"/>
    <x v="0"/>
    <x v="1"/>
    <s v="yes"/>
  </r>
  <r>
    <n v="173902"/>
    <s v="Macalester College"/>
    <s v="MN"/>
    <n v="0.28520000000000001"/>
    <n v="2131"/>
    <n v="68104"/>
    <n v="0.871"/>
    <n v="0.92279999999999995"/>
    <n v="0.17230000000000001"/>
    <x v="295"/>
    <x v="6"/>
    <n v="11951"/>
    <n v="10"/>
    <x v="1"/>
    <x v="0"/>
    <x v="1"/>
    <s v="yes"/>
  </r>
  <r>
    <n v="173920"/>
    <s v="Minnesota State University-Mankato"/>
    <s v="MN"/>
    <n v="0.88439999999999996"/>
    <n v="11703"/>
    <n v="18942"/>
    <n v="0.53949999999999998"/>
    <n v="0.80249999999999999"/>
    <n v="0.20960000000000001"/>
    <x v="296"/>
    <x v="157"/>
    <n v="11257"/>
    <n v="21"/>
    <x v="0"/>
    <x v="0"/>
    <x v="1"/>
    <s v="yes"/>
  </r>
  <r>
    <n v="174020"/>
    <s v="Metropolitan State University"/>
    <s v="MN"/>
    <n v="0.98709999999999998"/>
    <n v="5616"/>
    <n v="9840"/>
    <n v="0.43569999999999998"/>
    <n v="0.6754"/>
    <n v="0.47549999999999998"/>
    <x v="297"/>
    <x v="158"/>
    <n v="11336"/>
    <n v="15"/>
    <x v="0"/>
    <x v="0"/>
    <x v="1"/>
    <s v="yes"/>
  </r>
  <r>
    <n v="174066"/>
    <s v="University of Minnesota-Twin Cities"/>
    <s v="MN"/>
    <n v="0.79749999999999999"/>
    <n v="31855"/>
    <n v="38362"/>
    <n v="0.8528"/>
    <n v="0.91120000000000001"/>
    <n v="0.17649999999999999"/>
    <x v="298"/>
    <x v="0"/>
    <n v="13662"/>
    <n v="17"/>
    <x v="0"/>
    <x v="0"/>
    <x v="1"/>
    <s v="yes"/>
  </r>
  <r>
    <n v="174075"/>
    <s v="University of Minnesota-Crookston"/>
    <s v="MN"/>
    <n v="0.87860000000000005"/>
    <n v="1729"/>
    <n v="13288"/>
    <n v="0.49759999999999999"/>
    <n v="0.8"/>
    <n v="0.20250000000000001"/>
    <x v="299"/>
    <x v="34"/>
    <n v="9241"/>
    <n v="18"/>
    <x v="0"/>
    <x v="2"/>
    <x v="1"/>
    <s v="yes"/>
  </r>
  <r>
    <n v="174127"/>
    <s v="Minneapolis College of Art and Design"/>
    <s v="MN"/>
    <n v="0.48480000000000001"/>
    <n v="705"/>
    <n v="45484"/>
    <n v="0.51160000000000005"/>
    <n v="0.74560000000000004"/>
    <n v="0.42109999999999997"/>
    <x v="300"/>
    <x v="11"/>
    <n v="8513"/>
    <n v="12"/>
    <x v="1"/>
    <x v="0"/>
    <x v="1"/>
    <s v="no"/>
  </r>
  <r>
    <n v="174154"/>
    <s v="Herzing University-Minneapolis"/>
    <s v="MN"/>
    <n v="0.9375"/>
    <n v="740"/>
    <n v="13450"/>
    <n v="0.4667"/>
    <n v="0.69569999999999999"/>
    <n v="0.56679999999999997"/>
    <x v="301"/>
    <x v="64"/>
    <n v="7450"/>
    <n v="15"/>
    <x v="1"/>
    <x v="0"/>
    <x v="1"/>
    <s v="no"/>
  </r>
  <r>
    <n v="174233"/>
    <s v="University of Minnesota-Duluth"/>
    <s v="MN"/>
    <n v="0.88749999999999996"/>
    <n v="7336"/>
    <n v="20130"/>
    <n v="0.6472"/>
    <n v="0.81140000000000001"/>
    <n v="0.18790000000000001"/>
    <x v="302"/>
    <x v="159"/>
    <n v="9267"/>
    <n v="16"/>
    <x v="0"/>
    <x v="0"/>
    <x v="1"/>
    <s v="yes"/>
  </r>
  <r>
    <n v="174251"/>
    <s v="University of Minnesota-Morris"/>
    <s v="MN"/>
    <n v="0.74929999999999997"/>
    <n v="936"/>
    <n v="16710"/>
    <n v="0.625"/>
    <n v="0.73899999999999999"/>
    <n v="0.32550000000000001"/>
    <x v="303"/>
    <x v="160"/>
    <n v="8211"/>
    <n v="9"/>
    <x v="0"/>
    <x v="2"/>
    <x v="1"/>
    <s v="yes"/>
  </r>
  <r>
    <n v="174358"/>
    <s v="Minnesota State University Moorhead"/>
    <s v="MN"/>
    <n v="0.58760000000000001"/>
    <n v="3072"/>
    <n v="10428"/>
    <n v="0.57320000000000004"/>
    <n v="0.74960000000000004"/>
    <n v="0.27950000000000003"/>
    <x v="304"/>
    <x v="60"/>
    <n v="10729"/>
    <n v="17"/>
    <x v="0"/>
    <x v="1"/>
    <x v="1"/>
    <s v="yes"/>
  </r>
  <r>
    <n v="174437"/>
    <s v="North Central University"/>
    <s v="MN"/>
    <n v="0.98980000000000001"/>
    <n v="709"/>
    <n v="32220"/>
    <n v="0.66339999999999999"/>
    <n v="0.82210000000000005"/>
    <n v="0.42559999999999998"/>
    <x v="305"/>
    <x v="161"/>
    <n v="6701"/>
    <n v="14"/>
    <x v="1"/>
    <x v="0"/>
    <x v="1"/>
    <s v="no"/>
  </r>
  <r>
    <n v="174491"/>
    <s v="University of Northwestern-St Paul"/>
    <s v="MN"/>
    <n v="0.93469999999999998"/>
    <n v="1442"/>
    <n v="37920"/>
    <n v="0.68130000000000002"/>
    <n v="0.82869999999999999"/>
    <n v="0.1573"/>
    <x v="306"/>
    <x v="162"/>
    <n v="6608"/>
    <n v="16"/>
    <x v="1"/>
    <x v="1"/>
    <x v="1"/>
    <s v="yes"/>
  </r>
  <r>
    <n v="174747"/>
    <s v="College of Saint Benedict"/>
    <s v="MN"/>
    <n v="0.91520000000000001"/>
    <n v="1370"/>
    <n v="55756"/>
    <n v="0.7712"/>
    <n v="0.86280000000000001"/>
    <n v="0.1986"/>
    <x v="307"/>
    <x v="163"/>
    <n v="9135"/>
    <n v="11"/>
    <x v="1"/>
    <x v="1"/>
    <x v="1"/>
    <s v="yes"/>
  </r>
  <r>
    <n v="174783"/>
    <s v="Saint Cloud State University"/>
    <s v="MN"/>
    <n v="0.94799999999999995"/>
    <n v="5088"/>
    <n v="10245"/>
    <n v="0.4032"/>
    <n v="0.70650000000000002"/>
    <n v="0.2167"/>
    <x v="308"/>
    <x v="164"/>
    <n v="11863"/>
    <n v="18"/>
    <x v="0"/>
    <x v="0"/>
    <x v="1"/>
    <s v="yes"/>
  </r>
  <r>
    <n v="174792"/>
    <s v="Saint Johns University"/>
    <s v="MN"/>
    <n v="0.90620000000000001"/>
    <n v="1395"/>
    <n v="55816"/>
    <n v="0.75380000000000003"/>
    <n v="0.85750000000000004"/>
    <n v="0.18029999999999999"/>
    <x v="309"/>
    <x v="11"/>
    <n v="8973"/>
    <n v="12"/>
    <x v="1"/>
    <x v="2"/>
    <x v="1"/>
    <s v="yes"/>
  </r>
  <r>
    <n v="174817"/>
    <s v="Saint Mary's University of Minnesota"/>
    <s v="MN"/>
    <n v="0.92779999999999996"/>
    <n v="1073"/>
    <n v="45080"/>
    <n v="0.66010000000000002"/>
    <n v="0.74629999999999996"/>
    <n v="0.2452"/>
    <x v="310"/>
    <x v="64"/>
    <n v="7511"/>
    <n v="18"/>
    <x v="1"/>
    <x v="2"/>
    <x v="1"/>
    <s v="yes"/>
  </r>
  <r>
    <n v="174844"/>
    <s v="St Olaf College"/>
    <s v="MN"/>
    <n v="0.48320000000000002"/>
    <n v="3093"/>
    <n v="59760"/>
    <n v="0.84"/>
    <n v="0.92230000000000001"/>
    <n v="0.21210000000000001"/>
    <x v="311"/>
    <x v="50"/>
    <n v="9218"/>
    <n v="11"/>
    <x v="1"/>
    <x v="2"/>
    <x v="1"/>
    <s v="yes"/>
  </r>
  <r>
    <n v="174862"/>
    <s v="Crown College"/>
    <s v="MN"/>
    <n v="0.2278"/>
    <n v="796"/>
    <n v="31410"/>
    <n v="0.45390000000000003"/>
    <n v="0.69840000000000002"/>
    <n v="0.24440000000000001"/>
    <x v="312"/>
    <x v="79"/>
    <n v="5375"/>
    <n v="15"/>
    <x v="1"/>
    <x v="2"/>
    <x v="1"/>
    <s v="no"/>
  </r>
  <r>
    <n v="174899"/>
    <s v="The College of Saint Scholastica"/>
    <s v="MN"/>
    <n v="0.92959999999999998"/>
    <n v="1765"/>
    <n v="41778"/>
    <n v="0.70530000000000004"/>
    <n v="0.81840000000000002"/>
    <n v="0.24840000000000001"/>
    <x v="313"/>
    <x v="60"/>
    <n v="7589"/>
    <n v="12"/>
    <x v="1"/>
    <x v="0"/>
    <x v="1"/>
    <s v="yes"/>
  </r>
  <r>
    <n v="174914"/>
    <s v="University of St Thomas"/>
    <s v="MN"/>
    <n v="0.85360000000000003"/>
    <n v="6245"/>
    <n v="54398"/>
    <n v="0.76380000000000003"/>
    <n v="0.88449999999999995"/>
    <n v="0.2177"/>
    <x v="314"/>
    <x v="58"/>
    <n v="11771"/>
    <n v="14"/>
    <x v="1"/>
    <x v="0"/>
    <x v="1"/>
    <s v="yes"/>
  </r>
  <r>
    <n v="175005"/>
    <s v="St Catherine University"/>
    <s v="MN"/>
    <n v="0.91849999999999998"/>
    <n v="2473"/>
    <n v="51454"/>
    <n v="0.61250000000000004"/>
    <n v="0.8034"/>
    <n v="0.4007"/>
    <x v="315"/>
    <x v="165"/>
    <n v="7616"/>
    <n v="9"/>
    <x v="1"/>
    <x v="0"/>
    <x v="1"/>
    <s v="yes"/>
  </r>
  <r>
    <n v="175078"/>
    <s v="Southwest Minnesota State University"/>
    <s v="MN"/>
    <n v="0.62180000000000002"/>
    <n v="2315"/>
    <n v="10361"/>
    <n v="0.45100000000000001"/>
    <n v="0.73709999999999998"/>
    <n v="0.1207"/>
    <x v="316"/>
    <x v="34"/>
    <n v="10672"/>
    <n v="16"/>
    <x v="0"/>
    <x v="2"/>
    <x v="1"/>
    <s v="yes"/>
  </r>
  <r>
    <n v="175272"/>
    <s v="Winona State University"/>
    <s v="MN"/>
    <n v="0.75490000000000002"/>
    <n v="5144"/>
    <n v="17308"/>
    <n v="0.56940000000000002"/>
    <n v="0.79039999999999999"/>
    <n v="0.2422"/>
    <x v="317"/>
    <x v="64"/>
    <n v="10946"/>
    <n v="14"/>
    <x v="0"/>
    <x v="2"/>
    <x v="1"/>
    <s v="yes"/>
  </r>
  <r>
    <n v="176628"/>
    <s v="Avila University"/>
    <s v="MO"/>
    <n v="0.878"/>
    <n v="1312"/>
    <n v="42000"/>
    <n v="0.52380000000000004"/>
    <n v="0.70530000000000004"/>
    <n v="0.5635"/>
    <x v="318"/>
    <x v="32"/>
    <n v="6779"/>
    <n v="19"/>
    <x v="1"/>
    <x v="0"/>
    <x v="1"/>
    <s v="yes"/>
  </r>
  <r>
    <n v="176789"/>
    <s v="Calvary University"/>
    <s v="MO"/>
    <n v="0.71740000000000004"/>
    <n v="154"/>
    <n v="14094"/>
    <n v="0.52170000000000005"/>
    <n v="0.54549999999999998"/>
    <n v="0.31309999999999999"/>
    <x v="319"/>
    <x v="166"/>
    <n v="4019"/>
    <n v="7"/>
    <x v="1"/>
    <x v="0"/>
    <x v="1"/>
    <s v="no"/>
  </r>
  <r>
    <n v="176947"/>
    <s v="Central Methodist University-College of Liberal Arts and Sciences"/>
    <s v="MO"/>
    <n v="0.56869999999999998"/>
    <n v="1040"/>
    <n v="28260"/>
    <n v="0.51229999999999998"/>
    <n v="0.61839999999999995"/>
    <n v="0.40279999999999999"/>
    <x v="320"/>
    <x v="167"/>
    <n v="6712"/>
    <n v="12"/>
    <x v="1"/>
    <x v="2"/>
    <x v="1"/>
    <s v="no"/>
  </r>
  <r>
    <n v="176965"/>
    <s v="University of Central Missouri"/>
    <s v="MO"/>
    <n v="0.63800000000000001"/>
    <n v="5648"/>
    <n v="18600"/>
    <n v="0.54079999999999995"/>
    <n v="0.73629999999999995"/>
    <n v="0.26779999999999998"/>
    <x v="321"/>
    <x v="132"/>
    <n v="9188"/>
    <n v="18"/>
    <x v="0"/>
    <x v="2"/>
    <x v="1"/>
    <s v="no"/>
  </r>
  <r>
    <n v="177038"/>
    <s v="Cleveland University-Kansas City"/>
    <s v="KS"/>
    <n v="0.69230000000000003"/>
    <n v="95"/>
    <n v="14400"/>
    <n v="1"/>
    <n v="0.5"/>
    <n v="0.53490000000000004"/>
    <x v="322"/>
    <x v="168"/>
    <n v="5918"/>
    <n v="6"/>
    <x v="1"/>
    <x v="0"/>
    <x v="1"/>
    <s v="yes"/>
  </r>
  <r>
    <n v="177117"/>
    <s v="Cottey College"/>
    <s v="MO"/>
    <n v="0.69179999999999997"/>
    <n v="254"/>
    <n v="27562"/>
    <n v="0.5625"/>
    <n v="0.6724"/>
    <n v="0.46239999999999998"/>
    <x v="323"/>
    <x v="169"/>
    <n v="5576"/>
    <n v="6"/>
    <x v="1"/>
    <x v="2"/>
    <x v="1"/>
    <s v="no"/>
  </r>
  <r>
    <n v="177144"/>
    <s v="Culver-Stockton College"/>
    <s v="MO"/>
    <n v="0.99099999999999999"/>
    <n v="807"/>
    <n v="30875"/>
    <n v="0.3916"/>
    <n v="0.67200000000000004"/>
    <n v="0.39350000000000002"/>
    <x v="324"/>
    <x v="50"/>
    <n v="6246"/>
    <n v="15"/>
    <x v="1"/>
    <x v="2"/>
    <x v="1"/>
    <s v="no"/>
  </r>
  <r>
    <n v="177214"/>
    <s v="Drury University"/>
    <s v="MO"/>
    <n v="0.57579999999999998"/>
    <n v="1383"/>
    <n v="36745"/>
    <n v="0.61799999999999999"/>
    <n v="0.79169999999999996"/>
    <n v="0.25580000000000003"/>
    <x v="325"/>
    <x v="170"/>
    <n v="7506"/>
    <n v="14"/>
    <x v="1"/>
    <x v="0"/>
    <x v="1"/>
    <s v="no"/>
  </r>
  <r>
    <n v="177339"/>
    <s v="Evangel University"/>
    <s v="MO"/>
    <n v="0.71609999999999996"/>
    <n v="1229"/>
    <n v="28548"/>
    <n v="0.65029999999999999"/>
    <n v="0.76359999999999995"/>
    <n v="0.3125"/>
    <x v="326"/>
    <x v="171"/>
    <n v="5330"/>
    <n v="15"/>
    <x v="1"/>
    <x v="0"/>
    <x v="1"/>
    <s v="no"/>
  </r>
  <r>
    <n v="177542"/>
    <s v="Hannibal-LaGrange University"/>
    <s v="MO"/>
    <n v="0.72629999999999995"/>
    <n v="410"/>
    <n v="26880"/>
    <n v="0.50390000000000001"/>
    <n v="0.7833"/>
    <n v="0.36830000000000002"/>
    <x v="327"/>
    <x v="172"/>
    <n v="2888"/>
    <n v="8"/>
    <x v="1"/>
    <x v="2"/>
    <x v="1"/>
    <s v="no"/>
  </r>
  <r>
    <n v="177746"/>
    <s v="Kansas City Art Institute"/>
    <s v="MO"/>
    <n v="0.54759999999999998"/>
    <n v="812"/>
    <n v="44550"/>
    <n v="0.57969999999999999"/>
    <n v="0.7833"/>
    <n v="0.43730000000000002"/>
    <x v="328"/>
    <x v="11"/>
    <n v="7886"/>
    <n v="10"/>
    <x v="1"/>
    <x v="0"/>
    <x v="1"/>
    <s v="no"/>
  </r>
  <r>
    <n v="177968"/>
    <s v="Lindenwood University"/>
    <s v="MO"/>
    <n v="0.56840000000000002"/>
    <n v="4624"/>
    <n v="21600"/>
    <n v="0.49330000000000002"/>
    <n v="0.65629999999999999"/>
    <n v="0.29980000000000001"/>
    <x v="329"/>
    <x v="50"/>
    <n v="8990"/>
    <n v="14"/>
    <x v="1"/>
    <x v="0"/>
    <x v="1"/>
    <s v="yes"/>
  </r>
  <r>
    <n v="177986"/>
    <s v="Logan University"/>
    <s v="MO"/>
    <n v="0.64290000000000003"/>
    <n v="229"/>
    <n v="9000"/>
    <n v="0.22220000000000001"/>
    <n v="0.5"/>
    <n v="0.40439999999999998"/>
    <x v="330"/>
    <x v="173"/>
    <n v="7004"/>
    <n v="9"/>
    <x v="1"/>
    <x v="1"/>
    <x v="1"/>
    <s v="yes"/>
  </r>
  <r>
    <n v="178059"/>
    <s v="Maryville University of Saint Louis"/>
    <s v="MO"/>
    <n v="0.95079999999999998"/>
    <n v="5658"/>
    <n v="27166"/>
    <n v="0.66220000000000001"/>
    <n v="0.84670000000000001"/>
    <n v="0.36409999999999998"/>
    <x v="331"/>
    <x v="57"/>
    <n v="9445"/>
    <n v="13"/>
    <x v="1"/>
    <x v="1"/>
    <x v="1"/>
    <s v="yes"/>
  </r>
  <r>
    <n v="178208"/>
    <s v="Midwestern Baptist Theological Seminary"/>
    <s v="MO"/>
    <n v="0.96399999999999997"/>
    <n v="747"/>
    <n v="10120"/>
    <n v="0.48280000000000001"/>
    <n v="0.81479999999999997"/>
    <n v="0.30080000000000001"/>
    <x v="332"/>
    <x v="174"/>
    <n v="7596"/>
    <n v="17"/>
    <x v="1"/>
    <x v="0"/>
    <x v="1"/>
    <s v="yes"/>
  </r>
  <r>
    <n v="178244"/>
    <s v="Missouri Baptist University"/>
    <s v="MO"/>
    <n v="0.68600000000000005"/>
    <n v="1488"/>
    <n v="34612"/>
    <n v="0.4758"/>
    <n v="0.65339999999999998"/>
    <n v="0.1113"/>
    <x v="333"/>
    <x v="79"/>
    <n v="6803"/>
    <n v="15"/>
    <x v="1"/>
    <x v="1"/>
    <x v="1"/>
    <s v="no"/>
  </r>
  <r>
    <n v="178341"/>
    <s v="Missouri Southern State University"/>
    <s v="MO"/>
    <n v="0.97030000000000005"/>
    <n v="3019"/>
    <n v="17080"/>
    <n v="0.4158"/>
    <n v="0.62780000000000002"/>
    <n v="0.3402"/>
    <x v="334"/>
    <x v="175"/>
    <n v="6706"/>
    <n v="15"/>
    <x v="0"/>
    <x v="0"/>
    <x v="1"/>
    <s v="no"/>
  </r>
  <r>
    <n v="178369"/>
    <s v="Missouri Valley College"/>
    <s v="MO"/>
    <n v="0.69179999999999997"/>
    <n v="1443"/>
    <n v="23700"/>
    <n v="0.22439999999999999"/>
    <n v="0.52969999999999995"/>
    <n v="0.32"/>
    <x v="335"/>
    <x v="176"/>
    <n v="5466"/>
    <n v="18"/>
    <x v="1"/>
    <x v="2"/>
    <x v="1"/>
    <s v="no"/>
  </r>
  <r>
    <n v="178396"/>
    <s v="University of Missouri-Columbia"/>
    <s v="MO"/>
    <n v="0.78469999999999995"/>
    <n v="23929"/>
    <n v="36056"/>
    <n v="0.74939999999999996"/>
    <n v="0.92679999999999996"/>
    <n v="0.20069999999999999"/>
    <x v="336"/>
    <x v="34"/>
    <n v="11563"/>
    <n v="17"/>
    <x v="0"/>
    <x v="0"/>
    <x v="1"/>
    <s v="yes"/>
  </r>
  <r>
    <n v="178402"/>
    <s v="University of Missouri-Kansas City"/>
    <s v="MO"/>
    <n v="0.7218"/>
    <n v="6817"/>
    <n v="30227"/>
    <n v="0.55459999999999998"/>
    <n v="0.75360000000000005"/>
    <n v="0.26390000000000002"/>
    <x v="337"/>
    <x v="35"/>
    <n v="11063"/>
    <n v="13"/>
    <x v="0"/>
    <x v="0"/>
    <x v="1"/>
    <s v="yes"/>
  </r>
  <r>
    <n v="178411"/>
    <s v="Missouri University of Science and Technology"/>
    <s v="MO"/>
    <n v="0.72550000000000003"/>
    <n v="5521"/>
    <n v="33248"/>
    <n v="0.64370000000000005"/>
    <n v="0.86560000000000004"/>
    <n v="0.22789999999999999"/>
    <x v="338"/>
    <x v="58"/>
    <n v="12726"/>
    <n v="17"/>
    <x v="0"/>
    <x v="2"/>
    <x v="1"/>
    <s v="yes"/>
  </r>
  <r>
    <n v="178420"/>
    <s v="University of Missouri-St Louis"/>
    <s v="MO"/>
    <n v="0.62670000000000003"/>
    <n v="5024"/>
    <n v="35112"/>
    <n v="0.56640000000000001"/>
    <n v="0.73609999999999998"/>
    <n v="0.1835"/>
    <x v="339"/>
    <x v="60"/>
    <n v="10112"/>
    <n v="13"/>
    <x v="0"/>
    <x v="1"/>
    <x v="1"/>
    <s v="yes"/>
  </r>
  <r>
    <n v="178615"/>
    <s v="Truman State University"/>
    <s v="MO"/>
    <n v="0.8377"/>
    <n v="2513"/>
    <n v="18566"/>
    <n v="0.68530000000000002"/>
    <n v="0.84740000000000004"/>
    <n v="0.16539999999999999"/>
    <x v="340"/>
    <x v="132"/>
    <n v="7584"/>
    <n v="12"/>
    <x v="0"/>
    <x v="2"/>
    <x v="1"/>
    <s v="yes"/>
  </r>
  <r>
    <n v="178624"/>
    <s v="Northwest Missouri State University"/>
    <s v="MO"/>
    <n v="0.8609"/>
    <n v="4378"/>
    <n v="17324"/>
    <n v="0.5423"/>
    <n v="0.73919999999999997"/>
    <n v="0.2727"/>
    <x v="341"/>
    <x v="64"/>
    <n v="8101"/>
    <n v="16"/>
    <x v="0"/>
    <x v="2"/>
    <x v="1"/>
    <s v="no"/>
  </r>
  <r>
    <n v="178679"/>
    <s v="Ozark Christian College"/>
    <s v="MO"/>
    <n v="0.93610000000000004"/>
    <n v="602"/>
    <n v="16000"/>
    <n v="0.63639999999999997"/>
    <n v="0.83450000000000002"/>
    <n v="0.42509999999999998"/>
    <x v="342"/>
    <x v="177"/>
    <n v="5805"/>
    <n v="17"/>
    <x v="1"/>
    <x v="0"/>
    <x v="1"/>
    <s v="no"/>
  </r>
  <r>
    <n v="179043"/>
    <s v="Rockhurst University"/>
    <s v="MO"/>
    <n v="0.69589999999999996"/>
    <n v="1580"/>
    <n v="44966"/>
    <n v="0.74560000000000004"/>
    <n v="0.79120000000000001"/>
    <n v="0.20080000000000001"/>
    <x v="343"/>
    <x v="178"/>
    <n v="8007"/>
    <n v="12"/>
    <x v="1"/>
    <x v="0"/>
    <x v="1"/>
    <s v="yes"/>
  </r>
  <r>
    <n v="179159"/>
    <s v="Saint Louis University"/>
    <s v="MO"/>
    <n v="0.75039999999999996"/>
    <n v="7267"/>
    <n v="55760"/>
    <n v="0.79530000000000001"/>
    <n v="0.87839999999999996"/>
    <n v="0.16889999999999999"/>
    <x v="344"/>
    <x v="32"/>
    <n v="11423"/>
    <n v="9"/>
    <x v="1"/>
    <x v="0"/>
    <x v="1"/>
    <s v="yes"/>
  </r>
  <r>
    <n v="179265"/>
    <s v="University of Health Sciences and Pharmacy in St. Louis"/>
    <s v="MO"/>
    <n v="0.89839999999999998"/>
    <n v="337"/>
    <n v="32550"/>
    <n v="0.61680000000000001"/>
    <n v="0.69230000000000003"/>
    <n v="0.31269999999999998"/>
    <x v="345"/>
    <x v="179"/>
    <n v="10471"/>
    <n v="9"/>
    <x v="1"/>
    <x v="0"/>
    <x v="1"/>
    <s v="yes"/>
  </r>
  <r>
    <n v="179326"/>
    <s v="Southwest Baptist University"/>
    <s v="MO"/>
    <n v="0.68389999999999995"/>
    <n v="1341"/>
    <n v="30566"/>
    <n v="0.55320000000000003"/>
    <n v="0.6482"/>
    <n v="0.36270000000000002"/>
    <x v="346"/>
    <x v="180"/>
    <n v="6072"/>
    <n v="10"/>
    <x v="1"/>
    <x v="2"/>
    <x v="1"/>
    <s v="no"/>
  </r>
  <r>
    <n v="179548"/>
    <s v="Stephens College"/>
    <s v="MO"/>
    <n v="0.7722"/>
    <n v="391"/>
    <n v="28300"/>
    <n v="0.4274"/>
    <n v="0.78380000000000005"/>
    <n v="0.45219999999999999"/>
    <x v="347"/>
    <x v="11"/>
    <n v="7780"/>
    <n v="8"/>
    <x v="1"/>
    <x v="0"/>
    <x v="1"/>
    <s v="no"/>
  </r>
  <r>
    <n v="179557"/>
    <s v="Southeast Missouri State University"/>
    <s v="MO"/>
    <n v="0.73519999999999996"/>
    <n v="6373"/>
    <n v="9903"/>
    <n v="0.57930000000000004"/>
    <n v="0.75760000000000005"/>
    <n v="0.30399999999999999"/>
    <x v="348"/>
    <x v="64"/>
    <n v="8551"/>
    <n v="20"/>
    <x v="0"/>
    <x v="0"/>
    <x v="1"/>
    <s v="no"/>
  </r>
  <r>
    <n v="179566"/>
    <s v="Missouri State University-Springfield"/>
    <s v="MO"/>
    <n v="0.90529999999999999"/>
    <n v="13313"/>
    <n v="18770"/>
    <n v="0.57909999999999995"/>
    <n v="0.77249999999999996"/>
    <n v="0.22009999999999999"/>
    <x v="349"/>
    <x v="181"/>
    <n v="9014"/>
    <n v="21"/>
    <x v="0"/>
    <x v="0"/>
    <x v="1"/>
    <s v="no"/>
  </r>
  <r>
    <n v="179867"/>
    <s v="Washington University in St Louis"/>
    <s v="MO"/>
    <n v="0.1206"/>
    <n v="7857"/>
    <n v="65790"/>
    <n v="0.94259999999999999"/>
    <n v="0.94950000000000001"/>
    <n v="0.17749999999999999"/>
    <x v="350"/>
    <x v="28"/>
    <n v="16945"/>
    <n v="7"/>
    <x v="1"/>
    <x v="1"/>
    <x v="1"/>
    <s v="yes"/>
  </r>
  <r>
    <n v="179894"/>
    <s v="Webster University"/>
    <s v="MO"/>
    <n v="0.86229999999999996"/>
    <n v="2304"/>
    <n v="31750"/>
    <n v="0.64390000000000003"/>
    <n v="0.68659999999999999"/>
    <n v="0.28820000000000001"/>
    <x v="351"/>
    <x v="6"/>
    <n v="9218"/>
    <n v="16"/>
    <x v="1"/>
    <x v="1"/>
    <x v="1"/>
    <s v="yes"/>
  </r>
  <r>
    <n v="179946"/>
    <s v="Westminster College"/>
    <s v="MO"/>
    <n v="0.79200000000000004"/>
    <n v="638"/>
    <n v="35214"/>
    <n v="0.55489999999999995"/>
    <n v="0.7097"/>
    <n v="0.38279999999999997"/>
    <x v="352"/>
    <x v="11"/>
    <n v="7642"/>
    <n v="9"/>
    <x v="1"/>
    <x v="2"/>
    <x v="1"/>
    <s v="yes"/>
  </r>
  <r>
    <n v="179955"/>
    <s v="William Jewell College"/>
    <s v="MO"/>
    <n v="0.3836"/>
    <n v="924"/>
    <n v="20610"/>
    <n v="0.67659999999999998"/>
    <n v="0.73799999999999999"/>
    <n v="0.31569999999999998"/>
    <x v="353"/>
    <x v="182"/>
    <n v="7488"/>
    <n v="10"/>
    <x v="1"/>
    <x v="1"/>
    <x v="1"/>
    <s v="yes"/>
  </r>
  <r>
    <n v="179964"/>
    <s v="William Woods University"/>
    <s v="MO"/>
    <n v="0.70960000000000001"/>
    <n v="1300"/>
    <n v="30340"/>
    <n v="0.46810000000000002"/>
    <n v="0.57969999999999999"/>
    <n v="0.34820000000000001"/>
    <x v="354"/>
    <x v="183"/>
    <n v="5707"/>
    <n v="16"/>
    <x v="1"/>
    <x v="2"/>
    <x v="1"/>
    <s v="no"/>
  </r>
  <r>
    <n v="180106"/>
    <s v="Carroll College"/>
    <s v="MT"/>
    <n v="0.70930000000000004"/>
    <n v="1092"/>
    <n v="41484"/>
    <n v="0.69289999999999996"/>
    <n v="0.82050000000000001"/>
    <n v="0.2024"/>
    <x v="355"/>
    <x v="184"/>
    <n v="7620"/>
    <n v="12"/>
    <x v="1"/>
    <x v="0"/>
    <x v="0"/>
    <s v="yes"/>
  </r>
  <r>
    <n v="180258"/>
    <s v="University of Providence"/>
    <s v="MT"/>
    <n v="0.50280000000000002"/>
    <n v="528"/>
    <n v="30448"/>
    <n v="0.27939999999999998"/>
    <n v="0.72160000000000002"/>
    <n v="0.32919999999999999"/>
    <x v="356"/>
    <x v="35"/>
    <n v="6450"/>
    <n v="9"/>
    <x v="1"/>
    <x v="0"/>
    <x v="0"/>
    <s v="no"/>
  </r>
  <r>
    <n v="180416"/>
    <s v="Montana Technological University"/>
    <s v="MT"/>
    <n v="0.91049999999999998"/>
    <n v="1480"/>
    <n v="26150"/>
    <n v="0.58240000000000003"/>
    <n v="0.76739999999999997"/>
    <n v="0.23760000000000001"/>
    <x v="357"/>
    <x v="35"/>
    <n v="8585"/>
    <n v="14"/>
    <x v="0"/>
    <x v="2"/>
    <x v="0"/>
    <s v="yes"/>
  </r>
  <r>
    <n v="180461"/>
    <s v="Montana State University"/>
    <s v="MT"/>
    <n v="0.82140000000000002"/>
    <n v="14451"/>
    <n v="33287"/>
    <n v="0.57079999999999997"/>
    <n v="0.78520000000000001"/>
    <n v="0.16389999999999999"/>
    <x v="358"/>
    <x v="79"/>
    <n v="9762"/>
    <n v="18"/>
    <x v="0"/>
    <x v="0"/>
    <x v="0"/>
    <s v="yes"/>
  </r>
  <r>
    <n v="180489"/>
    <s v="The University of Montana"/>
    <s v="MT"/>
    <n v="0.95860000000000001"/>
    <n v="7488"/>
    <n v="33671"/>
    <n v="0.47960000000000003"/>
    <n v="0.74770000000000003"/>
    <n v="0.28029999999999999"/>
    <x v="359"/>
    <x v="185"/>
    <n v="9310"/>
    <n v="17"/>
    <x v="0"/>
    <x v="0"/>
    <x v="0"/>
    <s v="no"/>
  </r>
  <r>
    <n v="180595"/>
    <s v="Rocky Mountain College"/>
    <s v="MT"/>
    <n v="0.69610000000000005"/>
    <n v="840"/>
    <n v="35582"/>
    <n v="0.48409999999999997"/>
    <n v="0.6905"/>
    <n v="0.31109999999999999"/>
    <x v="360"/>
    <x v="50"/>
    <n v="6957"/>
    <n v="14"/>
    <x v="1"/>
    <x v="0"/>
    <x v="0"/>
    <s v="no"/>
  </r>
  <r>
    <n v="180692"/>
    <s v="The University of Montana-Western"/>
    <s v="MT"/>
    <n v="0.99780000000000002"/>
    <n v="1198"/>
    <n v="20130"/>
    <n v="0.51249999999999996"/>
    <n v="0.78569999999999995"/>
    <n v="0.35210000000000002"/>
    <x v="361"/>
    <x v="132"/>
    <n v="7879"/>
    <n v="16"/>
    <x v="0"/>
    <x v="2"/>
    <x v="0"/>
    <s v="no"/>
  </r>
  <r>
    <n v="180832"/>
    <s v="Clarkson College"/>
    <s v="NE"/>
    <n v="0.78180000000000005"/>
    <n v="622"/>
    <n v="16104"/>
    <n v="0.4667"/>
    <n v="0.60870000000000002"/>
    <n v="0.40129999999999999"/>
    <x v="26"/>
    <x v="186"/>
    <n v="6775"/>
    <n v="10"/>
    <x v="1"/>
    <x v="0"/>
    <x v="1"/>
    <s v="yes"/>
  </r>
  <r>
    <n v="180878"/>
    <s v="Bryan College of Health Sciences"/>
    <s v="NE"/>
    <n v="0.67369999999999997"/>
    <n v="553"/>
    <n v="20640"/>
    <n v="0.7"/>
    <n v="0.71109999999999995"/>
    <n v="0.2787"/>
    <x v="362"/>
    <x v="187"/>
    <n v="9196"/>
    <n v="9"/>
    <x v="1"/>
    <x v="0"/>
    <x v="1"/>
    <s v="yes"/>
  </r>
  <r>
    <n v="180984"/>
    <s v="Concordia University-Nebraska"/>
    <s v="NE"/>
    <n v="0.85719999999999996"/>
    <n v="1283"/>
    <n v="40640"/>
    <n v="0.64890000000000003"/>
    <n v="0.79530000000000001"/>
    <n v="0.1138"/>
    <x v="363"/>
    <x v="119"/>
    <n v="6919"/>
    <n v="14"/>
    <x v="1"/>
    <x v="2"/>
    <x v="1"/>
    <s v="yes"/>
  </r>
  <r>
    <n v="181002"/>
    <s v="Creighton University"/>
    <s v="NE"/>
    <n v="0.79749999999999999"/>
    <n v="4348"/>
    <n v="48856"/>
    <n v="0.83360000000000001"/>
    <n v="0.9415"/>
    <n v="0.1152"/>
    <x v="364"/>
    <x v="32"/>
    <n v="10809"/>
    <n v="11"/>
    <x v="1"/>
    <x v="0"/>
    <x v="1"/>
    <s v="yes"/>
  </r>
  <r>
    <n v="181020"/>
    <s v="Doane University"/>
    <s v="NE"/>
    <n v="0.98009999999999997"/>
    <n v="978"/>
    <n v="43985"/>
    <n v="0.57140000000000002"/>
    <n v="0.79249999999999998"/>
    <n v="0.26779999999999998"/>
    <x v="365"/>
    <x v="32"/>
    <n v="7775"/>
    <n v="11"/>
    <x v="1"/>
    <x v="2"/>
    <x v="1"/>
    <s v="yes"/>
  </r>
  <r>
    <n v="181127"/>
    <s v="Hastings College"/>
    <s v="NE"/>
    <n v="0.71650000000000003"/>
    <n v="891"/>
    <n v="37770"/>
    <n v="0.48849999999999999"/>
    <n v="0.65629999999999999"/>
    <n v="0.2737"/>
    <x v="366"/>
    <x v="11"/>
    <n v="7146"/>
    <n v="14"/>
    <x v="1"/>
    <x v="2"/>
    <x v="1"/>
    <s v="yes"/>
  </r>
  <r>
    <n v="181215"/>
    <s v="University of Nebraska at Kearney"/>
    <s v="NE"/>
    <n v="0.89490000000000003"/>
    <n v="4088"/>
    <n v="15284"/>
    <n v="0.57740000000000002"/>
    <n v="0.79959999999999998"/>
    <n v="0.36930000000000002"/>
    <x v="367"/>
    <x v="0"/>
    <n v="8350"/>
    <n v="14"/>
    <x v="0"/>
    <x v="2"/>
    <x v="1"/>
    <s v="yes"/>
  </r>
  <r>
    <n v="181297"/>
    <s v="Nebraska Methodist College of Nursing &amp; Allied Health"/>
    <s v="NE"/>
    <n v="0.73409999999999997"/>
    <n v="781"/>
    <n v="17885"/>
    <n v="0.59519999999999995"/>
    <n v="0.85709999999999997"/>
    <n v="0.3085"/>
    <x v="368"/>
    <x v="188"/>
    <n v="6681"/>
    <n v="13"/>
    <x v="1"/>
    <x v="0"/>
    <x v="1"/>
    <s v="yes"/>
  </r>
  <r>
    <n v="181330"/>
    <s v="Midland University"/>
    <s v="NE"/>
    <n v="0.66120000000000001"/>
    <n v="1159"/>
    <n v="42050"/>
    <n v="0.42120000000000002"/>
    <n v="0.69259999999999999"/>
    <n v="0.28060000000000002"/>
    <x v="369"/>
    <x v="189"/>
    <n v="6937"/>
    <n v="14"/>
    <x v="1"/>
    <x v="2"/>
    <x v="1"/>
    <s v="yes"/>
  </r>
  <r>
    <n v="181394"/>
    <s v="University of Nebraska at Omaha"/>
    <s v="NE"/>
    <n v="0.86980000000000002"/>
    <n v="11488"/>
    <n v="23206"/>
    <n v="0.4708"/>
    <n v="0.77869999999999995"/>
    <n v="0.34649999999999997"/>
    <x v="370"/>
    <x v="4"/>
    <n v="9293"/>
    <n v="15"/>
    <x v="0"/>
    <x v="0"/>
    <x v="1"/>
    <s v="yes"/>
  </r>
  <r>
    <n v="181446"/>
    <s v="Nebraska Wesleyan University"/>
    <s v="NE"/>
    <n v="0.79820000000000002"/>
    <n v="1453"/>
    <n v="43572"/>
    <n v="0.66120000000000001"/>
    <n v="0.75"/>
    <n v="0.3357"/>
    <x v="371"/>
    <x v="190"/>
    <n v="6745"/>
    <n v="12"/>
    <x v="1"/>
    <x v="0"/>
    <x v="1"/>
    <s v="yes"/>
  </r>
  <r>
    <n v="181464"/>
    <s v="University of Nebraska-Lincoln"/>
    <s v="NE"/>
    <n v="0.87490000000000001"/>
    <n v="19178"/>
    <n v="28584"/>
    <n v="0.66969999999999996"/>
    <n v="0.8599"/>
    <n v="0.22770000000000001"/>
    <x v="372"/>
    <x v="132"/>
    <n v="12658"/>
    <n v="17"/>
    <x v="0"/>
    <x v="0"/>
    <x v="1"/>
    <s v="yes"/>
  </r>
  <r>
    <n v="181604"/>
    <s v="College of Saint Mary"/>
    <s v="NE"/>
    <n v="0.44650000000000001"/>
    <n v="445"/>
    <n v="24510"/>
    <n v="0.60499999999999998"/>
    <n v="0.79779999999999995"/>
    <n v="0.38800000000000001"/>
    <x v="373"/>
    <x v="112"/>
    <n v="7807"/>
    <n v="8"/>
    <x v="1"/>
    <x v="0"/>
    <x v="1"/>
    <s v="yes"/>
  </r>
  <r>
    <n v="181738"/>
    <s v="Union Adventist University"/>
    <s v="NE"/>
    <n v="1"/>
    <n v="471"/>
    <n v="29334"/>
    <n v="0.52259999999999995"/>
    <n v="0.83540000000000003"/>
    <n v="0.30769999999999997"/>
    <x v="374"/>
    <x v="11"/>
    <n v="6684"/>
    <n v="8"/>
    <x v="1"/>
    <x v="0"/>
    <x v="1"/>
    <s v="yes"/>
  </r>
  <r>
    <n v="181853"/>
    <s v="York University"/>
    <s v="NE"/>
    <n v="0.51880000000000004"/>
    <n v="428"/>
    <n v="23000"/>
    <n v="0.52210000000000001"/>
    <n v="0.68700000000000006"/>
    <n v="0.40179999999999999"/>
    <x v="375"/>
    <x v="64"/>
    <n v="5879"/>
    <n v="11"/>
    <x v="1"/>
    <x v="2"/>
    <x v="1"/>
    <s v="no"/>
  </r>
  <r>
    <n v="182281"/>
    <s v="University of Nevada-Las Vegas"/>
    <s v="NV"/>
    <n v="0.9617"/>
    <n v="24622"/>
    <n v="27411"/>
    <n v="0.50509999999999999"/>
    <n v="0.79220000000000002"/>
    <n v="0.40100000000000002"/>
    <x v="376"/>
    <x v="191"/>
    <n v="13197"/>
    <n v="19"/>
    <x v="0"/>
    <x v="0"/>
    <x v="0"/>
    <s v="yes"/>
  </r>
  <r>
    <n v="182290"/>
    <s v="University of Nevada-Reno"/>
    <s v="NV"/>
    <n v="0.73709999999999998"/>
    <n v="15599"/>
    <n v="27720"/>
    <n v="0.61240000000000006"/>
    <n v="0.79659999999999997"/>
    <n v="0.22889999999999999"/>
    <x v="377"/>
    <x v="192"/>
    <n v="13293"/>
    <n v="17"/>
    <x v="0"/>
    <x v="0"/>
    <x v="0"/>
    <s v="yes"/>
  </r>
  <r>
    <n v="187648"/>
    <s v="Eastern New Mexico University-Main Campus"/>
    <s v="NM"/>
    <n v="0.91659999999999997"/>
    <n v="3357"/>
    <n v="9174"/>
    <n v="0.45090000000000002"/>
    <n v="0.62029999999999996"/>
    <n v="0.35709999999999997"/>
    <x v="378"/>
    <x v="193"/>
    <n v="8343"/>
    <n v="18"/>
    <x v="0"/>
    <x v="2"/>
    <x v="0"/>
    <s v="no"/>
  </r>
  <r>
    <n v="187967"/>
    <s v="New Mexico Institute of Mining and Technology"/>
    <s v="NM"/>
    <n v="0.44490000000000002"/>
    <n v="995"/>
    <n v="27247"/>
    <n v="0.57050000000000001"/>
    <n v="0.77029999999999998"/>
    <n v="0.29499999999999998"/>
    <x v="379"/>
    <x v="194"/>
    <n v="10264"/>
    <n v="9"/>
    <x v="0"/>
    <x v="2"/>
    <x v="0"/>
    <s v="yes"/>
  </r>
  <r>
    <n v="187985"/>
    <s v="University of New Mexico-Main Campus"/>
    <s v="NM"/>
    <n v="0.95179999999999998"/>
    <n v="17244"/>
    <n v="33060"/>
    <n v="0.54690000000000005"/>
    <n v="0.76170000000000004"/>
    <n v="0.38729999999999998"/>
    <x v="380"/>
    <x v="195"/>
    <n v="11446"/>
    <n v="15"/>
    <x v="0"/>
    <x v="0"/>
    <x v="0"/>
    <s v="no"/>
  </r>
  <r>
    <n v="188030"/>
    <s v="New Mexico State University-Main Campus"/>
    <s v="NM"/>
    <n v="0.88970000000000005"/>
    <n v="11946"/>
    <n v="25307"/>
    <n v="0.55169999999999997"/>
    <n v="0.73380000000000001"/>
    <n v="0.38490000000000002"/>
    <x v="381"/>
    <x v="196"/>
    <n v="10198"/>
    <n v="16"/>
    <x v="0"/>
    <x v="1"/>
    <x v="0"/>
    <s v="no"/>
  </r>
  <r>
    <n v="200059"/>
    <s v="Dickinson State University"/>
    <s v="ND"/>
    <n v="0.37019999999999997"/>
    <n v="1090"/>
    <n v="9118"/>
    <n v="0.50600000000000001"/>
    <n v="0.6744"/>
    <n v="0.21479999999999999"/>
    <x v="382"/>
    <x v="197"/>
    <n v="7146"/>
    <n v="16"/>
    <x v="0"/>
    <x v="2"/>
    <x v="1"/>
    <s v="yes"/>
  </r>
  <r>
    <n v="200156"/>
    <s v="University of Jamestown"/>
    <s v="ND"/>
    <n v="0.88080000000000003"/>
    <n v="1041"/>
    <n v="24990"/>
    <n v="0.4904"/>
    <n v="0.67349999999999999"/>
    <n v="0.25519999999999998"/>
    <x v="383"/>
    <x v="11"/>
    <n v="7294"/>
    <n v="13"/>
    <x v="1"/>
    <x v="2"/>
    <x v="1"/>
    <s v="yes"/>
  </r>
  <r>
    <n v="200217"/>
    <s v="University of Mary"/>
    <s v="ND"/>
    <n v="0.753"/>
    <n v="2416"/>
    <n v="22356"/>
    <n v="0.66600000000000004"/>
    <n v="0.83540000000000003"/>
    <n v="0.20899999999999999"/>
    <x v="384"/>
    <x v="89"/>
    <n v="8186"/>
    <n v="14"/>
    <x v="1"/>
    <x v="2"/>
    <x v="1"/>
    <s v="yes"/>
  </r>
  <r>
    <n v="200253"/>
    <s v="Minot State University"/>
    <s v="ND"/>
    <n v="0.6462"/>
    <n v="2062"/>
    <n v="8702"/>
    <n v="0.45050000000000001"/>
    <n v="0.66479999999999995"/>
    <n v="0.2445"/>
    <x v="385"/>
    <x v="198"/>
    <n v="8340"/>
    <n v="11"/>
    <x v="0"/>
    <x v="0"/>
    <x v="1"/>
    <s v="yes"/>
  </r>
  <r>
    <n v="200280"/>
    <s v="University of North Dakota"/>
    <s v="ND"/>
    <n v="0.76900000000000002"/>
    <n v="9981"/>
    <n v="15570"/>
    <n v="0.6048"/>
    <n v="0.84019999999999995"/>
    <n v="0.17150000000000001"/>
    <x v="386"/>
    <x v="199"/>
    <n v="10049"/>
    <n v="17"/>
    <x v="0"/>
    <x v="0"/>
    <x v="1"/>
    <s v="yes"/>
  </r>
  <r>
    <n v="200332"/>
    <s v="North Dakota State University-Main Campus"/>
    <s v="ND"/>
    <n v="0.9496"/>
    <n v="9471"/>
    <n v="15764"/>
    <n v="0.63890000000000002"/>
    <n v="0.78420000000000001"/>
    <n v="0.1973"/>
    <x v="387"/>
    <x v="200"/>
    <n v="10624"/>
    <n v="19"/>
    <x v="0"/>
    <x v="0"/>
    <x v="1"/>
    <s v="yes"/>
  </r>
  <r>
    <n v="200484"/>
    <s v="Trinity Bible College and Graduate School"/>
    <s v="ND"/>
    <n v="0.25750000000000001"/>
    <n v="141"/>
    <n v="19700"/>
    <n v="0.45950000000000002"/>
    <n v="0.62860000000000005"/>
    <n v="0.61809999999999998"/>
    <x v="388"/>
    <x v="201"/>
    <n v="5047"/>
    <n v="9"/>
    <x v="1"/>
    <x v="2"/>
    <x v="1"/>
    <s v="no"/>
  </r>
  <r>
    <n v="200572"/>
    <s v="Valley City State University"/>
    <s v="ND"/>
    <n v="0.99070000000000003"/>
    <n v="958"/>
    <n v="13544"/>
    <n v="0.5333"/>
    <n v="0.70860000000000001"/>
    <n v="0.16889999999999999"/>
    <x v="389"/>
    <x v="202"/>
    <n v="6935"/>
    <n v="12"/>
    <x v="0"/>
    <x v="2"/>
    <x v="1"/>
    <s v="yes"/>
  </r>
  <r>
    <n v="200800"/>
    <s v="University of Akron Main Campus"/>
    <s v="OH"/>
    <n v="0.59670000000000001"/>
    <n v="9052"/>
    <n v="20815"/>
    <n v="0.51859999999999995"/>
    <n v="0.7298"/>
    <n v="0.29099999999999998"/>
    <x v="390"/>
    <x v="58"/>
    <n v="10255"/>
    <n v="17"/>
    <x v="0"/>
    <x v="0"/>
    <x v="1"/>
    <s v="no"/>
  </r>
  <r>
    <n v="200846"/>
    <s v="University of Akron Wayne College"/>
    <s v="OH"/>
    <n v="0.8992"/>
    <n v="457"/>
    <n v="15403"/>
    <n v="0.1852"/>
    <n v="0.58540000000000003"/>
    <n v="0.1249"/>
    <x v="390"/>
    <x v="58"/>
    <n v="7842"/>
    <n v="42"/>
    <x v="0"/>
    <x v="2"/>
    <x v="1"/>
    <s v="no"/>
  </r>
  <r>
    <n v="201061"/>
    <s v="Art Academy of Cincinnati"/>
    <s v="OH"/>
    <n v="0.34489999999999998"/>
    <n v="205"/>
    <n v="41375"/>
    <n v="0.41270000000000001"/>
    <n v="0.50880000000000003"/>
    <n v="0.50590000000000002"/>
    <x v="391"/>
    <x v="11"/>
    <n v="5527"/>
    <n v="9"/>
    <x v="1"/>
    <x v="0"/>
    <x v="1"/>
    <s v="no"/>
  </r>
  <r>
    <n v="201104"/>
    <s v="Ashland University"/>
    <s v="OH"/>
    <n v="0.76400000000000001"/>
    <n v="2199"/>
    <n v="31210"/>
    <n v="0.60629999999999995"/>
    <n v="0.76519999999999999"/>
    <n v="0.28849999999999998"/>
    <x v="392"/>
    <x v="32"/>
    <n v="7701"/>
    <n v="14"/>
    <x v="1"/>
    <x v="2"/>
    <x v="1"/>
    <s v="yes"/>
  </r>
  <r>
    <n v="201195"/>
    <s v="Baldwin Wallace University"/>
    <s v="OH"/>
    <n v="0.75700000000000001"/>
    <n v="2842"/>
    <n v="39832"/>
    <n v="0.66769999999999996"/>
    <n v="0.83840000000000003"/>
    <n v="0.29160000000000003"/>
    <x v="393"/>
    <x v="11"/>
    <n v="8614"/>
    <n v="12"/>
    <x v="1"/>
    <x v="1"/>
    <x v="1"/>
    <s v="yes"/>
  </r>
  <r>
    <n v="201371"/>
    <s v="Bluffton University"/>
    <s v="OH"/>
    <n v="0.67230000000000001"/>
    <n v="582"/>
    <n v="37362"/>
    <n v="0.52939999999999998"/>
    <n v="0.59570000000000001"/>
    <n v="0.44679999999999997"/>
    <x v="394"/>
    <x v="11"/>
    <n v="5689"/>
    <n v="11"/>
    <x v="1"/>
    <x v="2"/>
    <x v="1"/>
    <s v="no"/>
  </r>
  <r>
    <n v="201441"/>
    <s v="Bowling Green State University-Main Campus"/>
    <s v="OH"/>
    <n v="0.80959999999999999"/>
    <n v="12812"/>
    <n v="22448"/>
    <n v="0.63729999999999998"/>
    <n v="0.81569999999999998"/>
    <n v="0.23130000000000001"/>
    <x v="395"/>
    <x v="32"/>
    <n v="10477"/>
    <n v="17"/>
    <x v="0"/>
    <x v="2"/>
    <x v="1"/>
    <s v="no"/>
  </r>
  <r>
    <n v="201548"/>
    <s v="Capital University"/>
    <s v="OH"/>
    <n v="0.70220000000000005"/>
    <n v="1585"/>
    <n v="43234"/>
    <n v="0.60270000000000001"/>
    <n v="0.75539999999999996"/>
    <n v="0.33889999999999998"/>
    <x v="396"/>
    <x v="203"/>
    <n v="8673"/>
    <n v="9"/>
    <x v="1"/>
    <x v="1"/>
    <x v="1"/>
    <s v="yes"/>
  </r>
  <r>
    <n v="201645"/>
    <s v="Case Western Reserve University"/>
    <s v="OH"/>
    <n v="0.3654"/>
    <n v="6437"/>
    <n v="66608"/>
    <n v="0.87170000000000003"/>
    <n v="0.9214"/>
    <n v="0.17519999999999999"/>
    <x v="397"/>
    <x v="89"/>
    <n v="13338"/>
    <n v="9"/>
    <x v="1"/>
    <x v="0"/>
    <x v="1"/>
    <s v="yes"/>
  </r>
  <r>
    <n v="201654"/>
    <s v="Cedarville University"/>
    <s v="OH"/>
    <n v="0.65290000000000004"/>
    <n v="4024"/>
    <n v="37150"/>
    <n v="0.72529999999999994"/>
    <n v="0.89580000000000004"/>
    <n v="0.1522"/>
    <x v="398"/>
    <x v="204"/>
    <n v="8563"/>
    <n v="14"/>
    <x v="1"/>
    <x v="2"/>
    <x v="1"/>
    <s v="yes"/>
  </r>
  <r>
    <n v="201690"/>
    <s v="Central State University"/>
    <s v="OH"/>
    <n v="0.98609999999999998"/>
    <n v="2620"/>
    <n v="10058"/>
    <n v="0.2281"/>
    <n v="0.55920000000000003"/>
    <n v="0.52700000000000002"/>
    <x v="399"/>
    <x v="205"/>
    <n v="7698"/>
    <n v="16"/>
    <x v="0"/>
    <x v="2"/>
    <x v="1"/>
    <s v="no"/>
  </r>
  <r>
    <n v="201821"/>
    <s v="The Christ College of Nursing and Health Sciences"/>
    <s v="OH"/>
    <n v="0.58940000000000003"/>
    <n v="713"/>
    <n v="16836"/>
    <n v="0.55710000000000004"/>
    <n v="0.69120000000000004"/>
    <n v="0.34899999999999998"/>
    <x v="400"/>
    <x v="112"/>
    <n v="7243"/>
    <n v="11"/>
    <x v="1"/>
    <x v="0"/>
    <x v="1"/>
    <s v="yes"/>
  </r>
  <r>
    <n v="201885"/>
    <s v="University of Cincinnati-Main Campus"/>
    <s v="OH"/>
    <n v="0.85289999999999999"/>
    <n v="29882"/>
    <n v="29310"/>
    <n v="0.74960000000000004"/>
    <n v="0.85350000000000004"/>
    <n v="0.18759999999999999"/>
    <x v="401"/>
    <x v="134"/>
    <n v="11468"/>
    <n v="19"/>
    <x v="0"/>
    <x v="0"/>
    <x v="1"/>
    <s v="yes"/>
  </r>
  <r>
    <n v="201964"/>
    <s v="Ohio Christian University"/>
    <s v="OH"/>
    <n v="0.37969999999999998"/>
    <n v="862"/>
    <n v="24600"/>
    <n v="0.33939999999999998"/>
    <n v="0.62370000000000003"/>
    <n v="0.33660000000000001"/>
    <x v="402"/>
    <x v="206"/>
    <n v="4506"/>
    <n v="14"/>
    <x v="1"/>
    <x v="2"/>
    <x v="1"/>
    <s v="no"/>
  </r>
  <r>
    <n v="202046"/>
    <s v="Cleveland Institute of Art"/>
    <s v="OH"/>
    <n v="0.61350000000000005"/>
    <n v="539"/>
    <n v="49400"/>
    <n v="0.57709999999999995"/>
    <n v="0.878"/>
    <n v="0.42230000000000001"/>
    <x v="403"/>
    <x v="11"/>
    <n v="7134"/>
    <n v="9"/>
    <x v="1"/>
    <x v="0"/>
    <x v="1"/>
    <s v="no"/>
  </r>
  <r>
    <n v="202073"/>
    <s v="Cleveland Institute of Music"/>
    <s v="OH"/>
    <n v="0.47310000000000002"/>
    <n v="159"/>
    <n v="52880"/>
    <n v="0.72130000000000005"/>
    <n v="0.90239999999999998"/>
    <n v="0.1371"/>
    <x v="404"/>
    <x v="207"/>
    <n v="7572"/>
    <n v="6"/>
    <x v="1"/>
    <x v="0"/>
    <x v="1"/>
    <s v="no"/>
  </r>
  <r>
    <n v="202134"/>
    <s v="Cleveland State University"/>
    <s v="OH"/>
    <n v="0.91300000000000003"/>
    <n v="8969"/>
    <n v="18510"/>
    <n v="0.50570000000000004"/>
    <n v="0.70320000000000005"/>
    <n v="0.40510000000000002"/>
    <x v="405"/>
    <x v="208"/>
    <n v="9480"/>
    <n v="16"/>
    <x v="0"/>
    <x v="0"/>
    <x v="1"/>
    <s v="yes"/>
  </r>
  <r>
    <n v="202170"/>
    <s v="Columbus College of Art &amp; Design"/>
    <s v="OH"/>
    <n v="0.67659999999999998"/>
    <n v="882"/>
    <n v="40825"/>
    <n v="0.55600000000000005"/>
    <n v="0.80320000000000003"/>
    <n v="0.39190000000000003"/>
    <x v="406"/>
    <x v="11"/>
    <n v="5663"/>
    <n v="10"/>
    <x v="1"/>
    <x v="0"/>
    <x v="1"/>
    <s v="no"/>
  </r>
  <r>
    <n v="202480"/>
    <s v="University of Dayton"/>
    <s v="OH"/>
    <n v="0.65449999999999997"/>
    <n v="7682"/>
    <n v="49140"/>
    <n v="0.80179999999999996"/>
    <n v="0.89059999999999995"/>
    <n v="0.15809999999999999"/>
    <x v="407"/>
    <x v="58"/>
    <n v="9699"/>
    <n v="14"/>
    <x v="1"/>
    <x v="0"/>
    <x v="1"/>
    <s v="yes"/>
  </r>
  <r>
    <n v="202514"/>
    <s v="Defiance College"/>
    <s v="OH"/>
    <n v="0.47549999999999998"/>
    <n v="499"/>
    <n v="29320"/>
    <n v="0.30570000000000003"/>
    <n v="0.55649999999999999"/>
    <n v="0.49780000000000002"/>
    <x v="408"/>
    <x v="209"/>
    <n v="6646"/>
    <n v="11"/>
    <x v="1"/>
    <x v="2"/>
    <x v="1"/>
    <s v="no"/>
  </r>
  <r>
    <n v="202523"/>
    <s v="Denison University"/>
    <s v="OH"/>
    <n v="0.1739"/>
    <n v="2380"/>
    <n v="67000"/>
    <n v="0.78900000000000003"/>
    <n v="0.88519999999999999"/>
    <n v="0.1255"/>
    <x v="409"/>
    <x v="50"/>
    <n v="11237"/>
    <n v="9"/>
    <x v="1"/>
    <x v="1"/>
    <x v="1"/>
    <s v="yes"/>
  </r>
  <r>
    <n v="202763"/>
    <s v="The University of Findlay"/>
    <s v="OH"/>
    <n v="0.8337"/>
    <n v="2223"/>
    <n v="41164"/>
    <n v="0.5786"/>
    <n v="0.73740000000000006"/>
    <n v="0.1469"/>
    <x v="410"/>
    <x v="210"/>
    <n v="7542"/>
    <n v="12"/>
    <x v="1"/>
    <x v="2"/>
    <x v="1"/>
    <s v="yes"/>
  </r>
  <r>
    <n v="203085"/>
    <s v="Heidelberg University"/>
    <s v="OH"/>
    <n v="0.8579"/>
    <n v="915"/>
    <n v="33650"/>
    <n v="0.51980000000000004"/>
    <n v="0.74129999999999996"/>
    <n v="0.36599999999999999"/>
    <x v="411"/>
    <x v="11"/>
    <n v="6994"/>
    <n v="14"/>
    <x v="1"/>
    <x v="2"/>
    <x v="1"/>
    <s v="no"/>
  </r>
  <r>
    <n v="203128"/>
    <s v="Hiram College"/>
    <s v="OH"/>
    <n v="0.93530000000000002"/>
    <n v="777"/>
    <n v="27600"/>
    <n v="0.54510000000000003"/>
    <n v="0.71860000000000002"/>
    <n v="0.31740000000000002"/>
    <x v="412"/>
    <x v="11"/>
    <n v="6756"/>
    <n v="11"/>
    <x v="1"/>
    <x v="2"/>
    <x v="1"/>
    <s v="yes"/>
  </r>
  <r>
    <n v="203368"/>
    <s v="John Carroll University"/>
    <s v="OH"/>
    <n v="0.80900000000000005"/>
    <n v="2274"/>
    <n v="50500"/>
    <n v="0.78549999999999998"/>
    <n v="0.82879999999999998"/>
    <n v="0.2059"/>
    <x v="413"/>
    <x v="50"/>
    <n v="10285"/>
    <n v="13"/>
    <x v="1"/>
    <x v="1"/>
    <x v="1"/>
    <s v="yes"/>
  </r>
  <r>
    <n v="203517"/>
    <s v="Kent State University at Kent"/>
    <s v="OH"/>
    <n v="0.86339999999999995"/>
    <n v="19320"/>
    <n v="23082"/>
    <n v="0.63719999999999999"/>
    <n v="0.80940000000000001"/>
    <n v="0.28510000000000002"/>
    <x v="414"/>
    <x v="70"/>
    <n v="10622"/>
    <n v="20"/>
    <x v="0"/>
    <x v="1"/>
    <x v="1"/>
    <s v="no"/>
  </r>
  <r>
    <n v="203535"/>
    <s v="Kenyon College"/>
    <s v="OH"/>
    <n v="0.31030000000000002"/>
    <n v="1732"/>
    <n v="71520"/>
    <n v="0.82340000000000002"/>
    <n v="0.9163"/>
    <n v="9.5200000000000007E-2"/>
    <x v="415"/>
    <x v="211"/>
    <n v="9767"/>
    <n v="9"/>
    <x v="1"/>
    <x v="2"/>
    <x v="1"/>
    <s v="yes"/>
  </r>
  <r>
    <n v="203544"/>
    <s v="Kettering College"/>
    <s v="OH"/>
    <n v="0.76539999999999997"/>
    <n v="549"/>
    <n v="16320"/>
    <n v="0.6512"/>
    <n v="0.73529999999999995"/>
    <n v="0.24099999999999999"/>
    <x v="416"/>
    <x v="43"/>
    <n v="8475"/>
    <n v="9"/>
    <x v="1"/>
    <x v="0"/>
    <x v="1"/>
    <s v="yes"/>
  </r>
  <r>
    <n v="203580"/>
    <s v="Lake Erie College"/>
    <s v="OH"/>
    <n v="0.7036"/>
    <n v="852"/>
    <n v="37634"/>
    <n v="0.3795"/>
    <n v="0.59360000000000002"/>
    <n v="0.37230000000000002"/>
    <x v="417"/>
    <x v="50"/>
    <n v="6902"/>
    <n v="12"/>
    <x v="1"/>
    <x v="1"/>
    <x v="1"/>
    <s v="yes"/>
  </r>
  <r>
    <n v="203757"/>
    <s v="Lourdes University"/>
    <s v="OH"/>
    <n v="0.74129999999999996"/>
    <n v="543"/>
    <n v="29500"/>
    <n v="0.3246"/>
    <n v="0.87119999999999997"/>
    <n v="0.2999"/>
    <x v="418"/>
    <x v="11"/>
    <n v="5984"/>
    <n v="12"/>
    <x v="1"/>
    <x v="1"/>
    <x v="1"/>
    <s v="no"/>
  </r>
  <r>
    <n v="203775"/>
    <s v="Malone University"/>
    <s v="OH"/>
    <n v="0.75860000000000005"/>
    <n v="798"/>
    <n v="37160"/>
    <n v="0.44979999999999998"/>
    <n v="0.75580000000000003"/>
    <n v="0.32519999999999999"/>
    <x v="419"/>
    <x v="212"/>
    <n v="6917"/>
    <n v="14"/>
    <x v="1"/>
    <x v="0"/>
    <x v="1"/>
    <s v="no"/>
  </r>
  <r>
    <n v="203845"/>
    <s v="Marietta College"/>
    <s v="OH"/>
    <n v="0.79310000000000003"/>
    <n v="952"/>
    <n v="39652"/>
    <n v="0.61380000000000001"/>
    <n v="0.69430000000000003"/>
    <n v="0.33550000000000002"/>
    <x v="420"/>
    <x v="11"/>
    <n v="7828"/>
    <n v="10"/>
    <x v="1"/>
    <x v="2"/>
    <x v="1"/>
    <s v="yes"/>
  </r>
  <r>
    <n v="203960"/>
    <s v="Mercy College of Ohio"/>
    <s v="OH"/>
    <n v="0.93220000000000003"/>
    <n v="939"/>
    <n v="19470"/>
    <n v="0.55810000000000004"/>
    <n v="0.86670000000000003"/>
    <n v="0.32729999999999998"/>
    <x v="421"/>
    <x v="213"/>
    <n v="7613"/>
    <n v="5"/>
    <x v="1"/>
    <x v="0"/>
    <x v="1"/>
    <s v="yes"/>
  </r>
  <r>
    <n v="204024"/>
    <s v="Miami University-Oxford"/>
    <s v="OH"/>
    <n v="0.754"/>
    <n v="16656"/>
    <n v="41221"/>
    <n v="0.79790000000000005"/>
    <n v="0.90139999999999998"/>
    <n v="0.12590000000000001"/>
    <x v="422"/>
    <x v="6"/>
    <n v="10834"/>
    <n v="16"/>
    <x v="0"/>
    <x v="2"/>
    <x v="1"/>
    <s v="yes"/>
  </r>
  <r>
    <n v="204176"/>
    <s v="Mount Carmel College of Nursing"/>
    <s v="OH"/>
    <n v="0.84289999999999998"/>
    <n v="532"/>
    <n v="22080"/>
    <n v="0.53849999999999998"/>
    <n v="0.80769999999999997"/>
    <n v="0.32700000000000001"/>
    <x v="423"/>
    <x v="214"/>
    <n v="8983"/>
    <n v="8"/>
    <x v="1"/>
    <x v="0"/>
    <x v="1"/>
    <s v="yes"/>
  </r>
  <r>
    <n v="204185"/>
    <s v="University of Mount Union"/>
    <s v="OH"/>
    <n v="0.78200000000000003"/>
    <n v="1995"/>
    <n v="36600"/>
    <n v="0.58650000000000002"/>
    <n v="0.76680000000000004"/>
    <n v="0.2782"/>
    <x v="424"/>
    <x v="11"/>
    <n v="7830"/>
    <n v="15"/>
    <x v="1"/>
    <x v="2"/>
    <x v="1"/>
    <s v="yes"/>
  </r>
  <r>
    <n v="204194"/>
    <s v="Mount Vernon Nazarene University"/>
    <s v="OH"/>
    <n v="0.84150000000000003"/>
    <n v="1358"/>
    <n v="37158"/>
    <n v="0.68110000000000004"/>
    <n v="0.79410000000000003"/>
    <n v="0.3029"/>
    <x v="425"/>
    <x v="32"/>
    <n v="5687"/>
    <n v="13"/>
    <x v="1"/>
    <x v="2"/>
    <x v="1"/>
    <s v="no"/>
  </r>
  <r>
    <n v="204200"/>
    <s v="Mount St. Joseph University"/>
    <s v="OH"/>
    <n v="0.59119999999999995"/>
    <n v="1129"/>
    <n v="38150"/>
    <n v="0.56330000000000002"/>
    <n v="0.68730000000000002"/>
    <n v="0.30309999999999998"/>
    <x v="426"/>
    <x v="215"/>
    <n v="7744"/>
    <n v="12"/>
    <x v="1"/>
    <x v="1"/>
    <x v="1"/>
    <s v="yes"/>
  </r>
  <r>
    <n v="204264"/>
    <s v="Muskingum University"/>
    <s v="OH"/>
    <n v="0.81840000000000002"/>
    <n v="1376"/>
    <n v="32665"/>
    <n v="0.56369999999999998"/>
    <n v="0.73460000000000003"/>
    <n v="0.3911"/>
    <x v="427"/>
    <x v="216"/>
    <n v="7587"/>
    <n v="14"/>
    <x v="1"/>
    <x v="2"/>
    <x v="1"/>
    <s v="no"/>
  </r>
  <r>
    <n v="204501"/>
    <s v="Oberlin College"/>
    <s v="OH"/>
    <n v="0.34179999999999999"/>
    <n v="2887"/>
    <n v="67366"/>
    <n v="0.80889999999999995"/>
    <n v="0.91"/>
    <n v="9.64E-2"/>
    <x v="428"/>
    <x v="50"/>
    <n v="11232"/>
    <n v="9"/>
    <x v="1"/>
    <x v="2"/>
    <x v="1"/>
    <s v="yes"/>
  </r>
  <r>
    <n v="204617"/>
    <s v="Ohio Dominican University"/>
    <s v="OH"/>
    <n v="0.94230000000000003"/>
    <n v="760"/>
    <n v="35720"/>
    <n v="0.41020000000000001"/>
    <n v="0.63959999999999995"/>
    <n v="0.36909999999999998"/>
    <x v="429"/>
    <x v="50"/>
    <n v="8164"/>
    <n v="12"/>
    <x v="1"/>
    <x v="0"/>
    <x v="1"/>
    <s v="yes"/>
  </r>
  <r>
    <n v="204635"/>
    <s v="Ohio Northern University"/>
    <s v="OH"/>
    <n v="0.74399999999999999"/>
    <n v="2489"/>
    <n v="39800"/>
    <n v="0.75480000000000003"/>
    <n v="0.84330000000000005"/>
    <n v="0.20599999999999999"/>
    <x v="430"/>
    <x v="11"/>
    <n v="9306"/>
    <n v="13"/>
    <x v="1"/>
    <x v="2"/>
    <x v="1"/>
    <s v="yes"/>
  </r>
  <r>
    <n v="204796"/>
    <s v="Ohio State University-Main Campus"/>
    <s v="OH"/>
    <n v="0.60570000000000002"/>
    <n v="45638"/>
    <n v="40022"/>
    <n v="0.87719999999999998"/>
    <n v="0.94230000000000003"/>
    <n v="0.2016"/>
    <x v="431"/>
    <x v="217"/>
    <n v="14386"/>
    <n v="16"/>
    <x v="0"/>
    <x v="0"/>
    <x v="1"/>
    <s v="yes"/>
  </r>
  <r>
    <n v="204857"/>
    <s v="Ohio University-Main Campus"/>
    <s v="OH"/>
    <n v="0.84989999999999999"/>
    <n v="19633"/>
    <n v="24838"/>
    <n v="0.65449999999999997"/>
    <n v="0.83889999999999998"/>
    <n v="0.21210000000000001"/>
    <x v="432"/>
    <x v="218"/>
    <n v="9814"/>
    <n v="18"/>
    <x v="0"/>
    <x v="2"/>
    <x v="1"/>
    <s v="yes"/>
  </r>
  <r>
    <n v="204909"/>
    <s v="Ohio Wesleyan University"/>
    <s v="OH"/>
    <n v="0.55600000000000005"/>
    <n v="1516"/>
    <n v="53888"/>
    <n v="0.5857"/>
    <n v="0.84740000000000004"/>
    <n v="0.28170000000000001"/>
    <x v="433"/>
    <x v="11"/>
    <n v="8792"/>
    <n v="12"/>
    <x v="1"/>
    <x v="1"/>
    <x v="1"/>
    <s v="yes"/>
  </r>
  <r>
    <n v="204936"/>
    <s v="Otterbein University"/>
    <s v="OH"/>
    <n v="0.84530000000000005"/>
    <n v="2157"/>
    <n v="35548"/>
    <n v="0.67879999999999996"/>
    <n v="0.79920000000000002"/>
    <n v="0.30630000000000002"/>
    <x v="434"/>
    <x v="50"/>
    <n v="8630"/>
    <n v="12"/>
    <x v="1"/>
    <x v="1"/>
    <x v="1"/>
    <s v="yes"/>
  </r>
  <r>
    <n v="205957"/>
    <s v="Franciscan University of Steubenville"/>
    <s v="OH"/>
    <n v="0.58360000000000001"/>
    <n v="2901"/>
    <n v="34100"/>
    <n v="0.75449999999999995"/>
    <n v="0.87480000000000002"/>
    <n v="0.23039999999999999"/>
    <x v="435"/>
    <x v="219"/>
    <n v="6622"/>
    <n v="17"/>
    <x v="1"/>
    <x v="0"/>
    <x v="1"/>
    <s v="yes"/>
  </r>
  <r>
    <n v="206048"/>
    <s v="Tiffin University"/>
    <s v="OH"/>
    <n v="0.80049999999999999"/>
    <n v="2051"/>
    <n v="34790"/>
    <n v="0.3987"/>
    <n v="0.71579999999999999"/>
    <n v="0.31469999999999998"/>
    <x v="436"/>
    <x v="11"/>
    <n v="7387"/>
    <n v="22"/>
    <x v="1"/>
    <x v="2"/>
    <x v="1"/>
    <s v="no"/>
  </r>
  <r>
    <n v="206084"/>
    <s v="University of Toledo"/>
    <s v="OH"/>
    <n v="0.92020000000000002"/>
    <n v="9770"/>
    <n v="22104"/>
    <n v="0.57040000000000002"/>
    <n v="0.77300000000000002"/>
    <n v="0.27460000000000001"/>
    <x v="437"/>
    <x v="220"/>
    <n v="10195"/>
    <n v="18"/>
    <x v="0"/>
    <x v="0"/>
    <x v="1"/>
    <s v="yes"/>
  </r>
  <r>
    <n v="206349"/>
    <s v="Ursuline College"/>
    <s v="OH"/>
    <n v="0.74929999999999997"/>
    <n v="670"/>
    <n v="38990"/>
    <n v="0.66669999999999996"/>
    <n v="0.70179999999999998"/>
    <n v="0.43009999999999998"/>
    <x v="438"/>
    <x v="221"/>
    <n v="6612"/>
    <n v="8"/>
    <x v="1"/>
    <x v="1"/>
    <x v="1"/>
    <s v="yes"/>
  </r>
  <r>
    <n v="206437"/>
    <s v="Walsh University"/>
    <s v="OH"/>
    <n v="0.70740000000000003"/>
    <n v="1390"/>
    <n v="35745"/>
    <n v="0.58499999999999996"/>
    <n v="0.72370000000000001"/>
    <n v="0.27360000000000001"/>
    <x v="439"/>
    <x v="11"/>
    <n v="5760"/>
    <n v="14"/>
    <x v="1"/>
    <x v="1"/>
    <x v="1"/>
    <s v="yes"/>
  </r>
  <r>
    <n v="206491"/>
    <s v="Wilberforce University"/>
    <s v="OH"/>
    <n v="0.40500000000000003"/>
    <n v="822"/>
    <n v="16448"/>
    <n v="0.1202"/>
    <n v="0.74170000000000003"/>
    <n v="0.7409"/>
    <x v="440"/>
    <x v="222"/>
    <n v="7300"/>
    <n v="12"/>
    <x v="1"/>
    <x v="2"/>
    <x v="1"/>
    <s v="no"/>
  </r>
  <r>
    <n v="206507"/>
    <s v="Wilmington College"/>
    <s v="OH"/>
    <n v="0.92400000000000004"/>
    <n v="1006"/>
    <n v="32082"/>
    <n v="0.47270000000000001"/>
    <n v="0.72030000000000005"/>
    <n v="0.38850000000000001"/>
    <x v="441"/>
    <x v="223"/>
    <n v="6539"/>
    <n v="12"/>
    <x v="1"/>
    <x v="2"/>
    <x v="1"/>
    <s v="no"/>
  </r>
  <r>
    <n v="206525"/>
    <s v="Wittenberg University"/>
    <s v="OH"/>
    <n v="0.72350000000000003"/>
    <n v="1215"/>
    <n v="45940"/>
    <n v="0.52690000000000003"/>
    <n v="0.63449999999999995"/>
    <n v="0.34860000000000002"/>
    <x v="442"/>
    <x v="11"/>
    <n v="7827"/>
    <n v="12"/>
    <x v="1"/>
    <x v="0"/>
    <x v="1"/>
    <s v="yes"/>
  </r>
  <r>
    <n v="206589"/>
    <s v="The College of Wooster"/>
    <s v="OH"/>
    <n v="0.59530000000000005"/>
    <n v="1730"/>
    <n v="61640"/>
    <n v="0.73939999999999995"/>
    <n v="0.82079999999999997"/>
    <n v="0.20899999999999999"/>
    <x v="443"/>
    <x v="224"/>
    <n v="8909"/>
    <n v="10"/>
    <x v="1"/>
    <x v="2"/>
    <x v="1"/>
    <s v="yes"/>
  </r>
  <r>
    <n v="206604"/>
    <s v="Wright State University-Main Campus"/>
    <s v="OH"/>
    <n v="0.96330000000000005"/>
    <n v="6762"/>
    <n v="21222"/>
    <n v="0.41689999999999999"/>
    <n v="0.67930000000000001"/>
    <n v="0.34470000000000001"/>
    <x v="444"/>
    <x v="147"/>
    <n v="10222"/>
    <n v="16"/>
    <x v="0"/>
    <x v="1"/>
    <x v="1"/>
    <s v="no"/>
  </r>
  <r>
    <n v="206622"/>
    <s v="Xavier University"/>
    <s v="OH"/>
    <n v="0.86409999999999998"/>
    <n v="4207"/>
    <n v="50640"/>
    <n v="0.6865"/>
    <n v="0.77470000000000006"/>
    <n v="0.16270000000000001"/>
    <x v="445"/>
    <x v="58"/>
    <n v="9257"/>
    <n v="10"/>
    <x v="1"/>
    <x v="0"/>
    <x v="1"/>
    <s v="yes"/>
  </r>
  <r>
    <n v="206695"/>
    <s v="Youngstown State University"/>
    <s v="OH"/>
    <n v="0.84450000000000003"/>
    <n v="7961"/>
    <n v="11473"/>
    <n v="0.50480000000000003"/>
    <n v="0.75729999999999997"/>
    <n v="0.33779999999999999"/>
    <x v="446"/>
    <x v="89"/>
    <n v="8731"/>
    <n v="20"/>
    <x v="0"/>
    <x v="0"/>
    <x v="1"/>
    <s v="no"/>
  </r>
  <r>
    <n v="208646"/>
    <s v="Eastern Oregon University"/>
    <s v="OR"/>
    <n v="0.98309999999999997"/>
    <n v="2172"/>
    <n v="25431"/>
    <n v="0.43"/>
    <n v="0.71479999999999999"/>
    <n v="0.34749999999999998"/>
    <x v="447"/>
    <x v="34"/>
    <n v="8548"/>
    <n v="14"/>
    <x v="0"/>
    <x v="2"/>
    <x v="0"/>
    <s v="yes"/>
  </r>
  <r>
    <n v="208822"/>
    <s v="George Fox University"/>
    <s v="OR"/>
    <n v="0.93510000000000004"/>
    <n v="2699"/>
    <n v="42750"/>
    <n v="0.71960000000000002"/>
    <n v="0.83440000000000003"/>
    <n v="0.2344"/>
    <x v="448"/>
    <x v="112"/>
    <n v="8565"/>
    <n v="17"/>
    <x v="1"/>
    <x v="2"/>
    <x v="0"/>
    <s v="yes"/>
  </r>
  <r>
    <n v="209056"/>
    <s v="Lewis &amp; Clark College"/>
    <s v="OR"/>
    <n v="0.78490000000000004"/>
    <n v="2120"/>
    <n v="64828"/>
    <n v="0.75360000000000005"/>
    <n v="0.8881"/>
    <n v="0.20280000000000001"/>
    <x v="449"/>
    <x v="0"/>
    <n v="10908"/>
    <n v="12"/>
    <x v="1"/>
    <x v="0"/>
    <x v="0"/>
    <s v="yes"/>
  </r>
  <r>
    <n v="209065"/>
    <s v="Linfield University"/>
    <s v="OR"/>
    <n v="0.85170000000000001"/>
    <n v="1621"/>
    <n v="50850"/>
    <n v="0.7046"/>
    <n v="0.79710000000000003"/>
    <n v="0.30330000000000001"/>
    <x v="450"/>
    <x v="32"/>
    <n v="7672"/>
    <n v="10"/>
    <x v="1"/>
    <x v="2"/>
    <x v="0"/>
    <s v="yes"/>
  </r>
  <r>
    <n v="209409"/>
    <s v="Bushnell University"/>
    <s v="OR"/>
    <n v="0.67279999999999995"/>
    <n v="517"/>
    <n v="35800"/>
    <n v="0.56000000000000005"/>
    <n v="0.75900000000000001"/>
    <n v="0.3271"/>
    <x v="451"/>
    <x v="43"/>
    <n v="6083"/>
    <n v="12"/>
    <x v="1"/>
    <x v="0"/>
    <x v="0"/>
    <s v="yes"/>
  </r>
  <r>
    <n v="209506"/>
    <s v="Oregon Institute of Technology"/>
    <s v="OR"/>
    <n v="0.95020000000000004"/>
    <n v="2892"/>
    <n v="37196"/>
    <n v="0.53779999999999994"/>
    <n v="0.68979999999999997"/>
    <n v="0.17860000000000001"/>
    <x v="452"/>
    <x v="79"/>
    <n v="8845"/>
    <n v="17"/>
    <x v="0"/>
    <x v="2"/>
    <x v="0"/>
    <s v="yes"/>
  </r>
  <r>
    <n v="209542"/>
    <s v="Oregon State University"/>
    <s v="OR"/>
    <n v="0.77300000000000002"/>
    <n v="30743"/>
    <n v="38190"/>
    <n v="0.70109999999999995"/>
    <n v="0.87760000000000005"/>
    <n v="0.22770000000000001"/>
    <x v="453"/>
    <x v="225"/>
    <n v="11437"/>
    <n v="18"/>
    <x v="0"/>
    <x v="0"/>
    <x v="0"/>
    <s v="yes"/>
  </r>
  <r>
    <n v="209551"/>
    <s v="University of Oregon"/>
    <s v="OR"/>
    <n v="0.88300000000000001"/>
    <n v="20497"/>
    <n v="44598"/>
    <n v="0.71689999999999998"/>
    <n v="0.86399999999999999"/>
    <n v="0.2135"/>
    <x v="454"/>
    <x v="226"/>
    <n v="12404"/>
    <n v="19"/>
    <x v="0"/>
    <x v="0"/>
    <x v="0"/>
    <s v="yes"/>
  </r>
  <r>
    <n v="209603"/>
    <s v="Pacific Northwest College of Art"/>
    <s v="OR"/>
    <n v="0.74850000000000005"/>
    <n v="420"/>
    <n v="49006"/>
    <n v="0.2913"/>
    <n v="0.69489999999999996"/>
    <n v="0.40529999999999999"/>
    <x v="455"/>
    <x v="32"/>
    <n v="8311"/>
    <n v="9"/>
    <x v="1"/>
    <x v="0"/>
    <x v="0"/>
    <s v="no"/>
  </r>
  <r>
    <n v="209612"/>
    <s v="Pacific University"/>
    <s v="OR"/>
    <n v="0.89559999999999995"/>
    <n v="1516"/>
    <n v="56374"/>
    <n v="0.66979999999999995"/>
    <n v="0.79449999999999998"/>
    <n v="0.2777"/>
    <x v="456"/>
    <x v="227"/>
    <n v="9129"/>
    <n v="10"/>
    <x v="1"/>
    <x v="1"/>
    <x v="0"/>
    <s v="yes"/>
  </r>
  <r>
    <n v="209807"/>
    <s v="Portland State University"/>
    <s v="OR"/>
    <n v="0.90869999999999995"/>
    <n v="13182"/>
    <n v="31074"/>
    <n v="0.52659999999999996"/>
    <n v="0.7611"/>
    <n v="0.41649999999999998"/>
    <x v="457"/>
    <x v="34"/>
    <n v="11893"/>
    <n v="17"/>
    <x v="0"/>
    <x v="0"/>
    <x v="0"/>
    <s v="yes"/>
  </r>
  <r>
    <n v="209825"/>
    <s v="University of Portland"/>
    <s v="OR"/>
    <n v="0.89170000000000005"/>
    <n v="2957"/>
    <n v="58100"/>
    <n v="0.7984"/>
    <n v="0.88319999999999999"/>
    <n v="0.221"/>
    <x v="458"/>
    <x v="228"/>
    <n v="10167"/>
    <n v="9"/>
    <x v="1"/>
    <x v="0"/>
    <x v="0"/>
    <s v="yes"/>
  </r>
  <r>
    <n v="209922"/>
    <s v="Reed College"/>
    <s v="OR"/>
    <n v="0.24610000000000001"/>
    <n v="1320"/>
    <n v="69350"/>
    <n v="0.7147"/>
    <n v="0.87639999999999996"/>
    <n v="0.1459"/>
    <x v="459"/>
    <x v="64"/>
    <n v="12578"/>
    <n v="9"/>
    <x v="1"/>
    <x v="0"/>
    <x v="0"/>
    <s v="yes"/>
  </r>
  <r>
    <n v="210146"/>
    <s v="Southern Oregon University"/>
    <s v="OR"/>
    <n v="0.88619999999999999"/>
    <n v="2751"/>
    <n v="31887"/>
    <n v="0.42530000000000001"/>
    <n v="0.67849999999999999"/>
    <n v="0.24859999999999999"/>
    <x v="460"/>
    <x v="229"/>
    <n v="9721"/>
    <n v="23"/>
    <x v="0"/>
    <x v="1"/>
    <x v="0"/>
    <s v="no"/>
  </r>
  <r>
    <n v="210304"/>
    <s v="Warner Pacific University"/>
    <s v="OR"/>
    <n v="0.71140000000000003"/>
    <n v="375"/>
    <n v="22220"/>
    <n v="0.49180000000000001"/>
    <n v="0.91669999999999996"/>
    <n v="0.47860000000000003"/>
    <x v="461"/>
    <x v="32"/>
    <n v="6822"/>
    <n v="14"/>
    <x v="1"/>
    <x v="0"/>
    <x v="0"/>
    <s v="yes"/>
  </r>
  <r>
    <n v="210331"/>
    <s v="Corban University"/>
    <s v="OR"/>
    <n v="0.93899999999999995"/>
    <n v="678"/>
    <n v="40280"/>
    <n v="0.60589999999999999"/>
    <n v="0.77700000000000002"/>
    <n v="0.24970000000000001"/>
    <x v="462"/>
    <x v="230"/>
    <n v="6449"/>
    <n v="17"/>
    <x v="1"/>
    <x v="0"/>
    <x v="0"/>
    <s v="no"/>
  </r>
  <r>
    <n v="210401"/>
    <s v="Willamette University"/>
    <s v="OR"/>
    <n v="0.77090000000000003"/>
    <n v="1592"/>
    <n v="51156"/>
    <n v="0.71240000000000003"/>
    <n v="0.86509999999999998"/>
    <n v="0.23549999999999999"/>
    <x v="463"/>
    <x v="64"/>
    <n v="11083"/>
    <n v="13"/>
    <x v="1"/>
    <x v="0"/>
    <x v="0"/>
    <s v="yes"/>
  </r>
  <r>
    <n v="210429"/>
    <s v="Western Oregon University"/>
    <s v="OR"/>
    <n v="0.98099999999999998"/>
    <n v="3103"/>
    <n v="32534"/>
    <n v="0.47120000000000001"/>
    <n v="0.72740000000000005"/>
    <n v="0.4113"/>
    <x v="464"/>
    <x v="231"/>
    <n v="7388"/>
    <n v="13"/>
    <x v="0"/>
    <x v="2"/>
    <x v="0"/>
    <s v="yes"/>
  </r>
  <r>
    <n v="219000"/>
    <s v="Augustana University"/>
    <s v="SD"/>
    <n v="0.67749999999999999"/>
    <n v="1965"/>
    <n v="40160"/>
    <n v="0.72970000000000002"/>
    <n v="0.86119999999999997"/>
    <n v="0.17799999999999999"/>
    <x v="465"/>
    <x v="32"/>
    <n v="6324"/>
    <n v="12"/>
    <x v="1"/>
    <x v="0"/>
    <x v="1"/>
    <s v="yes"/>
  </r>
  <r>
    <n v="219046"/>
    <s v="Black Hills State University"/>
    <s v="SD"/>
    <n v="0.96330000000000005"/>
    <n v="1928"/>
    <n v="11866"/>
    <n v="0.42630000000000001"/>
    <n v="0.71650000000000003"/>
    <n v="0.2001"/>
    <x v="466"/>
    <x v="50"/>
    <n v="8430"/>
    <n v="17"/>
    <x v="0"/>
    <x v="2"/>
    <x v="1"/>
    <s v="no"/>
  </r>
  <r>
    <n v="219082"/>
    <s v="Dakota State University"/>
    <s v="SD"/>
    <n v="0.88049999999999995"/>
    <n v="2071"/>
    <n v="12756"/>
    <n v="0.51300000000000001"/>
    <n v="0.75460000000000005"/>
    <n v="0.1681"/>
    <x v="467"/>
    <x v="43"/>
    <n v="9954"/>
    <n v="18"/>
    <x v="0"/>
    <x v="2"/>
    <x v="1"/>
    <s v="yes"/>
  </r>
  <r>
    <n v="219091"/>
    <s v="Dakota Wesleyan University"/>
    <s v="SD"/>
    <n v="0.73380000000000001"/>
    <n v="670"/>
    <n v="33790"/>
    <n v="0.48320000000000002"/>
    <n v="0.75139999999999996"/>
    <n v="0.2712"/>
    <x v="468"/>
    <x v="11"/>
    <n v="6962"/>
    <n v="12"/>
    <x v="1"/>
    <x v="2"/>
    <x v="1"/>
    <s v="yes"/>
  </r>
  <r>
    <n v="219198"/>
    <s v="Mount Marty University"/>
    <s v="SD"/>
    <n v="0.42570000000000002"/>
    <n v="697"/>
    <n v="34600"/>
    <n v="0.52380000000000004"/>
    <n v="0.67589999999999995"/>
    <n v="0.2235"/>
    <x v="469"/>
    <x v="232"/>
    <n v="7411"/>
    <n v="12"/>
    <x v="1"/>
    <x v="2"/>
    <x v="1"/>
    <s v="no"/>
  </r>
  <r>
    <n v="219259"/>
    <s v="Northern State University"/>
    <s v="SD"/>
    <n v="0.93"/>
    <n v="1273"/>
    <n v="11947"/>
    <n v="0.4894"/>
    <n v="0.76980000000000004"/>
    <n v="0.1245"/>
    <x v="470"/>
    <x v="233"/>
    <n v="8949"/>
    <n v="19"/>
    <x v="0"/>
    <x v="2"/>
    <x v="1"/>
    <s v="no"/>
  </r>
  <r>
    <n v="219347"/>
    <s v="South Dakota School of Mines and Technology"/>
    <s v="SD"/>
    <n v="0.79869999999999997"/>
    <n v="2071"/>
    <n v="14900"/>
    <n v="0.52949999999999997"/>
    <n v="0.84089999999999998"/>
    <n v="0.16869999999999999"/>
    <x v="471"/>
    <x v="11"/>
    <n v="11245"/>
    <n v="12"/>
    <x v="0"/>
    <x v="0"/>
    <x v="1"/>
    <s v="yes"/>
  </r>
  <r>
    <n v="219356"/>
    <s v="South Dakota State University"/>
    <s v="SD"/>
    <n v="0.98340000000000005"/>
    <n v="9198"/>
    <n v="12809"/>
    <n v="0.62350000000000005"/>
    <n v="0.83809999999999996"/>
    <n v="0.16819999999999999"/>
    <x v="472"/>
    <x v="58"/>
    <n v="10231"/>
    <n v="17"/>
    <x v="0"/>
    <x v="2"/>
    <x v="1"/>
    <s v="yes"/>
  </r>
  <r>
    <n v="219383"/>
    <s v="University of Sioux Falls"/>
    <s v="SD"/>
    <n v="0.82889999999999997"/>
    <n v="1218"/>
    <n v="21750"/>
    <n v="0.62909999999999999"/>
    <n v="0.745"/>
    <n v="0.28839999999999999"/>
    <x v="473"/>
    <x v="128"/>
    <n v="7056"/>
    <n v="18"/>
    <x v="1"/>
    <x v="0"/>
    <x v="1"/>
    <s v="yes"/>
  </r>
  <r>
    <n v="219471"/>
    <s v="University of South Dakota"/>
    <s v="SD"/>
    <n v="0.98780000000000001"/>
    <n v="5439"/>
    <n v="12942"/>
    <n v="0.59909999999999997"/>
    <n v="0.79339999999999999"/>
    <n v="0.18659999999999999"/>
    <x v="474"/>
    <x v="234"/>
    <n v="9264"/>
    <n v="16"/>
    <x v="0"/>
    <x v="2"/>
    <x v="1"/>
    <s v="yes"/>
  </r>
  <r>
    <n v="230038"/>
    <s v="Brigham Young University"/>
    <s v="UT"/>
    <n v="0.67779999999999996"/>
    <n v="32952"/>
    <n v="6688"/>
    <n v="0.80979999999999996"/>
    <n v="0.90969999999999995"/>
    <n v="0.32100000000000001"/>
    <x v="475"/>
    <x v="235"/>
    <n v="14370"/>
    <n v="21"/>
    <x v="1"/>
    <x v="0"/>
    <x v="0"/>
    <s v="yes"/>
  </r>
  <r>
    <n v="230047"/>
    <s v="Brigham Young University-Hawaii"/>
    <s v="HI"/>
    <n v="0.46960000000000002"/>
    <n v="2889"/>
    <n v="6630"/>
    <n v="0.52639999999999998"/>
    <n v="0.73540000000000005"/>
    <n v="0.151"/>
    <x v="476"/>
    <x v="236"/>
    <n v="10793"/>
    <n v="18"/>
    <x v="1"/>
    <x v="2"/>
    <x v="0"/>
    <s v="yes"/>
  </r>
  <r>
    <n v="230603"/>
    <s v="Southern Utah University"/>
    <s v="UT"/>
    <n v="0.81789999999999996"/>
    <n v="9289"/>
    <n v="21192"/>
    <n v="0.60670000000000002"/>
    <n v="0.75519999999999998"/>
    <n v="0.24879999999999999"/>
    <x v="477"/>
    <x v="168"/>
    <n v="8847"/>
    <n v="22"/>
    <x v="0"/>
    <x v="2"/>
    <x v="0"/>
    <s v="yes"/>
  </r>
  <r>
    <n v="230728"/>
    <s v="Utah State University"/>
    <s v="UT"/>
    <n v="0.92469999999999997"/>
    <n v="20272"/>
    <n v="24802"/>
    <n v="0.59130000000000005"/>
    <n v="0.70840000000000003"/>
    <n v="0.25779999999999997"/>
    <x v="478"/>
    <x v="237"/>
    <n v="11173"/>
    <n v="19"/>
    <x v="0"/>
    <x v="0"/>
    <x v="0"/>
    <s v="yes"/>
  </r>
  <r>
    <n v="230764"/>
    <s v="University of Utah"/>
    <s v="UT"/>
    <n v="0.85980000000000001"/>
    <n v="27264"/>
    <n v="30860"/>
    <n v="0.65049999999999997"/>
    <n v="0.8619"/>
    <n v="0.19589999999999999"/>
    <x v="479"/>
    <x v="4"/>
    <n v="12776"/>
    <n v="19"/>
    <x v="0"/>
    <x v="0"/>
    <x v="0"/>
    <s v="yes"/>
  </r>
  <r>
    <n v="230807"/>
    <s v="Westminster University"/>
    <s v="UT"/>
    <n v="0.66569999999999996"/>
    <n v="823"/>
    <n v="43528"/>
    <n v="0.6381"/>
    <n v="0.76339999999999997"/>
    <n v="0.2447"/>
    <x v="480"/>
    <x v="220"/>
    <n v="8756"/>
    <n v="8"/>
    <x v="1"/>
    <x v="0"/>
    <x v="0"/>
    <s v="yes"/>
  </r>
  <r>
    <n v="234827"/>
    <s v="Central Washington University"/>
    <s v="WA"/>
    <n v="0.90620000000000001"/>
    <n v="7833"/>
    <n v="27526"/>
    <n v="0.53610000000000002"/>
    <n v="0.70050000000000001"/>
    <n v="0.2828"/>
    <x v="481"/>
    <x v="0"/>
    <n v="10124"/>
    <n v="15"/>
    <x v="0"/>
    <x v="2"/>
    <x v="0"/>
    <s v="yes"/>
  </r>
  <r>
    <n v="235097"/>
    <s v="Eastern Washington University"/>
    <s v="WA"/>
    <n v="0.90749999999999997"/>
    <n v="6222"/>
    <n v="25959"/>
    <n v="0.43490000000000001"/>
    <n v="0.67400000000000004"/>
    <n v="0.35099999999999998"/>
    <x v="482"/>
    <x v="0"/>
    <n v="10643"/>
    <n v="18"/>
    <x v="0"/>
    <x v="2"/>
    <x v="0"/>
    <s v="yes"/>
  </r>
  <r>
    <n v="235167"/>
    <s v="The Evergreen State College"/>
    <s v="WA"/>
    <n v="0.9637"/>
    <n v="2160"/>
    <n v="31905"/>
    <n v="0.40739999999999998"/>
    <n v="0.6986"/>
    <n v="0.41560000000000002"/>
    <x v="483"/>
    <x v="34"/>
    <n v="9212"/>
    <n v="17"/>
    <x v="0"/>
    <x v="1"/>
    <x v="0"/>
    <s v="no"/>
  </r>
  <r>
    <n v="235316"/>
    <s v="Gonzaga University"/>
    <s v="WA"/>
    <n v="0.81689999999999996"/>
    <n v="5198"/>
    <n v="55480"/>
    <n v="0.8629"/>
    <n v="0.92900000000000005"/>
    <n v="0.14410000000000001"/>
    <x v="484"/>
    <x v="238"/>
    <n v="11036"/>
    <n v="12"/>
    <x v="1"/>
    <x v="0"/>
    <x v="0"/>
    <s v="yes"/>
  </r>
  <r>
    <n v="236133"/>
    <s v="Northwest University"/>
    <s v="WA"/>
    <n v="0.83199999999999996"/>
    <n v="645"/>
    <n v="36035"/>
    <n v="0.70779999999999998"/>
    <n v="0.83889999999999998"/>
    <n v="0.25330000000000003"/>
    <x v="485"/>
    <x v="239"/>
    <n v="8558"/>
    <n v="9"/>
    <x v="1"/>
    <x v="1"/>
    <x v="0"/>
    <s v="yes"/>
  </r>
  <r>
    <n v="236230"/>
    <s v="Pacific Lutheran University"/>
    <s v="WA"/>
    <n v="0.7802"/>
    <n v="2401"/>
    <n v="52254"/>
    <n v="0.68569999999999998"/>
    <n v="0.81940000000000002"/>
    <n v="0.35270000000000001"/>
    <x v="486"/>
    <x v="240"/>
    <n v="8581"/>
    <n v="12"/>
    <x v="1"/>
    <x v="1"/>
    <x v="0"/>
    <s v="yes"/>
  </r>
  <r>
    <n v="236328"/>
    <s v="University of Puget Sound"/>
    <s v="WA"/>
    <n v="0.72250000000000003"/>
    <n v="1594"/>
    <n v="62898"/>
    <n v="0.67989999999999995"/>
    <n v="0.84019999999999995"/>
    <n v="0.17280000000000001"/>
    <x v="487"/>
    <x v="32"/>
    <n v="10726"/>
    <n v="10"/>
    <x v="1"/>
    <x v="0"/>
    <x v="0"/>
    <s v="yes"/>
  </r>
  <r>
    <n v="236452"/>
    <s v="Saint Martin's University"/>
    <s v="WA"/>
    <n v="0.89800000000000002"/>
    <n v="1158"/>
    <n v="45510"/>
    <n v="0.51900000000000002"/>
    <n v="0.64590000000000003"/>
    <n v="0.41909999999999997"/>
    <x v="488"/>
    <x v="79"/>
    <n v="7413"/>
    <n v="11"/>
    <x v="1"/>
    <x v="0"/>
    <x v="0"/>
    <s v="yes"/>
  </r>
  <r>
    <n v="236577"/>
    <s v="Seattle Pacific University"/>
    <s v="WA"/>
    <n v="0.83399999999999996"/>
    <n v="1762"/>
    <n v="40407"/>
    <n v="0.61950000000000005"/>
    <n v="0.72370000000000001"/>
    <n v="0.35339999999999999"/>
    <x v="489"/>
    <x v="89"/>
    <n v="9581"/>
    <n v="13"/>
    <x v="1"/>
    <x v="0"/>
    <x v="0"/>
    <s v="yes"/>
  </r>
  <r>
    <n v="236595"/>
    <s v="Seattle University"/>
    <s v="WA"/>
    <n v="0.76919999999999999"/>
    <n v="4062"/>
    <n v="56721"/>
    <n v="0.75509999999999999"/>
    <n v="0.84219999999999995"/>
    <n v="0.23569999999999999"/>
    <x v="490"/>
    <x v="241"/>
    <n v="8352"/>
    <n v="10"/>
    <x v="1"/>
    <x v="0"/>
    <x v="0"/>
    <s v="yes"/>
  </r>
  <r>
    <n v="236939"/>
    <s v="Washington State University"/>
    <s v="WA"/>
    <n v="0.86639999999999995"/>
    <n v="21099"/>
    <n v="29950"/>
    <n v="0.60499999999999998"/>
    <n v="0.78339999999999999"/>
    <n v="0.27379999999999999"/>
    <x v="491"/>
    <x v="0"/>
    <n v="11233"/>
    <n v="15"/>
    <x v="0"/>
    <x v="2"/>
    <x v="0"/>
    <s v="yes"/>
  </r>
  <r>
    <n v="236948"/>
    <s v="University of Washington-Seattle Campus"/>
    <s v="WA"/>
    <n v="0.39150000000000001"/>
    <n v="31942"/>
    <n v="43209"/>
    <n v="0.8518"/>
    <n v="0.94730000000000003"/>
    <n v="0.14860000000000001"/>
    <x v="492"/>
    <x v="242"/>
    <n v="15198"/>
    <n v="20"/>
    <x v="0"/>
    <x v="0"/>
    <x v="0"/>
    <s v="yes"/>
  </r>
  <r>
    <n v="237011"/>
    <s v="Western Washington University"/>
    <s v="WA"/>
    <n v="0.9325"/>
    <n v="13544"/>
    <n v="28707"/>
    <n v="0.64639999999999997"/>
    <n v="0.79369999999999996"/>
    <n v="0.2089"/>
    <x v="493"/>
    <x v="13"/>
    <n v="11802"/>
    <n v="18"/>
    <x v="0"/>
    <x v="0"/>
    <x v="0"/>
    <s v="yes"/>
  </r>
  <r>
    <n v="237057"/>
    <s v="Whitman College"/>
    <s v="WA"/>
    <n v="0.38150000000000001"/>
    <n v="1531"/>
    <n v="64050"/>
    <n v="0.80520000000000003"/>
    <n v="0.86709999999999998"/>
    <n v="0.16320000000000001"/>
    <x v="494"/>
    <x v="243"/>
    <n v="10628"/>
    <n v="10"/>
    <x v="1"/>
    <x v="0"/>
    <x v="0"/>
    <s v="yes"/>
  </r>
  <r>
    <n v="237066"/>
    <s v="Whitworth University"/>
    <s v="WA"/>
    <n v="0.89780000000000004"/>
    <n v="1858"/>
    <n v="52880"/>
    <n v="0.70889999999999997"/>
    <n v="0.77600000000000002"/>
    <n v="0.29449999999999998"/>
    <x v="495"/>
    <x v="32"/>
    <n v="8332"/>
    <n v="11"/>
    <x v="1"/>
    <x v="1"/>
    <x v="0"/>
    <s v="yes"/>
  </r>
  <r>
    <n v="238193"/>
    <s v="Alverno College"/>
    <s v="WI"/>
    <n v="0.85740000000000005"/>
    <n v="631"/>
    <n v="34086"/>
    <n v="0.49180000000000001"/>
    <n v="0.60960000000000003"/>
    <n v="0.45100000000000001"/>
    <x v="496"/>
    <x v="11"/>
    <n v="6282"/>
    <n v="13"/>
    <x v="1"/>
    <x v="0"/>
    <x v="1"/>
    <s v="yes"/>
  </r>
  <r>
    <n v="238324"/>
    <s v="Bellin College"/>
    <s v="WI"/>
    <n v="0.9718"/>
    <n v="372"/>
    <n v="30952"/>
    <n v="0.63039999999999996"/>
    <n v="0.94640000000000002"/>
    <n v="0.1258"/>
    <x v="497"/>
    <x v="41"/>
    <n v="8323"/>
    <n v="10"/>
    <x v="1"/>
    <x v="1"/>
    <x v="1"/>
    <s v="yes"/>
  </r>
  <r>
    <n v="238333"/>
    <s v="Beloit College"/>
    <s v="WI"/>
    <n v="0.63039999999999996"/>
    <n v="926"/>
    <n v="60886"/>
    <n v="0.71050000000000002"/>
    <n v="0.80559999999999998"/>
    <n v="0.2964"/>
    <x v="498"/>
    <x v="244"/>
    <n v="7725"/>
    <n v="12"/>
    <x v="1"/>
    <x v="0"/>
    <x v="1"/>
    <s v="yes"/>
  </r>
  <r>
    <n v="238458"/>
    <s v="Carroll University"/>
    <s v="WI"/>
    <n v="0.66839999999999999"/>
    <n v="2523"/>
    <n v="38890"/>
    <n v="0.70699999999999996"/>
    <n v="0.78249999999999997"/>
    <n v="0.2291"/>
    <x v="499"/>
    <x v="11"/>
    <n v="8605"/>
    <n v="14"/>
    <x v="1"/>
    <x v="0"/>
    <x v="1"/>
    <s v="yes"/>
  </r>
  <r>
    <n v="238476"/>
    <s v="Carthage College"/>
    <s v="WI"/>
    <n v="0.87060000000000004"/>
    <n v="2660"/>
    <n v="38750"/>
    <n v="0.64259999999999995"/>
    <n v="0.7339"/>
    <n v="0.27100000000000002"/>
    <x v="500"/>
    <x v="50"/>
    <n v="8981"/>
    <n v="14"/>
    <x v="1"/>
    <x v="0"/>
    <x v="1"/>
    <s v="yes"/>
  </r>
  <r>
    <n v="238616"/>
    <s v="Concordia University-Wisconsin"/>
    <s v="WI"/>
    <n v="0.78200000000000003"/>
    <n v="2197"/>
    <n v="35470"/>
    <n v="0.6835"/>
    <n v="0.78100000000000003"/>
    <n v="0.26729999999999998"/>
    <x v="255"/>
    <x v="119"/>
    <n v="7256"/>
    <n v="11"/>
    <x v="1"/>
    <x v="1"/>
    <x v="1"/>
    <s v="yes"/>
  </r>
  <r>
    <n v="238661"/>
    <s v="Edgewood University"/>
    <s v="WI"/>
    <n v="0.75729999999999997"/>
    <n v="1107"/>
    <n v="35860"/>
    <n v="0.60240000000000005"/>
    <n v="0.73150000000000004"/>
    <n v="0.25779999999999997"/>
    <x v="501"/>
    <x v="245"/>
    <n v="7213"/>
    <n v="15"/>
    <x v="1"/>
    <x v="0"/>
    <x v="1"/>
    <s v="yes"/>
  </r>
  <r>
    <n v="238980"/>
    <s v="Lakeland University"/>
    <s v="WI"/>
    <n v="0.86280000000000001"/>
    <n v="1212"/>
    <n v="33396"/>
    <n v="0.42449999999999999"/>
    <n v="0.63319999999999999"/>
    <n v="0.2515"/>
    <x v="502"/>
    <x v="32"/>
    <n v="7358"/>
    <n v="12"/>
    <x v="1"/>
    <x v="2"/>
    <x v="1"/>
    <s v="yes"/>
  </r>
  <r>
    <n v="239017"/>
    <s v="Lawrence University"/>
    <s v="WI"/>
    <n v="0.63939999999999997"/>
    <n v="1396"/>
    <n v="56982"/>
    <n v="0.76770000000000005"/>
    <n v="0.86570000000000003"/>
    <n v="0.21990000000000001"/>
    <x v="503"/>
    <x v="50"/>
    <n v="8785"/>
    <n v="7"/>
    <x v="1"/>
    <x v="0"/>
    <x v="1"/>
    <s v="yes"/>
  </r>
  <r>
    <n v="239071"/>
    <s v="Maranatha Baptist University"/>
    <s v="WI"/>
    <n v="0.71899999999999997"/>
    <n v="541"/>
    <n v="21550"/>
    <n v="0.63570000000000004"/>
    <n v="0.88239999999999996"/>
    <n v="0.33989999999999998"/>
    <x v="504"/>
    <x v="246"/>
    <n v="4049"/>
    <n v="11"/>
    <x v="1"/>
    <x v="2"/>
    <x v="1"/>
    <s v="no"/>
  </r>
  <r>
    <n v="239080"/>
    <s v="Marian University"/>
    <s v="WI"/>
    <n v="0.74980000000000002"/>
    <n v="1010"/>
    <n v="35178"/>
    <n v="0.44159999999999999"/>
    <n v="0.67459999999999998"/>
    <n v="0.32590000000000002"/>
    <x v="505"/>
    <x v="32"/>
    <n v="8154"/>
    <n v="11"/>
    <x v="1"/>
    <x v="0"/>
    <x v="1"/>
    <s v="yes"/>
  </r>
  <r>
    <n v="239105"/>
    <s v="Marquette University"/>
    <s v="WI"/>
    <n v="0.81340000000000001"/>
    <n v="7660"/>
    <n v="51170"/>
    <n v="0.83209999999999995"/>
    <n v="0.90969999999999995"/>
    <n v="0.18390000000000001"/>
    <x v="506"/>
    <x v="247"/>
    <n v="11059"/>
    <n v="14"/>
    <x v="1"/>
    <x v="0"/>
    <x v="1"/>
    <s v="yes"/>
  </r>
  <r>
    <n v="239309"/>
    <s v="Milwaukee Institute of Art &amp; Design"/>
    <s v="WI"/>
    <n v="0.60540000000000005"/>
    <n v="837"/>
    <n v="43743"/>
    <n v="0.66949999999999998"/>
    <n v="0.79500000000000004"/>
    <n v="0.37290000000000001"/>
    <x v="507"/>
    <x v="11"/>
    <n v="6527"/>
    <n v="11"/>
    <x v="1"/>
    <x v="0"/>
    <x v="1"/>
    <s v="no"/>
  </r>
  <r>
    <n v="239318"/>
    <s v="Milwaukee School of Engineering"/>
    <s v="WI"/>
    <n v="0.58930000000000005"/>
    <n v="2654"/>
    <n v="50480"/>
    <n v="0.67110000000000003"/>
    <n v="0.83779999999999999"/>
    <n v="0.2417"/>
    <x v="508"/>
    <x v="11"/>
    <n v="10194"/>
    <n v="12"/>
    <x v="1"/>
    <x v="0"/>
    <x v="1"/>
    <s v="yes"/>
  </r>
  <r>
    <n v="239390"/>
    <s v="Mount Mary University"/>
    <s v="WI"/>
    <n v="0.62329999999999997"/>
    <n v="631"/>
    <n v="35420"/>
    <n v="0.42959999999999998"/>
    <n v="0.67249999999999999"/>
    <n v="0.59409999999999996"/>
    <x v="509"/>
    <x v="248"/>
    <n v="6776"/>
    <n v="9"/>
    <x v="1"/>
    <x v="0"/>
    <x v="1"/>
    <s v="no"/>
  </r>
  <r>
    <n v="239628"/>
    <s v="Ripon College"/>
    <s v="WI"/>
    <n v="0.7984"/>
    <n v="688"/>
    <n v="51900"/>
    <n v="0.63300000000000001"/>
    <n v="0.72309999999999997"/>
    <n v="0.33789999999999998"/>
    <x v="510"/>
    <x v="11"/>
    <n v="8249"/>
    <n v="12"/>
    <x v="1"/>
    <x v="2"/>
    <x v="1"/>
    <s v="yes"/>
  </r>
  <r>
    <n v="239716"/>
    <s v="Saint Norbert College"/>
    <s v="WI"/>
    <n v="0.85740000000000005"/>
    <n v="1662"/>
    <n v="45580"/>
    <n v="0.71289999999999998"/>
    <n v="0.8367"/>
    <n v="0.14699999999999999"/>
    <x v="511"/>
    <x v="249"/>
    <n v="9440"/>
    <n v="14"/>
    <x v="1"/>
    <x v="1"/>
    <x v="1"/>
    <s v="yes"/>
  </r>
  <r>
    <n v="240107"/>
    <s v="Viterbo University"/>
    <s v="WI"/>
    <n v="0.72430000000000005"/>
    <n v="1249"/>
    <n v="34250"/>
    <n v="0.68379999999999996"/>
    <n v="0.76190000000000002"/>
    <n v="0.2626"/>
    <x v="512"/>
    <x v="32"/>
    <n v="7309"/>
    <n v="10"/>
    <x v="1"/>
    <x v="0"/>
    <x v="1"/>
    <s v="yes"/>
  </r>
  <r>
    <n v="240189"/>
    <s v="University of Wisconsin-Whitewater"/>
    <s v="WI"/>
    <n v="0.85719999999999996"/>
    <n v="9405"/>
    <n v="18716"/>
    <n v="0.58899999999999997"/>
    <n v="0.78039999999999998"/>
    <n v="0.25169999999999998"/>
    <x v="513"/>
    <x v="250"/>
    <n v="9017"/>
    <n v="21"/>
    <x v="0"/>
    <x v="2"/>
    <x v="1"/>
    <s v="yes"/>
  </r>
  <r>
    <n v="240268"/>
    <s v="University of Wisconsin-Eau Claire"/>
    <s v="WI"/>
    <n v="0.82340000000000002"/>
    <n v="8895"/>
    <n v="19228"/>
    <n v="0.6381"/>
    <n v="0.8175"/>
    <n v="0.19639999999999999"/>
    <x v="495"/>
    <x v="251"/>
    <n v="9157"/>
    <n v="19"/>
    <x v="0"/>
    <x v="0"/>
    <x v="1"/>
    <s v="yes"/>
  </r>
  <r>
    <n v="240277"/>
    <s v="University of Wisconsin-Green Bay"/>
    <s v="WI"/>
    <n v="0.88590000000000002"/>
    <n v="6341"/>
    <n v="17288"/>
    <n v="0.48220000000000002"/>
    <n v="0.65910000000000002"/>
    <n v="0.21829999999999999"/>
    <x v="514"/>
    <x v="13"/>
    <n v="8077"/>
    <n v="25"/>
    <x v="0"/>
    <x v="0"/>
    <x v="1"/>
    <s v="yes"/>
  </r>
  <r>
    <n v="240329"/>
    <s v="University of Wisconsin-La Crosse"/>
    <s v="WI"/>
    <n v="0.755"/>
    <n v="9277"/>
    <n v="19517"/>
    <n v="0.70960000000000001"/>
    <n v="0.86509999999999998"/>
    <n v="0.14410000000000001"/>
    <x v="515"/>
    <x v="79"/>
    <n v="8349"/>
    <n v="20"/>
    <x v="0"/>
    <x v="0"/>
    <x v="1"/>
    <s v="yes"/>
  </r>
  <r>
    <n v="240338"/>
    <s v="Wisconsin Lutheran College"/>
    <s v="WI"/>
    <n v="0.78159999999999996"/>
    <n v="943"/>
    <n v="36110"/>
    <n v="0.63570000000000004"/>
    <n v="0.72509999999999997"/>
    <n v="0.28599999999999998"/>
    <x v="516"/>
    <x v="50"/>
    <n v="7508"/>
    <n v="11"/>
    <x v="1"/>
    <x v="0"/>
    <x v="1"/>
    <s v="yes"/>
  </r>
  <r>
    <n v="240365"/>
    <s v="University of Wisconsin-Oshkosh"/>
    <s v="WI"/>
    <n v="0.86499999999999999"/>
    <n v="6877"/>
    <n v="16446"/>
    <n v="0.46139999999999998"/>
    <n v="0.69299999999999995"/>
    <n v="0.16070000000000001"/>
    <x v="517"/>
    <x v="64"/>
    <n v="8888"/>
    <n v="22"/>
    <x v="0"/>
    <x v="0"/>
    <x v="1"/>
    <s v="yes"/>
  </r>
  <r>
    <n v="240374"/>
    <s v="University of Wisconsin-Parkside"/>
    <s v="WI"/>
    <n v="0.75390000000000001"/>
    <n v="2844"/>
    <n v="17429"/>
    <n v="0.40400000000000003"/>
    <n v="0.68720000000000003"/>
    <n v="0.3503"/>
    <x v="518"/>
    <x v="252"/>
    <n v="8388"/>
    <n v="20"/>
    <x v="0"/>
    <x v="2"/>
    <x v="1"/>
    <s v="yes"/>
  </r>
  <r>
    <n v="240417"/>
    <s v="University of Wisconsin-Stout"/>
    <s v="WI"/>
    <n v="0.87670000000000003"/>
    <n v="5842"/>
    <n v="19265"/>
    <n v="0.54859999999999998"/>
    <n v="0.78900000000000003"/>
    <n v="0.23860000000000001"/>
    <x v="519"/>
    <x v="6"/>
    <n v="8344"/>
    <n v="18"/>
    <x v="0"/>
    <x v="2"/>
    <x v="1"/>
    <s v="yes"/>
  </r>
  <r>
    <n v="240426"/>
    <s v="University of Wisconsin-Superior"/>
    <s v="WI"/>
    <n v="0.93010000000000004"/>
    <n v="1807"/>
    <n v="16726"/>
    <n v="0.41880000000000001"/>
    <n v="0.71830000000000005"/>
    <n v="0.30819999999999997"/>
    <x v="520"/>
    <x v="79"/>
    <n v="7266"/>
    <n v="18"/>
    <x v="0"/>
    <x v="1"/>
    <x v="1"/>
    <s v="no"/>
  </r>
  <r>
    <n v="240444"/>
    <s v="University of Wisconsin-Madison"/>
    <s v="WI"/>
    <n v="0.45200000000000001"/>
    <n v="36902"/>
    <n v="42103"/>
    <n v="0.89549999999999996"/>
    <n v="0.96160000000000001"/>
    <n v="0.15939999999999999"/>
    <x v="521"/>
    <x v="253"/>
    <n v="15643"/>
    <n v="18"/>
    <x v="0"/>
    <x v="0"/>
    <x v="1"/>
    <s v="yes"/>
  </r>
  <r>
    <n v="240453"/>
    <s v="University of Wisconsin-Milwaukee"/>
    <s v="WI"/>
    <n v="0.90680000000000005"/>
    <n v="16758"/>
    <n v="22398"/>
    <n v="0.49320000000000003"/>
    <n v="0.72950000000000004"/>
    <n v="0.32750000000000001"/>
    <x v="522"/>
    <x v="6"/>
    <n v="9960"/>
    <n v="17"/>
    <x v="0"/>
    <x v="0"/>
    <x v="1"/>
    <s v="yes"/>
  </r>
  <r>
    <n v="240462"/>
    <s v="University of Wisconsin-Platteville"/>
    <s v="WI"/>
    <n v="0.89380000000000004"/>
    <n v="5837"/>
    <n v="17603"/>
    <n v="0.55759999999999998"/>
    <n v="0.7903"/>
    <n v="0.21099999999999999"/>
    <x v="523"/>
    <x v="254"/>
    <n v="7885"/>
    <n v="20"/>
    <x v="0"/>
    <x v="2"/>
    <x v="1"/>
    <s v="yes"/>
  </r>
  <r>
    <n v="240471"/>
    <s v="University of Wisconsin-River Falls"/>
    <s v="WI"/>
    <n v="0.81720000000000004"/>
    <n v="4205"/>
    <n v="17470"/>
    <n v="0.56999999999999995"/>
    <n v="0.76449999999999996"/>
    <n v="0.20830000000000001"/>
    <x v="524"/>
    <x v="34"/>
    <n v="8788"/>
    <n v="19"/>
    <x v="0"/>
    <x v="2"/>
    <x v="1"/>
    <s v="yes"/>
  </r>
  <r>
    <n v="240480"/>
    <s v="University of Wisconsin-Stevens Point"/>
    <s v="WI"/>
    <n v="0.91800000000000004"/>
    <n v="7306"/>
    <n v="18508"/>
    <n v="0.50780000000000003"/>
    <n v="0.73829999999999996"/>
    <n v="0.28699999999999998"/>
    <x v="525"/>
    <x v="255"/>
    <n v="7919"/>
    <n v="21"/>
    <x v="0"/>
    <x v="2"/>
    <x v="1"/>
    <s v="yes"/>
  </r>
  <r>
    <n v="240727"/>
    <s v="University of Wyoming"/>
    <s v="WY"/>
    <n v="0.96879999999999999"/>
    <n v="7944"/>
    <n v="24178"/>
    <n v="0.58840000000000003"/>
    <n v="0.79679999999999995"/>
    <n v="0.22750000000000001"/>
    <x v="526"/>
    <x v="41"/>
    <n v="10759"/>
    <n v="13"/>
    <x v="0"/>
    <x v="2"/>
    <x v="0"/>
    <s v="yes"/>
  </r>
  <r>
    <n v="243744"/>
    <s v="Stanford University"/>
    <s v="CA"/>
    <n v="3.61E-2"/>
    <n v="7554"/>
    <n v="65910"/>
    <n v="0.91920000000000002"/>
    <n v="0.98180000000000001"/>
    <n v="0.19159999999999999"/>
    <x v="527"/>
    <x v="256"/>
    <n v="25198"/>
    <n v="6"/>
    <x v="1"/>
    <x v="1"/>
    <x v="0"/>
    <s v="yes"/>
  </r>
  <r>
    <n v="243780"/>
    <s v="Purdue University-Main Campus"/>
    <s v="IN"/>
    <n v="0.49869999999999998"/>
    <n v="44503"/>
    <n v="28794"/>
    <n v="0.83099999999999996"/>
    <n v="0.92700000000000005"/>
    <n v="0.1298"/>
    <x v="528"/>
    <x v="0"/>
    <n v="14473"/>
    <n v="14"/>
    <x v="0"/>
    <x v="0"/>
    <x v="1"/>
    <s v="yes"/>
  </r>
  <r>
    <n v="366711"/>
    <s v="California State University-San Marcos"/>
    <s v="CA"/>
    <n v="0.95099999999999996"/>
    <n v="14877"/>
    <n v="20682"/>
    <n v="0.54559999999999997"/>
    <n v="0.78639999999999999"/>
    <n v="0.42609999999999998"/>
    <x v="529"/>
    <x v="257"/>
    <n v="12046"/>
    <n v="24"/>
    <x v="0"/>
    <x v="1"/>
    <x v="0"/>
    <s v="yes"/>
  </r>
  <r>
    <n v="377555"/>
    <s v="University of Washington-Bothell Campus"/>
    <s v="WA"/>
    <n v="0.90600000000000003"/>
    <n v="5457"/>
    <n v="43155"/>
    <n v="0.6532"/>
    <n v="0.85840000000000005"/>
    <n v="0.28639999999999999"/>
    <x v="492"/>
    <x v="242"/>
    <n v="13164"/>
    <n v="22"/>
    <x v="0"/>
    <x v="1"/>
    <x v="0"/>
    <s v="yes"/>
  </r>
  <r>
    <n v="377564"/>
    <s v="University of Washington-Tacoma Campus"/>
    <s v="WA"/>
    <n v="0.82520000000000004"/>
    <n v="4185"/>
    <n v="43404"/>
    <n v="0.63239999999999996"/>
    <n v="0.79969999999999997"/>
    <n v="0.39660000000000001"/>
    <x v="492"/>
    <x v="242"/>
    <n v="12135"/>
    <n v="15"/>
    <x v="0"/>
    <x v="0"/>
    <x v="0"/>
    <s v="yes"/>
  </r>
  <r>
    <n v="399911"/>
    <s v="Soka University of America"/>
    <s v="CA"/>
    <n v="0.43380000000000002"/>
    <n v="484"/>
    <n v="38728"/>
    <n v="0.91820000000000002"/>
    <n v="0.90480000000000005"/>
    <n v="0.20430000000000001"/>
    <x v="530"/>
    <x v="258"/>
    <n v="13313"/>
    <n v="7"/>
    <x v="1"/>
    <x v="1"/>
    <x v="0"/>
    <s v="yes"/>
  </r>
  <r>
    <n v="409698"/>
    <s v="California State University-Monterey Bay"/>
    <s v="CA"/>
    <n v="0.97399999999999998"/>
    <n v="6819"/>
    <n v="20379"/>
    <n v="0.59089999999999998"/>
    <n v="0.79869999999999997"/>
    <n v="0.43169999999999997"/>
    <x v="531"/>
    <x v="259"/>
    <n v="12135"/>
    <n v="24"/>
    <x v="0"/>
    <x v="1"/>
    <x v="0"/>
    <s v="yes"/>
  </r>
  <r>
    <n v="414878"/>
    <s v="Trine University-Regional/Non-Traditional Campuses"/>
    <s v="IN"/>
    <n v="0.39860000000000001"/>
    <n v="607"/>
    <n v="7176"/>
    <n v="0"/>
    <n v="1"/>
    <n v="0.1802"/>
    <x v="193"/>
    <x v="32"/>
    <n v="8289"/>
    <n v="13"/>
    <x v="1"/>
    <x v="2"/>
    <x v="1"/>
    <s v="yes"/>
  </r>
  <r>
    <n v="421708"/>
    <s v="Arizona College of Nursing-Tempe"/>
    <s v="AZ"/>
    <n v="1"/>
    <n v="1202"/>
    <n v="26091"/>
    <n v="0.88890000000000002"/>
    <n v="0.71430000000000005"/>
    <n v="0.46949999999999997"/>
    <x v="532"/>
    <x v="260"/>
    <n v="7785"/>
    <n v="20"/>
    <x v="2"/>
    <x v="0"/>
    <x v="0"/>
    <s v="no"/>
  </r>
  <r>
    <n v="433004"/>
    <s v="American University of Health Sciences"/>
    <s v="CA"/>
    <n v="0.5"/>
    <n v="351"/>
    <n v="24575"/>
    <n v="0.5"/>
    <n v="1"/>
    <n v="0.45600000000000002"/>
    <x v="533"/>
    <x v="261"/>
    <n v="11448"/>
    <n v="16"/>
    <x v="2"/>
    <x v="1"/>
    <x v="0"/>
    <s v="yes"/>
  </r>
  <r>
    <n v="440828"/>
    <s v="Oregon State University-Cascades Campus"/>
    <s v="OR"/>
    <n v="0.63109999999999999"/>
    <n v="1044"/>
    <n v="37356"/>
    <n v="0.55559999999999998"/>
    <n v="0.75"/>
    <n v="0.27410000000000001"/>
    <x v="453"/>
    <x v="225"/>
    <n v="11502"/>
    <n v="9"/>
    <x v="0"/>
    <x v="0"/>
    <x v="0"/>
    <s v="yes"/>
  </r>
  <r>
    <n v="441900"/>
    <s v="Nevada State University"/>
    <s v="NV"/>
    <n v="0.86819999999999997"/>
    <n v="3762"/>
    <n v="21833"/>
    <n v="0.33579999999999999"/>
    <n v="0.78769999999999996"/>
    <n v="0.22839999999999999"/>
    <x v="534"/>
    <x v="127"/>
    <n v="9521"/>
    <n v="18"/>
    <x v="0"/>
    <x v="2"/>
    <x v="0"/>
    <s v="yes"/>
  </r>
  <r>
    <n v="441937"/>
    <s v="California State University-Channel Islands"/>
    <s v="CA"/>
    <n v="0.94810000000000005"/>
    <n v="5013"/>
    <n v="19759"/>
    <n v="0.51319999999999999"/>
    <n v="0.72430000000000005"/>
    <n v="0.46600000000000003"/>
    <x v="535"/>
    <x v="26"/>
    <n v="12682"/>
    <n v="16"/>
    <x v="0"/>
    <x v="2"/>
    <x v="0"/>
    <s v="yes"/>
  </r>
  <r>
    <n v="443410"/>
    <s v="DigiPen Institute of Technology"/>
    <s v="WA"/>
    <n v="0.64419999999999999"/>
    <n v="995"/>
    <n v="38950"/>
    <n v="0.60950000000000004"/>
    <n v="0.76190000000000002"/>
    <n v="0.22459999999999999"/>
    <x v="536"/>
    <x v="11"/>
    <n v="10167"/>
    <n v="11"/>
    <x v="2"/>
    <x v="0"/>
    <x v="0"/>
    <s v="yes"/>
  </r>
  <r>
    <n v="445188"/>
    <s v="University of California-Merced"/>
    <s v="CA"/>
    <n v="0.90529999999999999"/>
    <n v="8372"/>
    <n v="49823"/>
    <n v="0.68720000000000003"/>
    <n v="0.82130000000000003"/>
    <n v="0.58889999999999998"/>
    <x v="537"/>
    <x v="262"/>
    <n v="14834"/>
    <n v="20"/>
    <x v="0"/>
    <x v="1"/>
    <x v="0"/>
    <s v="yes"/>
  </r>
  <r>
    <n v="445267"/>
    <s v="Central Methodist University-College of Graduate and Extended Studies"/>
    <s v="MO"/>
    <n v="0.87529999999999997"/>
    <n v="2092"/>
    <n v="7440"/>
    <n v="0"/>
    <n v="0.52939999999999998"/>
    <n v="0.31879999999999997"/>
    <x v="320"/>
    <x v="167"/>
    <n v="6109"/>
    <n v="28"/>
    <x v="1"/>
    <x v="2"/>
    <x v="1"/>
    <s v="no"/>
  </r>
  <r>
    <n v="446385"/>
    <s v="Los Angeles College of Music"/>
    <s v="CA"/>
    <n v="0.87709999999999999"/>
    <n v="227"/>
    <n v="30540"/>
    <n v="0.41270000000000001"/>
    <n v="0.6129"/>
    <n v="0.20219999999999999"/>
    <x v="538"/>
    <x v="263"/>
    <n v="5308"/>
    <n v="3"/>
    <x v="2"/>
    <x v="0"/>
    <x v="0"/>
    <s v="no"/>
  </r>
  <r>
    <n v="447953"/>
    <s v="SUM Bible College and Theological Seminary"/>
    <s v="CA"/>
    <n v="0.40679999999999999"/>
    <n v="198"/>
    <n v="10460"/>
    <n v="0.84809999999999997"/>
    <n v="0.64290000000000003"/>
    <n v="0.44650000000000001"/>
    <x v="539"/>
    <x v="264"/>
    <n v="5000"/>
    <n v="18"/>
    <x v="1"/>
    <x v="1"/>
    <x v="0"/>
    <s v="no"/>
  </r>
  <r>
    <n v="449384"/>
    <s v="Gnomon"/>
    <s v="CA"/>
    <n v="0.41820000000000002"/>
    <n v="294"/>
    <n v="37635"/>
    <n v="1"/>
    <n v="0.9"/>
    <n v="0.1081"/>
    <x v="540"/>
    <x v="265"/>
    <n v="11289"/>
    <n v="11"/>
    <x v="2"/>
    <x v="0"/>
    <x v="0"/>
    <s v="yes"/>
  </r>
  <r>
    <n v="454227"/>
    <s v="Chamberlain University-Illinois"/>
    <s v="IL"/>
    <n v="0.82640000000000002"/>
    <n v="14027"/>
    <n v="21536"/>
    <n v="0.41670000000000001"/>
    <n v="0.72729999999999995"/>
    <n v="0.33279999999999998"/>
    <x v="541"/>
    <x v="266"/>
    <n v="7912"/>
    <n v="23"/>
    <x v="2"/>
    <x v="1"/>
    <x v="1"/>
    <s v="yes"/>
  </r>
  <r>
    <n v="454236"/>
    <s v="Chamberlain University-Ohio"/>
    <s v="OH"/>
    <n v="0.875"/>
    <n v="257"/>
    <n v="19975"/>
    <n v="0.28570000000000001"/>
    <n v="0.33329999999999999"/>
    <n v="0.5"/>
    <x v="541"/>
    <x v="266"/>
    <n v="8978"/>
    <n v="8"/>
    <x v="2"/>
    <x v="0"/>
    <x v="1"/>
    <s v="yes"/>
  </r>
  <r>
    <n v="454245"/>
    <s v="Chamberlain University-Arizona"/>
    <s v="AZ"/>
    <n v="0.90910000000000002"/>
    <n v="693"/>
    <n v="20785"/>
    <n v="0.5"/>
    <n v="0.66669999999999996"/>
    <n v="0.46850000000000003"/>
    <x v="541"/>
    <x v="266"/>
    <n v="8978"/>
    <n v="10"/>
    <x v="2"/>
    <x v="0"/>
    <x v="0"/>
    <s v="yes"/>
  </r>
  <r>
    <n v="455770"/>
    <s v="Providence Christian College"/>
    <s v="CA"/>
    <n v="1"/>
    <n v="168"/>
    <n v="36963"/>
    <n v="0.2"/>
    <n v="0.78569999999999995"/>
    <n v="0.31290000000000001"/>
    <x v="542"/>
    <x v="32"/>
    <n v="6313"/>
    <n v="17"/>
    <x v="1"/>
    <x v="0"/>
    <x v="0"/>
    <s v="no"/>
  </r>
  <r>
    <n v="456959"/>
    <s v="University of Minnesota-Rochester"/>
    <s v="MN"/>
    <n v="0.71"/>
    <n v="568"/>
    <n v="15016"/>
    <n v="0.57399999999999995"/>
    <n v="0.70369999999999999"/>
    <n v="0.36049999999999999"/>
    <x v="298"/>
    <x v="0"/>
    <n v="8587"/>
    <n v="13"/>
    <x v="0"/>
    <x v="0"/>
    <x v="1"/>
    <s v="yes"/>
  </r>
  <r>
    <n v="459842"/>
    <s v="Herzing University-Kenosha"/>
    <s v="WI"/>
    <n v="0.92"/>
    <n v="522"/>
    <n v="13450"/>
    <n v="0.72219999999999995"/>
    <n v="0.57140000000000002"/>
    <n v="0.62250000000000005"/>
    <x v="301"/>
    <x v="64"/>
    <n v="7591"/>
    <n v="16"/>
    <x v="1"/>
    <x v="0"/>
    <x v="1"/>
    <s v="no"/>
  </r>
  <r>
    <n v="462354"/>
    <s v="John Paul the Great Catholic University"/>
    <s v="CA"/>
    <n v="0.79630000000000001"/>
    <n v="286"/>
    <n v="30265"/>
    <n v="0.63859999999999995"/>
    <n v="0.85070000000000001"/>
    <n v="0.32550000000000001"/>
    <x v="543"/>
    <x v="267"/>
    <n v="7563"/>
    <n v="15"/>
    <x v="1"/>
    <x v="1"/>
    <x v="0"/>
    <s v="yes"/>
  </r>
  <r>
    <n v="464226"/>
    <s v="Ottawa University-Surprise"/>
    <s v="AZ"/>
    <n v="0.78149999999999997"/>
    <n v="836"/>
    <n v="35880"/>
    <n v="0.18179999999999999"/>
    <n v="0.5"/>
    <n v="0.39839999999999998"/>
    <x v="239"/>
    <x v="64"/>
    <n v="6690"/>
    <n v="11"/>
    <x v="1"/>
    <x v="1"/>
    <x v="0"/>
    <s v="yes"/>
  </r>
  <r>
    <n v="466921"/>
    <s v="Chamberlain University-Missouri"/>
    <s v="MO"/>
    <n v="1"/>
    <n v="284"/>
    <n v="19975"/>
    <n v="1"/>
    <n v="0.5"/>
    <n v="0.54879999999999995"/>
    <x v="541"/>
    <x v="266"/>
    <n v="8978"/>
    <n v="10"/>
    <x v="2"/>
    <x v="1"/>
    <x v="1"/>
    <s v="yes"/>
  </r>
  <r>
    <n v="475741"/>
    <s v="Chamberlain University-Indiana"/>
    <s v="IN"/>
    <n v="1"/>
    <n v="144"/>
    <n v="19975"/>
    <n v="0"/>
    <n v="1"/>
    <n v="0.55369999999999997"/>
    <x v="541"/>
    <x v="266"/>
    <n v="8978"/>
    <n v="13"/>
    <x v="2"/>
    <x v="0"/>
    <x v="1"/>
    <s v="yes"/>
  </r>
  <r>
    <n v="482574"/>
    <s v="DeVry University-Ohio"/>
    <s v="OH"/>
    <n v="1"/>
    <n v="210"/>
    <n v="17408"/>
    <n v="0.38890000000000002"/>
    <n v="0.6"/>
    <n v="0.79359999999999997"/>
    <x v="544"/>
    <x v="268"/>
    <n v="9686"/>
    <n v="19"/>
    <x v="2"/>
    <x v="0"/>
    <x v="1"/>
    <s v="no"/>
  </r>
  <r>
    <n v="486938"/>
    <s v="Chamberlain University-Nevada"/>
    <s v="NV"/>
    <n v="0.76470000000000005"/>
    <n v="652"/>
    <n v="19975"/>
    <n v="0.2"/>
    <n v="0.75"/>
    <n v="0.48520000000000002"/>
    <x v="541"/>
    <x v="266"/>
    <n v="8978"/>
    <n v="15"/>
    <x v="2"/>
    <x v="0"/>
    <x v="0"/>
    <s v="yes"/>
  </r>
  <r>
    <n v="486947"/>
    <s v="Chamberlain University-Michigan"/>
    <s v="MI"/>
    <n v="0.85709999999999997"/>
    <n v="629"/>
    <n v="20785"/>
    <n v="1"/>
    <n v="0.6"/>
    <n v="0.49919999999999998"/>
    <x v="541"/>
    <x v="266"/>
    <n v="8978"/>
    <n v="9"/>
    <x v="2"/>
    <x v="0"/>
    <x v="1"/>
    <s v="yes"/>
  </r>
  <r>
    <n v="487375"/>
    <s v="Arizona College of Nursing-Las Vegas"/>
    <s v="NV"/>
    <n v="1"/>
    <n v="1222"/>
    <n v="23531"/>
    <n v="0.81820000000000004"/>
    <n v="0.76919999999999999"/>
    <n v="0.53380000000000005"/>
    <x v="532"/>
    <x v="260"/>
    <n v="8004"/>
    <n v="20"/>
    <x v="2"/>
    <x v="1"/>
    <x v="0"/>
    <s v="no"/>
  </r>
  <r>
    <n v="490805"/>
    <s v="Purdue University Northwest"/>
    <s v="IN"/>
    <n v="0.72360000000000002"/>
    <n v="5671"/>
    <n v="16094"/>
    <n v="0.42909999999999998"/>
    <n v="0.65700000000000003"/>
    <n v="0.28060000000000002"/>
    <x v="545"/>
    <x v="269"/>
    <n v="9864"/>
    <n v="17"/>
    <x v="0"/>
    <x v="1"/>
    <x v="1"/>
    <s v="no"/>
  </r>
  <r>
    <n v="497824"/>
    <s v="Evangel University-College of Online Learning"/>
    <s v="MO"/>
    <n v="0.49180000000000001"/>
    <n v="240"/>
    <n v="8175"/>
    <n v="0.5"/>
    <n v="0.66669999999999996"/>
    <n v="0.44400000000000001"/>
    <x v="326"/>
    <x v="171"/>
    <n v="5631"/>
    <n v="8"/>
    <x v="1"/>
    <x v="0"/>
    <x v="1"/>
    <s v="no"/>
  </r>
  <r>
    <n v="128498"/>
    <s v="Albertus Magnus College"/>
    <s v="CT"/>
    <n v="0.59309999999999996"/>
    <n v="991"/>
    <n v="41908"/>
    <n v="0.51480000000000004"/>
    <n v="0.66859999999999997"/>
    <n v="0.50560000000000005"/>
    <x v="546"/>
    <x v="270"/>
    <n v="8245"/>
    <n v="17"/>
    <x v="1"/>
    <x v="0"/>
    <x v="2"/>
    <s v="yes"/>
  </r>
  <r>
    <n v="128744"/>
    <s v="University of Bridgeport"/>
    <s v="CT"/>
    <n v="0.83020000000000005"/>
    <n v="1534"/>
    <n v="35760"/>
    <n v="0.41189999999999999"/>
    <n v="0.6129"/>
    <n v="0.53480000000000005"/>
    <x v="547"/>
    <x v="119"/>
    <n v="7399"/>
    <n v="15"/>
    <x v="1"/>
    <x v="0"/>
    <x v="2"/>
    <s v="yes"/>
  </r>
  <r>
    <n v="128771"/>
    <s v="Central Connecticut State University"/>
    <s v="CT"/>
    <n v="0.73329999999999995"/>
    <n v="7822"/>
    <n v="16550"/>
    <n v="0.4844"/>
    <n v="0.77110000000000001"/>
    <n v="0.3836"/>
    <x v="548"/>
    <x v="271"/>
    <n v="10902"/>
    <n v="14"/>
    <x v="0"/>
    <x v="1"/>
    <x v="2"/>
    <s v="yes"/>
  </r>
  <r>
    <n v="128902"/>
    <s v="Connecticut College"/>
    <s v="CT"/>
    <n v="0.37040000000000001"/>
    <n v="1937"/>
    <n v="67242"/>
    <n v="0.82050000000000001"/>
    <n v="0.89729999999999999"/>
    <n v="0.1419"/>
    <x v="549"/>
    <x v="43"/>
    <n v="7781"/>
    <n v="9"/>
    <x v="1"/>
    <x v="0"/>
    <x v="2"/>
    <s v="yes"/>
  </r>
  <r>
    <n v="129020"/>
    <s v="University of Connecticut"/>
    <s v="CT"/>
    <n v="0.52390000000000003"/>
    <n v="19835"/>
    <n v="43712"/>
    <n v="0.83289999999999997"/>
    <n v="0.92459999999999998"/>
    <n v="0.25380000000000003"/>
    <x v="550"/>
    <x v="64"/>
    <n v="14634"/>
    <n v="17"/>
    <x v="0"/>
    <x v="2"/>
    <x v="2"/>
    <s v="yes"/>
  </r>
  <r>
    <n v="129215"/>
    <s v="Eastern Connecticut State University"/>
    <s v="CT"/>
    <n v="0.82979999999999998"/>
    <n v="3418"/>
    <n v="17428"/>
    <n v="0.57520000000000004"/>
    <n v="0.83740000000000003"/>
    <n v="0.2868"/>
    <x v="551"/>
    <x v="112"/>
    <n v="11210"/>
    <n v="15"/>
    <x v="0"/>
    <x v="2"/>
    <x v="2"/>
    <s v="yes"/>
  </r>
  <r>
    <n v="129242"/>
    <s v="Fairfield University"/>
    <s v="CT"/>
    <n v="0.33289999999999997"/>
    <n v="5373"/>
    <n v="58350"/>
    <n v="0.84299999999999997"/>
    <n v="0.91290000000000004"/>
    <n v="6.9199999999999998E-2"/>
    <x v="552"/>
    <x v="50"/>
    <n v="13298"/>
    <n v="12"/>
    <x v="1"/>
    <x v="1"/>
    <x v="2"/>
    <s v="yes"/>
  </r>
  <r>
    <n v="129525"/>
    <s v="University of Hartford"/>
    <s v="CT"/>
    <n v="0.95750000000000002"/>
    <n v="4146"/>
    <n v="49075"/>
    <n v="0.54379999999999995"/>
    <n v="0.82899999999999996"/>
    <n v="0.33040000000000003"/>
    <x v="553"/>
    <x v="11"/>
    <n v="8428"/>
    <n v="11"/>
    <x v="1"/>
    <x v="0"/>
    <x v="2"/>
    <s v="yes"/>
  </r>
  <r>
    <n v="129774"/>
    <s v="Mitchell College"/>
    <s v="CT"/>
    <n v="0.9466"/>
    <n v="377"/>
    <n v="40490"/>
    <n v="0.42180000000000001"/>
    <n v="0.59040000000000004"/>
    <n v="0.38279999999999997"/>
    <x v="554"/>
    <x v="272"/>
    <n v="7511"/>
    <n v="11"/>
    <x v="1"/>
    <x v="0"/>
    <x v="2"/>
    <s v="no"/>
  </r>
  <r>
    <n v="129941"/>
    <s v="University of New Haven"/>
    <s v="CT"/>
    <n v="0.6038"/>
    <n v="4841"/>
    <n v="47332"/>
    <n v="0.63070000000000004"/>
    <n v="0.76480000000000004"/>
    <n v="0.32440000000000002"/>
    <x v="555"/>
    <x v="11"/>
    <n v="11914"/>
    <n v="17"/>
    <x v="1"/>
    <x v="1"/>
    <x v="2"/>
    <s v="yes"/>
  </r>
  <r>
    <n v="130226"/>
    <s v="Quinnipiac University"/>
    <s v="CT"/>
    <n v="0.72150000000000003"/>
    <n v="6531"/>
    <n v="55480"/>
    <n v="0.75700000000000001"/>
    <n v="0.89119999999999999"/>
    <n v="0.16170000000000001"/>
    <x v="556"/>
    <x v="50"/>
    <n v="11491"/>
    <n v="12"/>
    <x v="1"/>
    <x v="1"/>
    <x v="2"/>
    <s v="yes"/>
  </r>
  <r>
    <n v="130253"/>
    <s v="Sacred Heart University"/>
    <s v="CT"/>
    <n v="0.65359999999999996"/>
    <n v="7087"/>
    <n v="50404"/>
    <n v="0.73460000000000003"/>
    <n v="0.83079999999999998"/>
    <n v="0.158"/>
    <x v="557"/>
    <x v="32"/>
    <n v="11014"/>
    <n v="15"/>
    <x v="1"/>
    <x v="1"/>
    <x v="2"/>
    <s v="yes"/>
  </r>
  <r>
    <n v="130314"/>
    <s v="University of Saint Joseph"/>
    <s v="CT"/>
    <n v="0.78590000000000004"/>
    <n v="838"/>
    <n v="47278"/>
    <n v="0.63759999999999994"/>
    <n v="0.82079999999999997"/>
    <n v="0.32650000000000001"/>
    <x v="558"/>
    <x v="11"/>
    <n v="8639"/>
    <n v="10"/>
    <x v="1"/>
    <x v="0"/>
    <x v="2"/>
    <s v="yes"/>
  </r>
  <r>
    <n v="130493"/>
    <s v="Southern Connecticut State University"/>
    <s v="CT"/>
    <n v="0.91469999999999996"/>
    <n v="6295"/>
    <n v="27378"/>
    <n v="0.49930000000000002"/>
    <n v="0.77869999999999995"/>
    <n v="0.4083"/>
    <x v="559"/>
    <x v="220"/>
    <n v="11216"/>
    <n v="11"/>
    <x v="0"/>
    <x v="0"/>
    <x v="2"/>
    <s v="yes"/>
  </r>
  <r>
    <n v="130590"/>
    <s v="Trinity College"/>
    <s v="CT"/>
    <n v="0.29249999999999998"/>
    <n v="2146"/>
    <n v="70770"/>
    <n v="0.8377"/>
    <n v="0.89949999999999997"/>
    <n v="0.13769999999999999"/>
    <x v="560"/>
    <x v="6"/>
    <n v="11642"/>
    <n v="9"/>
    <x v="1"/>
    <x v="0"/>
    <x v="2"/>
    <s v="yes"/>
  </r>
  <r>
    <n v="130697"/>
    <s v="Wesleyan University"/>
    <s v="CT"/>
    <n v="0.16489999999999999"/>
    <n v="3067"/>
    <n v="70342"/>
    <n v="0.9264"/>
    <n v="0.94879999999999998"/>
    <n v="0.1419"/>
    <x v="561"/>
    <x v="273"/>
    <n v="14100"/>
    <n v="8"/>
    <x v="1"/>
    <x v="0"/>
    <x v="2"/>
    <s v="yes"/>
  </r>
  <r>
    <n v="130776"/>
    <s v="Western Connecticut State University"/>
    <s v="CT"/>
    <n v="0.87009999999999998"/>
    <n v="3511"/>
    <n v="16901"/>
    <n v="0.51759999999999995"/>
    <n v="0.7319"/>
    <n v="0.35149999999999998"/>
    <x v="25"/>
    <x v="274"/>
    <n v="11406"/>
    <n v="11"/>
    <x v="0"/>
    <x v="0"/>
    <x v="2"/>
    <s v="yes"/>
  </r>
  <r>
    <n v="130794"/>
    <s v="Yale University"/>
    <s v="CT"/>
    <n v="3.8699999999999998E-2"/>
    <n v="6758"/>
    <n v="67250"/>
    <n v="0.95740000000000003"/>
    <n v="0.98780000000000001"/>
    <n v="0.2039"/>
    <x v="562"/>
    <x v="275"/>
    <n v="22590"/>
    <n v="5"/>
    <x v="1"/>
    <x v="0"/>
    <x v="2"/>
    <s v="yes"/>
  </r>
  <r>
    <n v="160959"/>
    <s v="College of the Atlantic"/>
    <s v="ME"/>
    <n v="0.70169999999999999"/>
    <n v="353"/>
    <n v="47997"/>
    <n v="0.68289999999999995"/>
    <n v="0.85"/>
    <n v="0.28060000000000002"/>
    <x v="563"/>
    <x v="276"/>
    <n v="9002"/>
    <n v="9"/>
    <x v="1"/>
    <x v="2"/>
    <x v="2"/>
    <s v="no"/>
  </r>
  <r>
    <n v="160977"/>
    <s v="Bates College"/>
    <s v="ME"/>
    <n v="0.13320000000000001"/>
    <n v="1760"/>
    <n v="66590"/>
    <n v="0.89690000000000003"/>
    <n v="0.91290000000000004"/>
    <n v="0.1152"/>
    <x v="564"/>
    <x v="277"/>
    <n v="11886"/>
    <n v="9"/>
    <x v="1"/>
    <x v="0"/>
    <x v="2"/>
    <s v="yes"/>
  </r>
  <r>
    <n v="161004"/>
    <s v="Bowdoin College"/>
    <s v="ME"/>
    <n v="7.1300000000000002E-2"/>
    <n v="1873"/>
    <n v="67832"/>
    <n v="0.95279999999999998"/>
    <n v="0.96830000000000005"/>
    <n v="0.17349999999999999"/>
    <x v="565"/>
    <x v="13"/>
    <n v="14216"/>
    <n v="9"/>
    <x v="1"/>
    <x v="2"/>
    <x v="2"/>
    <s v="yes"/>
  </r>
  <r>
    <n v="161086"/>
    <s v="Colby College"/>
    <s v="ME"/>
    <n v="7.0900000000000005E-2"/>
    <n v="2407"/>
    <n v="69600"/>
    <n v="0.88790000000000002"/>
    <n v="0.9365"/>
    <n v="0.14319999999999999"/>
    <x v="566"/>
    <x v="278"/>
    <n v="13207"/>
    <n v="9"/>
    <x v="1"/>
    <x v="2"/>
    <x v="2"/>
    <s v="yes"/>
  </r>
  <r>
    <n v="161226"/>
    <s v="University of Maine at Farmington"/>
    <s v="ME"/>
    <n v="0.96719999999999995"/>
    <n v="1140"/>
    <n v="23878"/>
    <n v="0.51539999999999997"/>
    <n v="0.72770000000000001"/>
    <n v="0.30159999999999998"/>
    <x v="567"/>
    <x v="279"/>
    <n v="8643"/>
    <n v="13"/>
    <x v="0"/>
    <x v="2"/>
    <x v="2"/>
    <s v="no"/>
  </r>
  <r>
    <n v="161235"/>
    <s v="University of Maine at Fort Kent"/>
    <s v="ME"/>
    <n v="0.97919999999999996"/>
    <n v="599"/>
    <n v="14880"/>
    <n v="0.39439999999999997"/>
    <n v="0.89290000000000003"/>
    <n v="0.14960000000000001"/>
    <x v="568"/>
    <x v="280"/>
    <n v="8219"/>
    <n v="21"/>
    <x v="0"/>
    <x v="2"/>
    <x v="2"/>
    <s v="yes"/>
  </r>
  <r>
    <n v="161253"/>
    <s v="University of Maine"/>
    <s v="ME"/>
    <n v="0.96640000000000004"/>
    <n v="8496"/>
    <n v="36756"/>
    <n v="0.5494"/>
    <n v="0.83360000000000001"/>
    <n v="0.23269999999999999"/>
    <x v="569"/>
    <x v="32"/>
    <n v="11425"/>
    <n v="15"/>
    <x v="0"/>
    <x v="1"/>
    <x v="2"/>
    <s v="no"/>
  </r>
  <r>
    <n v="161341"/>
    <s v="University of Maine at Presque Isle"/>
    <s v="ME"/>
    <n v="0.99870000000000003"/>
    <n v="1913"/>
    <n v="14862"/>
    <n v="0.51549999999999996"/>
    <n v="0.58420000000000005"/>
    <n v="0.24349999999999999"/>
    <x v="570"/>
    <x v="17"/>
    <n v="7782"/>
    <n v="30"/>
    <x v="0"/>
    <x v="2"/>
    <x v="2"/>
    <s v="no"/>
  </r>
  <r>
    <n v="161457"/>
    <s v="University of New England"/>
    <s v="ME"/>
    <n v="0.9163"/>
    <n v="2135"/>
    <n v="44210"/>
    <n v="0.6835"/>
    <n v="0.79420000000000002"/>
    <n v="0.1178"/>
    <x v="571"/>
    <x v="102"/>
    <n v="9669"/>
    <n v="11"/>
    <x v="1"/>
    <x v="1"/>
    <x v="2"/>
    <s v="yes"/>
  </r>
  <r>
    <n v="161509"/>
    <s v="Maine College of Art &amp; Design"/>
    <s v="ME"/>
    <n v="0.76060000000000005"/>
    <n v="415"/>
    <n v="42942"/>
    <n v="0.51549999999999996"/>
    <n v="0.7167"/>
    <n v="0.28570000000000001"/>
    <x v="572"/>
    <x v="11"/>
    <n v="7529"/>
    <n v="8"/>
    <x v="1"/>
    <x v="0"/>
    <x v="2"/>
    <s v="no"/>
  </r>
  <r>
    <n v="161518"/>
    <s v="Saint Joseph's College of Maine"/>
    <s v="ME"/>
    <n v="0.83509999999999995"/>
    <n v="964"/>
    <n v="44420"/>
    <n v="0.65739999999999998"/>
    <n v="0.74570000000000003"/>
    <n v="0.2361"/>
    <x v="573"/>
    <x v="11"/>
    <n v="6294"/>
    <n v="10"/>
    <x v="1"/>
    <x v="2"/>
    <x v="2"/>
    <s v="yes"/>
  </r>
  <r>
    <n v="161554"/>
    <s v="University of Southern Maine"/>
    <s v="ME"/>
    <n v="0.7923"/>
    <n v="4222"/>
    <n v="27944"/>
    <n v="0.40350000000000003"/>
    <n v="0.73939999999999995"/>
    <n v="0.2828"/>
    <x v="574"/>
    <x v="281"/>
    <n v="10420"/>
    <n v="14"/>
    <x v="0"/>
    <x v="0"/>
    <x v="2"/>
    <s v="no"/>
  </r>
  <r>
    <n v="161563"/>
    <s v="Thomas College"/>
    <s v="ME"/>
    <n v="0.96299999999999997"/>
    <n v="647"/>
    <n v="31824"/>
    <n v="0.53690000000000004"/>
    <n v="0.77490000000000003"/>
    <n v="0.18149999999999999"/>
    <x v="575"/>
    <x v="112"/>
    <n v="7625"/>
    <n v="20"/>
    <x v="1"/>
    <x v="2"/>
    <x v="2"/>
    <s v="no"/>
  </r>
  <r>
    <n v="164447"/>
    <s v="American International College"/>
    <s v="MA"/>
    <n v="0.99570000000000003"/>
    <n v="1017"/>
    <n v="44230"/>
    <n v="0.45910000000000001"/>
    <n v="0.56730000000000003"/>
    <n v="0.44800000000000001"/>
    <x v="576"/>
    <x v="11"/>
    <n v="7628"/>
    <n v="16"/>
    <x v="1"/>
    <x v="0"/>
    <x v="2"/>
    <s v="yes"/>
  </r>
  <r>
    <n v="164465"/>
    <s v="Amherst College"/>
    <s v="MA"/>
    <n v="9.01E-2"/>
    <n v="1911"/>
    <n v="70480"/>
    <n v="0.93899999999999995"/>
    <n v="0.97340000000000004"/>
    <n v="0.19839999999999999"/>
    <x v="577"/>
    <x v="282"/>
    <n v="15606"/>
    <n v="6"/>
    <x v="1"/>
    <x v="0"/>
    <x v="2"/>
    <s v="yes"/>
  </r>
  <r>
    <n v="164492"/>
    <s v="Anna Maria College"/>
    <s v="MA"/>
    <n v="0.503"/>
    <n v="906"/>
    <n v="44571"/>
    <n v="0.46229999999999999"/>
    <n v="0.60319999999999996"/>
    <n v="0.34289999999999998"/>
    <x v="578"/>
    <x v="32"/>
    <n v="7264"/>
    <n v="12"/>
    <x v="1"/>
    <x v="2"/>
    <x v="2"/>
    <s v="no"/>
  </r>
  <r>
    <n v="164562"/>
    <s v="Assumption University"/>
    <s v="MA"/>
    <n v="0.82979999999999998"/>
    <n v="1669"/>
    <n v="51356"/>
    <n v="0.75229999999999997"/>
    <n v="0.83919999999999995"/>
    <n v="0.2198"/>
    <x v="579"/>
    <x v="11"/>
    <n v="9808"/>
    <n v="11"/>
    <x v="1"/>
    <x v="0"/>
    <x v="2"/>
    <s v="yes"/>
  </r>
  <r>
    <n v="164580"/>
    <s v="Babson College"/>
    <s v="MA"/>
    <n v="0.1709"/>
    <n v="2728"/>
    <n v="57152"/>
    <n v="0.93120000000000003"/>
    <n v="0.94569999999999999"/>
    <n v="0.1628"/>
    <x v="580"/>
    <x v="60"/>
    <n v="20620"/>
    <n v="15"/>
    <x v="1"/>
    <x v="1"/>
    <x v="2"/>
    <s v="yes"/>
  </r>
  <r>
    <n v="164632"/>
    <s v="Bay Path University"/>
    <s v="MA"/>
    <n v="0.85199999999999998"/>
    <n v="1108"/>
    <n v="38302"/>
    <n v="0.43940000000000001"/>
    <n v="0.72799999999999998"/>
    <n v="0.63770000000000004"/>
    <x v="581"/>
    <x v="283"/>
    <n v="9202"/>
    <n v="8"/>
    <x v="1"/>
    <x v="1"/>
    <x v="2"/>
    <s v="yes"/>
  </r>
  <r>
    <n v="164739"/>
    <s v="Bentley University"/>
    <s v="MA"/>
    <n v="0.45050000000000001"/>
    <n v="4474"/>
    <n v="61000"/>
    <n v="0.8679"/>
    <n v="0.92679999999999996"/>
    <n v="0.16070000000000001"/>
    <x v="582"/>
    <x v="284"/>
    <n v="15847"/>
    <n v="12"/>
    <x v="1"/>
    <x v="0"/>
    <x v="2"/>
    <s v="yes"/>
  </r>
  <r>
    <n v="164748"/>
    <s v="Berklee College of Music"/>
    <s v="MA"/>
    <n v="0.43530000000000002"/>
    <n v="7468"/>
    <n v="52040"/>
    <n v="0.67310000000000003"/>
    <n v="0.88570000000000004"/>
    <n v="0.1618"/>
    <x v="583"/>
    <x v="32"/>
    <n v="10837"/>
    <n v="9"/>
    <x v="1"/>
    <x v="0"/>
    <x v="2"/>
    <s v="no"/>
  </r>
  <r>
    <n v="164924"/>
    <s v="Boston College"/>
    <s v="MA"/>
    <n v="0.1643"/>
    <n v="10085"/>
    <n v="70702"/>
    <n v="0.9083"/>
    <n v="0.96020000000000005"/>
    <n v="0.12909999999999999"/>
    <x v="584"/>
    <x v="4"/>
    <n v="18131"/>
    <n v="10"/>
    <x v="1"/>
    <x v="0"/>
    <x v="2"/>
    <s v="yes"/>
  </r>
  <r>
    <n v="164988"/>
    <s v="Boston University"/>
    <s v="MA"/>
    <n v="0.1111"/>
    <n v="18248"/>
    <n v="68102"/>
    <n v="0.88660000000000005"/>
    <n v="0.94720000000000004"/>
    <n v="0.1915"/>
    <x v="585"/>
    <x v="58"/>
    <n v="16623"/>
    <n v="10"/>
    <x v="1"/>
    <x v="0"/>
    <x v="2"/>
    <s v="yes"/>
  </r>
  <r>
    <n v="165015"/>
    <s v="Brandeis University"/>
    <s v="MA"/>
    <n v="0.40500000000000003"/>
    <n v="3618"/>
    <n v="68080"/>
    <n v="0.86029999999999995"/>
    <n v="0.87019999999999997"/>
    <n v="0.1497"/>
    <x v="586"/>
    <x v="285"/>
    <n v="14570"/>
    <n v="10"/>
    <x v="1"/>
    <x v="0"/>
    <x v="2"/>
    <s v="yes"/>
  </r>
  <r>
    <n v="165024"/>
    <s v="Bridgewater State University"/>
    <s v="MA"/>
    <n v="0.87809999999999999"/>
    <n v="7829"/>
    <n v="17948"/>
    <n v="0.53410000000000002"/>
    <n v="0.75119999999999998"/>
    <n v="0.31940000000000002"/>
    <x v="587"/>
    <x v="286"/>
    <n v="11130"/>
    <n v="17"/>
    <x v="0"/>
    <x v="1"/>
    <x v="2"/>
    <s v="yes"/>
  </r>
  <r>
    <n v="165334"/>
    <s v="Clark University"/>
    <s v="MA"/>
    <n v="0.39539999999999997"/>
    <n v="2214"/>
    <n v="58867"/>
    <n v="0.76939999999999997"/>
    <n v="0.86170000000000002"/>
    <n v="0.23130000000000001"/>
    <x v="588"/>
    <x v="287"/>
    <n v="12471"/>
    <n v="8"/>
    <x v="1"/>
    <x v="0"/>
    <x v="2"/>
    <s v="yes"/>
  </r>
  <r>
    <n v="165529"/>
    <s v="Curry College"/>
    <s v="MA"/>
    <n v="0.87649999999999995"/>
    <n v="1780"/>
    <n v="47970"/>
    <n v="0.51119999999999999"/>
    <n v="0.66159999999999997"/>
    <n v="0.30909999999999999"/>
    <x v="589"/>
    <x v="32"/>
    <n v="11385"/>
    <n v="12"/>
    <x v="1"/>
    <x v="1"/>
    <x v="2"/>
    <s v="yes"/>
  </r>
  <r>
    <n v="165574"/>
    <s v="Dean College"/>
    <s v="MA"/>
    <n v="0.73709999999999998"/>
    <n v="1089"/>
    <n v="46526"/>
    <n v="0.53590000000000004"/>
    <n v="0.6835"/>
    <n v="0.33710000000000001"/>
    <x v="590"/>
    <x v="32"/>
    <n v="7401"/>
    <n v="15"/>
    <x v="1"/>
    <x v="1"/>
    <x v="2"/>
    <s v="no"/>
  </r>
  <r>
    <n v="165662"/>
    <s v="Emerson College"/>
    <s v="MA"/>
    <n v="0.5131"/>
    <n v="3870"/>
    <n v="57056"/>
    <n v="0.77110000000000001"/>
    <n v="0.87360000000000004"/>
    <n v="0.15509999999999999"/>
    <x v="591"/>
    <x v="6"/>
    <n v="11853"/>
    <n v="14"/>
    <x v="1"/>
    <x v="0"/>
    <x v="2"/>
    <s v="yes"/>
  </r>
  <r>
    <n v="165671"/>
    <s v="Emmanuel College"/>
    <s v="MA"/>
    <n v="0.75649999999999995"/>
    <n v="1854"/>
    <n v="48550"/>
    <n v="0.67510000000000003"/>
    <n v="0.78580000000000005"/>
    <n v="0.2235"/>
    <x v="592"/>
    <x v="11"/>
    <n v="10788"/>
    <n v="13"/>
    <x v="1"/>
    <x v="0"/>
    <x v="2"/>
    <s v="yes"/>
  </r>
  <r>
    <n v="165699"/>
    <s v="Endicott College"/>
    <s v="MA"/>
    <n v="0.71209999999999996"/>
    <n v="3125"/>
    <n v="40650"/>
    <n v="0.75560000000000005"/>
    <n v="0.84360000000000002"/>
    <n v="0.13"/>
    <x v="593"/>
    <x v="11"/>
    <n v="11416"/>
    <n v="13"/>
    <x v="1"/>
    <x v="1"/>
    <x v="2"/>
    <s v="yes"/>
  </r>
  <r>
    <n v="165802"/>
    <s v="Fisher College"/>
    <s v="MA"/>
    <n v="0.70679999999999998"/>
    <n v="1167"/>
    <n v="35689"/>
    <n v="0.27750000000000002"/>
    <n v="0.54590000000000005"/>
    <n v="0.3967"/>
    <x v="594"/>
    <x v="32"/>
    <n v="7855"/>
    <n v="14"/>
    <x v="1"/>
    <x v="0"/>
    <x v="2"/>
    <s v="no"/>
  </r>
  <r>
    <n v="165820"/>
    <s v="Fitchburg State University"/>
    <s v="MA"/>
    <n v="0.86929999999999996"/>
    <n v="2752"/>
    <n v="17426"/>
    <n v="0.55120000000000002"/>
    <n v="0.69469999999999998"/>
    <n v="0.32790000000000002"/>
    <x v="595"/>
    <x v="288"/>
    <n v="10973"/>
    <n v="11"/>
    <x v="0"/>
    <x v="1"/>
    <x v="2"/>
    <s v="yes"/>
  </r>
  <r>
    <n v="165866"/>
    <s v="Framingham State University"/>
    <s v="MA"/>
    <n v="0.83609999999999995"/>
    <n v="2566"/>
    <n v="18000"/>
    <n v="0.47799999999999998"/>
    <n v="0.70989999999999998"/>
    <n v="0.36880000000000002"/>
    <x v="596"/>
    <x v="32"/>
    <n v="11240"/>
    <n v="12"/>
    <x v="0"/>
    <x v="0"/>
    <x v="2"/>
    <s v="yes"/>
  </r>
  <r>
    <n v="165936"/>
    <s v="Gordon College"/>
    <s v="MA"/>
    <n v="0.69230000000000003"/>
    <n v="1278"/>
    <n v="30700"/>
    <n v="0.68540000000000001"/>
    <n v="0.84419999999999995"/>
    <n v="0.20799999999999999"/>
    <x v="597"/>
    <x v="221"/>
    <n v="7927"/>
    <n v="10"/>
    <x v="1"/>
    <x v="2"/>
    <x v="2"/>
    <s v="yes"/>
  </r>
  <r>
    <n v="166018"/>
    <s v="Hampshire College"/>
    <s v="MA"/>
    <n v="0.75280000000000002"/>
    <n v="839"/>
    <n v="58896"/>
    <n v="0.54259999999999997"/>
    <n v="0.78380000000000005"/>
    <n v="0.39329999999999998"/>
    <x v="598"/>
    <x v="289"/>
    <n v="10085"/>
    <n v="13"/>
    <x v="1"/>
    <x v="2"/>
    <x v="2"/>
    <s v="no"/>
  </r>
  <r>
    <n v="166027"/>
    <s v="Harvard University"/>
    <s v="MA"/>
    <n v="3.6499999999999998E-2"/>
    <n v="7601"/>
    <n v="61676"/>
    <n v="0.9758"/>
    <n v="0.98299999999999998"/>
    <n v="0.1643"/>
    <x v="599"/>
    <x v="27"/>
    <n v="25048"/>
    <n v="7"/>
    <x v="1"/>
    <x v="0"/>
    <x v="2"/>
    <s v="yes"/>
  </r>
  <r>
    <n v="166054"/>
    <s v="Hellenic College-Holy Cross Greek Orthodox School of Theology"/>
    <s v="MA"/>
    <n v="0.79630000000000001"/>
    <n v="64"/>
    <n v="22490"/>
    <n v="0.44440000000000002"/>
    <n v="0.71430000000000005"/>
    <n v="0.2424"/>
    <x v="600"/>
    <x v="64"/>
    <n v="7542"/>
    <n v="7"/>
    <x v="1"/>
    <x v="1"/>
    <x v="2"/>
    <s v="yes"/>
  </r>
  <r>
    <n v="166124"/>
    <s v="College of the Holy Cross"/>
    <s v="MA"/>
    <n v="0.17610000000000001"/>
    <n v="3106"/>
    <n v="64500"/>
    <n v="0.87329999999999997"/>
    <n v="0.94779999999999998"/>
    <n v="0.14799999999999999"/>
    <x v="601"/>
    <x v="11"/>
    <n v="12363"/>
    <n v="9"/>
    <x v="1"/>
    <x v="0"/>
    <x v="2"/>
    <s v="yes"/>
  </r>
  <r>
    <n v="166391"/>
    <s v="Lasell University"/>
    <s v="MA"/>
    <n v="0.81220000000000003"/>
    <n v="1226"/>
    <n v="27040"/>
    <n v="0.58640000000000003"/>
    <n v="0.70379999999999998"/>
    <n v="0.31280000000000002"/>
    <x v="602"/>
    <x v="50"/>
    <n v="8850"/>
    <n v="12"/>
    <x v="1"/>
    <x v="0"/>
    <x v="2"/>
    <s v="no"/>
  </r>
  <r>
    <n v="166452"/>
    <s v="Lesley University"/>
    <s v="MA"/>
    <n v="0.96870000000000001"/>
    <n v="1122"/>
    <n v="34256"/>
    <n v="0.58020000000000005"/>
    <n v="0.7228"/>
    <n v="0.30549999999999999"/>
    <x v="603"/>
    <x v="132"/>
    <n v="8813"/>
    <n v="10"/>
    <x v="1"/>
    <x v="0"/>
    <x v="2"/>
    <s v="yes"/>
  </r>
  <r>
    <n v="166513"/>
    <s v="University of Massachusetts-Lowell"/>
    <s v="MA"/>
    <n v="0.83040000000000003"/>
    <n v="11434"/>
    <n v="36264"/>
    <n v="0.6482"/>
    <n v="0.83989999999999998"/>
    <n v="0.3"/>
    <x v="604"/>
    <x v="290"/>
    <n v="14275"/>
    <n v="17"/>
    <x v="0"/>
    <x v="1"/>
    <x v="2"/>
    <s v="yes"/>
  </r>
  <r>
    <n v="166629"/>
    <s v="University of Massachusetts-Amherst"/>
    <s v="MA"/>
    <n v="0.59730000000000005"/>
    <n v="23671"/>
    <n v="40449"/>
    <n v="0.83260000000000001"/>
    <n v="0.91910000000000003"/>
    <n v="0.19939999999999999"/>
    <x v="605"/>
    <x v="291"/>
    <n v="14663"/>
    <n v="17"/>
    <x v="0"/>
    <x v="0"/>
    <x v="2"/>
    <s v="yes"/>
  </r>
  <r>
    <n v="166638"/>
    <s v="University of Massachusetts-Boston"/>
    <s v="MA"/>
    <n v="0.83779999999999999"/>
    <n v="11512"/>
    <n v="38125"/>
    <n v="0.49409999999999998"/>
    <n v="0.70409999999999995"/>
    <n v="0.41549999999999998"/>
    <x v="606"/>
    <x v="292"/>
    <n v="12724"/>
    <n v="15"/>
    <x v="0"/>
    <x v="0"/>
    <x v="2"/>
    <s v="yes"/>
  </r>
  <r>
    <n v="166656"/>
    <s v="Massachusetts College of Pharmacy and Health Sciences"/>
    <s v="MA"/>
    <n v="0.85209999999999997"/>
    <n v="3451"/>
    <n v="40530"/>
    <n v="0.62019999999999997"/>
    <n v="0.73960000000000004"/>
    <n v="0.30059999999999998"/>
    <x v="607"/>
    <x v="32"/>
    <n v="11769"/>
    <n v="9"/>
    <x v="1"/>
    <x v="0"/>
    <x v="2"/>
    <s v="yes"/>
  </r>
  <r>
    <n v="166674"/>
    <s v="Massachusetts College of Art and Design"/>
    <s v="MA"/>
    <n v="0.76270000000000004"/>
    <n v="1831"/>
    <n v="43400"/>
    <n v="0.68869999999999998"/>
    <n v="0.89100000000000001"/>
    <n v="0.29530000000000001"/>
    <x v="608"/>
    <x v="293"/>
    <n v="10690"/>
    <n v="9"/>
    <x v="0"/>
    <x v="0"/>
    <x v="2"/>
    <s v="no"/>
  </r>
  <r>
    <n v="166683"/>
    <s v="Massachusetts Institute of Technology"/>
    <s v="MA"/>
    <n v="4.5499999999999999E-2"/>
    <n v="4535"/>
    <n v="62396"/>
    <n v="0.96409999999999996"/>
    <n v="0.99080000000000001"/>
    <n v="0.19320000000000001"/>
    <x v="609"/>
    <x v="294"/>
    <n v="24177"/>
    <n v="3"/>
    <x v="1"/>
    <x v="0"/>
    <x v="2"/>
    <s v="yes"/>
  </r>
  <r>
    <n v="166692"/>
    <s v="Massachusetts Maritime Academy"/>
    <s v="MA"/>
    <n v="0.94699999999999995"/>
    <n v="1395"/>
    <n v="23722"/>
    <n v="0.74060000000000004"/>
    <n v="0.86799999999999999"/>
    <n v="0.18959999999999999"/>
    <x v="610"/>
    <x v="32"/>
    <n v="10073"/>
    <n v="13"/>
    <x v="0"/>
    <x v="1"/>
    <x v="2"/>
    <s v="yes"/>
  </r>
  <r>
    <n v="166850"/>
    <s v="Merrimack College"/>
    <s v="MA"/>
    <n v="0.70020000000000004"/>
    <n v="3916"/>
    <n v="53962"/>
    <n v="0.70050000000000001"/>
    <n v="0.79269999999999996"/>
    <n v="0.15579999999999999"/>
    <x v="611"/>
    <x v="11"/>
    <n v="12316"/>
    <n v="13"/>
    <x v="1"/>
    <x v="1"/>
    <x v="2"/>
    <s v="yes"/>
  </r>
  <r>
    <n v="166939"/>
    <s v="Mount Holyoke College"/>
    <s v="MA"/>
    <n v="0.36030000000000001"/>
    <n v="2169"/>
    <n v="67018"/>
    <n v="0.84389999999999998"/>
    <n v="0.88590000000000002"/>
    <n v="0.21890000000000001"/>
    <x v="612"/>
    <x v="295"/>
    <n v="13140"/>
    <n v="9"/>
    <x v="1"/>
    <x v="1"/>
    <x v="2"/>
    <s v="yes"/>
  </r>
  <r>
    <n v="167057"/>
    <s v="The New England Conservatory of Music"/>
    <s v="MA"/>
    <n v="0.41099999999999998"/>
    <n v="393"/>
    <n v="60750"/>
    <n v="0.7339"/>
    <n v="0.88419999999999999"/>
    <n v="7.3800000000000004E-2"/>
    <x v="613"/>
    <x v="11"/>
    <n v="7937"/>
    <n v="5"/>
    <x v="1"/>
    <x v="0"/>
    <x v="2"/>
    <s v="no"/>
  </r>
  <r>
    <n v="167260"/>
    <s v="Nichols College"/>
    <s v="MA"/>
    <n v="0.80840000000000001"/>
    <n v="1163"/>
    <n v="42705"/>
    <n v="0.62609999999999999"/>
    <n v="0.72460000000000002"/>
    <n v="0.25519999999999998"/>
    <x v="614"/>
    <x v="11"/>
    <n v="9714"/>
    <n v="15"/>
    <x v="1"/>
    <x v="1"/>
    <x v="2"/>
    <s v="yes"/>
  </r>
  <r>
    <n v="167288"/>
    <s v="Massachusetts College of Liberal Arts"/>
    <s v="MA"/>
    <n v="0.89739999999999998"/>
    <n v="713"/>
    <n v="21381"/>
    <n v="0.55640000000000001"/>
    <n v="0.75660000000000005"/>
    <n v="0.41270000000000001"/>
    <x v="615"/>
    <x v="71"/>
    <n v="10457"/>
    <n v="8"/>
    <x v="0"/>
    <x v="2"/>
    <x v="2"/>
    <s v="no"/>
  </r>
  <r>
    <n v="167358"/>
    <s v="Northeastern University"/>
    <s v="MA"/>
    <n v="5.2200000000000003E-2"/>
    <n v="17326"/>
    <n v="66162"/>
    <n v="0.90539999999999998"/>
    <n v="0.96899999999999997"/>
    <n v="0.1234"/>
    <x v="616"/>
    <x v="112"/>
    <n v="16218"/>
    <n v="16"/>
    <x v="1"/>
    <x v="0"/>
    <x v="2"/>
    <s v="yes"/>
  </r>
  <r>
    <n v="167394"/>
    <s v="College of Our Lady of the Elms"/>
    <s v="MA"/>
    <n v="0.85260000000000002"/>
    <n v="949"/>
    <n v="43325"/>
    <n v="0.68089999999999995"/>
    <n v="0.76019999999999999"/>
    <n v="0.45090000000000002"/>
    <x v="617"/>
    <x v="32"/>
    <n v="7693"/>
    <n v="11"/>
    <x v="1"/>
    <x v="1"/>
    <x v="2"/>
    <s v="yes"/>
  </r>
  <r>
    <n v="167598"/>
    <s v="Regis College"/>
    <s v="MA"/>
    <n v="0.69779999999999998"/>
    <n v="956"/>
    <n v="49680"/>
    <n v="0.72170000000000001"/>
    <n v="0.78949999999999998"/>
    <n v="0.31009999999999999"/>
    <x v="618"/>
    <x v="86"/>
    <n v="9009"/>
    <n v="9"/>
    <x v="1"/>
    <x v="1"/>
    <x v="2"/>
    <s v="yes"/>
  </r>
  <r>
    <n v="167729"/>
    <s v="Salem State University"/>
    <s v="MA"/>
    <n v="0.95879999999999999"/>
    <n v="4291"/>
    <n v="19531"/>
    <n v="0.49769999999999998"/>
    <n v="0.75249999999999995"/>
    <n v="0.3538"/>
    <x v="619"/>
    <x v="32"/>
    <n v="10694"/>
    <n v="12"/>
    <x v="0"/>
    <x v="1"/>
    <x v="2"/>
    <s v="yes"/>
  </r>
  <r>
    <n v="167783"/>
    <s v="Simmons University"/>
    <s v="MA"/>
    <n v="0.69979999999999998"/>
    <n v="1670"/>
    <n v="46874"/>
    <n v="0.72340000000000004"/>
    <n v="0.84809999999999997"/>
    <n v="0.33179999999999998"/>
    <x v="620"/>
    <x v="296"/>
    <n v="8463"/>
    <n v="9"/>
    <x v="1"/>
    <x v="0"/>
    <x v="2"/>
    <s v="yes"/>
  </r>
  <r>
    <n v="167835"/>
    <s v="Smith College"/>
    <s v="MA"/>
    <n v="0.21"/>
    <n v="2544"/>
    <n v="65178"/>
    <n v="0.89049999999999996"/>
    <n v="0.94299999999999995"/>
    <n v="0.17879999999999999"/>
    <x v="621"/>
    <x v="297"/>
    <n v="13076"/>
    <n v="8"/>
    <x v="1"/>
    <x v="0"/>
    <x v="2"/>
    <s v="yes"/>
  </r>
  <r>
    <n v="167899"/>
    <s v="Springfield College"/>
    <s v="MA"/>
    <n v="0.71889999999999998"/>
    <n v="1751"/>
    <n v="45174"/>
    <n v="0.7419"/>
    <n v="0.80669999999999997"/>
    <n v="0.22359999999999999"/>
    <x v="622"/>
    <x v="221"/>
    <n v="8245"/>
    <n v="11"/>
    <x v="1"/>
    <x v="0"/>
    <x v="2"/>
    <s v="no"/>
  </r>
  <r>
    <n v="167987"/>
    <s v="University of Massachusetts-Dartmouth"/>
    <s v="MA"/>
    <n v="0.90639999999999998"/>
    <n v="5221"/>
    <n v="32567"/>
    <n v="0.52070000000000005"/>
    <n v="0.63600000000000001"/>
    <n v="0.37019999999999997"/>
    <x v="623"/>
    <x v="32"/>
    <n v="12795"/>
    <n v="16"/>
    <x v="0"/>
    <x v="1"/>
    <x v="2"/>
    <s v="yes"/>
  </r>
  <r>
    <n v="167996"/>
    <s v="Stonehill College"/>
    <s v="MA"/>
    <n v="0.66279999999999994"/>
    <n v="2528"/>
    <n v="57490"/>
    <n v="0.76"/>
    <n v="0.83960000000000001"/>
    <n v="0.1706"/>
    <x v="624"/>
    <x v="32"/>
    <n v="10720"/>
    <n v="12"/>
    <x v="1"/>
    <x v="1"/>
    <x v="2"/>
    <s v="yes"/>
  </r>
  <r>
    <n v="168005"/>
    <s v="Suffolk University"/>
    <s v="MA"/>
    <n v="0.82330000000000003"/>
    <n v="4268"/>
    <n v="47550"/>
    <n v="0.60880000000000001"/>
    <n v="0.75429999999999997"/>
    <n v="0.29949999999999999"/>
    <x v="625"/>
    <x v="203"/>
    <n v="12891"/>
    <n v="15"/>
    <x v="1"/>
    <x v="0"/>
    <x v="2"/>
    <s v="yes"/>
  </r>
  <r>
    <n v="168148"/>
    <s v="Tufts University"/>
    <s v="MA"/>
    <n v="0.1149"/>
    <n v="7061"/>
    <n v="70704"/>
    <n v="0.93510000000000004"/>
    <n v="0.95499999999999996"/>
    <n v="0.12039999999999999"/>
    <x v="626"/>
    <x v="298"/>
    <n v="14205"/>
    <n v="10"/>
    <x v="1"/>
    <x v="1"/>
    <x v="2"/>
    <s v="yes"/>
  </r>
  <r>
    <n v="168218"/>
    <s v="Wellesley College"/>
    <s v="MA"/>
    <n v="0.14050000000000001"/>
    <n v="2300"/>
    <n v="67176"/>
    <n v="0.9153"/>
    <n v="0.96499999999999997"/>
    <n v="0.21129999999999999"/>
    <x v="627"/>
    <x v="299"/>
    <n v="14120"/>
    <n v="7"/>
    <x v="1"/>
    <x v="1"/>
    <x v="2"/>
    <s v="yes"/>
  </r>
  <r>
    <n v="168227"/>
    <s v="Wentworth Institute of Technology"/>
    <s v="MA"/>
    <n v="0.91210000000000002"/>
    <n v="3747"/>
    <n v="42884"/>
    <n v="0.68240000000000001"/>
    <n v="0.83760000000000001"/>
    <n v="0.2311"/>
    <x v="628"/>
    <x v="300"/>
    <n v="11150"/>
    <n v="17"/>
    <x v="1"/>
    <x v="0"/>
    <x v="2"/>
    <s v="yes"/>
  </r>
  <r>
    <n v="168254"/>
    <s v="Western New England University"/>
    <s v="MA"/>
    <n v="0.83479999999999999"/>
    <n v="2603"/>
    <n v="47820"/>
    <n v="0.63980000000000004"/>
    <n v="0.73970000000000002"/>
    <n v="0.24460000000000001"/>
    <x v="629"/>
    <x v="86"/>
    <n v="10676"/>
    <n v="12"/>
    <x v="1"/>
    <x v="0"/>
    <x v="2"/>
    <s v="yes"/>
  </r>
  <r>
    <n v="168263"/>
    <s v="Westfield State University"/>
    <s v="MA"/>
    <n v="0.81410000000000005"/>
    <n v="3615"/>
    <n v="18259"/>
    <n v="0.54410000000000003"/>
    <n v="0.73899999999999999"/>
    <n v="0.32950000000000002"/>
    <x v="630"/>
    <x v="301"/>
    <n v="11555"/>
    <n v="17"/>
    <x v="0"/>
    <x v="1"/>
    <x v="2"/>
    <s v="yes"/>
  </r>
  <r>
    <n v="168281"/>
    <s v="Wheaton College (Massachusetts)"/>
    <s v="MA"/>
    <n v="0.67730000000000001"/>
    <n v="1773"/>
    <n v="63960"/>
    <n v="0.72819999999999996"/>
    <n v="0.82179999999999997"/>
    <n v="0.22170000000000001"/>
    <x v="631"/>
    <x v="50"/>
    <n v="8150"/>
    <n v="11"/>
    <x v="1"/>
    <x v="1"/>
    <x v="2"/>
    <s v="yes"/>
  </r>
  <r>
    <n v="168342"/>
    <s v="Williams College"/>
    <s v="MA"/>
    <n v="8.2500000000000004E-2"/>
    <n v="2076"/>
    <n v="68560"/>
    <n v="0.93610000000000004"/>
    <n v="0.96850000000000003"/>
    <n v="0.17610000000000001"/>
    <x v="632"/>
    <x v="302"/>
    <n v="15317"/>
    <n v="6"/>
    <x v="1"/>
    <x v="2"/>
    <x v="2"/>
    <s v="yes"/>
  </r>
  <r>
    <n v="168421"/>
    <s v="Worcester Polytechnic Institute"/>
    <s v="MA"/>
    <n v="0.60160000000000002"/>
    <n v="5447"/>
    <n v="60965"/>
    <n v="0.89710000000000001"/>
    <n v="0.93659999999999999"/>
    <n v="0.1188"/>
    <x v="633"/>
    <x v="11"/>
    <n v="13376"/>
    <n v="13"/>
    <x v="1"/>
    <x v="0"/>
    <x v="2"/>
    <s v="yes"/>
  </r>
  <r>
    <n v="168430"/>
    <s v="Worcester State University"/>
    <s v="MA"/>
    <n v="0.87990000000000002"/>
    <n v="3930"/>
    <n v="17866"/>
    <n v="0.61450000000000005"/>
    <n v="0.78139999999999998"/>
    <n v="0.3"/>
    <x v="634"/>
    <x v="0"/>
    <n v="10308"/>
    <n v="16"/>
    <x v="0"/>
    <x v="0"/>
    <x v="2"/>
    <s v="yes"/>
  </r>
  <r>
    <n v="182634"/>
    <s v="Colby-Sawyer College"/>
    <s v="NH"/>
    <n v="0.80079999999999996"/>
    <n v="771"/>
    <n v="19125"/>
    <n v="0.57450000000000001"/>
    <n v="0.76739999999999997"/>
    <n v="0.2278"/>
    <x v="635"/>
    <x v="11"/>
    <n v="7194"/>
    <n v="10"/>
    <x v="1"/>
    <x v="2"/>
    <x v="2"/>
    <s v="no"/>
  </r>
  <r>
    <n v="182670"/>
    <s v="Dartmouth College"/>
    <s v="NH"/>
    <n v="5.3999999999999999E-2"/>
    <n v="4541"/>
    <n v="68268"/>
    <n v="0.95540000000000003"/>
    <n v="0.98419999999999996"/>
    <n v="0.14349999999999999"/>
    <x v="636"/>
    <x v="28"/>
    <n v="19770"/>
    <n v="7"/>
    <x v="1"/>
    <x v="2"/>
    <x v="2"/>
    <s v="yes"/>
  </r>
  <r>
    <n v="182795"/>
    <s v="Franklin Pierce University"/>
    <s v="NH"/>
    <n v="0.93469999999999998"/>
    <n v="992"/>
    <n v="46442"/>
    <n v="0.53510000000000002"/>
    <n v="0.74339999999999995"/>
    <n v="0.29299999999999998"/>
    <x v="637"/>
    <x v="11"/>
    <n v="8428"/>
    <n v="13"/>
    <x v="1"/>
    <x v="2"/>
    <x v="2"/>
    <s v="yes"/>
  </r>
  <r>
    <n v="182980"/>
    <s v="New England College"/>
    <s v="NH"/>
    <n v="0.92130000000000001"/>
    <n v="1022"/>
    <n v="41938"/>
    <n v="0.34510000000000002"/>
    <n v="0.61280000000000001"/>
    <n v="0.36"/>
    <x v="638"/>
    <x v="50"/>
    <n v="7656"/>
    <n v="8"/>
    <x v="1"/>
    <x v="2"/>
    <x v="2"/>
    <s v="no"/>
  </r>
  <r>
    <n v="183026"/>
    <s v="Southern New Hampshire University"/>
    <s v="NH"/>
    <n v="0.99509999999999998"/>
    <n v="163164"/>
    <n v="17200"/>
    <n v="0.42830000000000001"/>
    <n v="0.61119999999999997"/>
    <n v="0.48749999999999999"/>
    <x v="639"/>
    <x v="303"/>
    <n v="9805"/>
    <n v="24"/>
    <x v="1"/>
    <x v="1"/>
    <x v="2"/>
    <s v="yes"/>
  </r>
  <r>
    <n v="183044"/>
    <s v="University of New Hampshire-Main Campus"/>
    <s v="NH"/>
    <n v="0.88160000000000005"/>
    <n v="11261"/>
    <n v="39852"/>
    <n v="0.76070000000000004"/>
    <n v="0.87270000000000003"/>
    <n v="0.18129999999999999"/>
    <x v="640"/>
    <x v="304"/>
    <n v="12271"/>
    <n v="17"/>
    <x v="0"/>
    <x v="2"/>
    <x v="2"/>
    <s v="yes"/>
  </r>
  <r>
    <n v="183062"/>
    <s v="Keene State College"/>
    <s v="NH"/>
    <n v="0.90329999999999999"/>
    <n v="2699"/>
    <n v="26840"/>
    <n v="0.60060000000000002"/>
    <n v="0.78680000000000005"/>
    <n v="0.2616"/>
    <x v="641"/>
    <x v="305"/>
    <n v="10286"/>
    <n v="17"/>
    <x v="0"/>
    <x v="2"/>
    <x v="2"/>
    <s v="yes"/>
  </r>
  <r>
    <n v="183071"/>
    <s v="University of New Hampshire at Manchester"/>
    <s v="NH"/>
    <n v="0.80869999999999997"/>
    <n v="443"/>
    <n v="36418"/>
    <n v="0.5"/>
    <n v="0.85289999999999999"/>
    <n v="0.28820000000000001"/>
    <x v="640"/>
    <x v="304"/>
    <n v="9178"/>
    <n v="8"/>
    <x v="0"/>
    <x v="0"/>
    <x v="2"/>
    <s v="yes"/>
  </r>
  <r>
    <n v="183080"/>
    <s v="Plymouth State University"/>
    <s v="NH"/>
    <n v="0.87539999999999996"/>
    <n v="3153"/>
    <n v="25566"/>
    <n v="0.52029999999999998"/>
    <n v="0.6845"/>
    <n v="0.28089999999999998"/>
    <x v="642"/>
    <x v="50"/>
    <n v="9340"/>
    <n v="15"/>
    <x v="0"/>
    <x v="2"/>
    <x v="2"/>
    <s v="yes"/>
  </r>
  <r>
    <n v="183211"/>
    <s v="Rivier University"/>
    <s v="NH"/>
    <n v="0.82589999999999997"/>
    <n v="1231"/>
    <n v="39488"/>
    <n v="0.51670000000000005"/>
    <n v="0.7571"/>
    <n v="0.28310000000000002"/>
    <x v="643"/>
    <x v="306"/>
    <n v="8174"/>
    <n v="14"/>
    <x v="1"/>
    <x v="0"/>
    <x v="2"/>
    <s v="yes"/>
  </r>
  <r>
    <n v="183239"/>
    <s v="Saint Anselm College"/>
    <s v="NH"/>
    <n v="0.78049999999999997"/>
    <n v="2087"/>
    <n v="48920"/>
    <n v="0.80030000000000001"/>
    <n v="0.88129999999999997"/>
    <n v="0.1135"/>
    <x v="644"/>
    <x v="11"/>
    <n v="9792"/>
    <n v="12"/>
    <x v="1"/>
    <x v="1"/>
    <x v="2"/>
    <s v="yes"/>
  </r>
  <r>
    <n v="183822"/>
    <s v="Bloomfield College of Montclair State University"/>
    <s v="NJ"/>
    <n v="0.69740000000000002"/>
    <n v="781"/>
    <n v="26022"/>
    <n v="0.38109999999999999"/>
    <n v="0.59440000000000004"/>
    <n v="0.7036"/>
    <x v="645"/>
    <x v="57"/>
    <n v="9925"/>
    <n v="12"/>
    <x v="0"/>
    <x v="1"/>
    <x v="2"/>
    <s v="yes"/>
  </r>
  <r>
    <n v="183910"/>
    <s v="Caldwell University"/>
    <s v="NJ"/>
    <n v="0.71340000000000003"/>
    <n v="1575"/>
    <n v="40848"/>
    <n v="0.57489999999999997"/>
    <n v="0.77259999999999995"/>
    <n v="0.48620000000000002"/>
    <x v="646"/>
    <x v="32"/>
    <n v="8318"/>
    <n v="12"/>
    <x v="1"/>
    <x v="1"/>
    <x v="2"/>
    <s v="yes"/>
  </r>
  <r>
    <n v="183974"/>
    <s v="Centenary University"/>
    <s v="NJ"/>
    <n v="0.83079999999999998"/>
    <n v="910"/>
    <n v="37732"/>
    <n v="0.5605"/>
    <n v="0.77839999999999998"/>
    <n v="0.38279999999999997"/>
    <x v="647"/>
    <x v="307"/>
    <n v="7533"/>
    <n v="12"/>
    <x v="1"/>
    <x v="1"/>
    <x v="2"/>
    <s v="yes"/>
  </r>
  <r>
    <n v="184348"/>
    <s v="Drew University"/>
    <s v="NJ"/>
    <n v="0.67830000000000001"/>
    <n v="1533"/>
    <n v="47100"/>
    <n v="0.70479999999999998"/>
    <n v="0.88370000000000004"/>
    <n v="0.28939999999999999"/>
    <x v="648"/>
    <x v="248"/>
    <n v="9405"/>
    <n v="11"/>
    <x v="1"/>
    <x v="1"/>
    <x v="2"/>
    <s v="yes"/>
  </r>
  <r>
    <n v="184603"/>
    <s v="Fairleigh Dickinson University-Metropolitan Campus"/>
    <s v="NJ"/>
    <n v="0.90710000000000002"/>
    <n v="2627"/>
    <n v="38004"/>
    <n v="0.53320000000000001"/>
    <n v="0.76980000000000004"/>
    <n v="0.2195"/>
    <x v="649"/>
    <x v="32"/>
    <n v="9579"/>
    <n v="14"/>
    <x v="1"/>
    <x v="1"/>
    <x v="2"/>
    <s v="yes"/>
  </r>
  <r>
    <n v="184694"/>
    <s v="Fairleigh Dickinson University-Florham Campus"/>
    <s v="NJ"/>
    <n v="0.95189999999999997"/>
    <n v="1990"/>
    <n v="38004"/>
    <n v="0.66620000000000001"/>
    <n v="0.78210000000000002"/>
    <n v="0.36449999999999999"/>
    <x v="649"/>
    <x v="32"/>
    <n v="9429"/>
    <n v="11"/>
    <x v="1"/>
    <x v="1"/>
    <x v="2"/>
    <s v="yes"/>
  </r>
  <r>
    <n v="184773"/>
    <s v="Georgian Court University"/>
    <s v="NJ"/>
    <n v="0.78839999999999999"/>
    <n v="1195"/>
    <n v="37260"/>
    <n v="0.53569999999999995"/>
    <n v="0.7611"/>
    <n v="0.33150000000000002"/>
    <x v="650"/>
    <x v="308"/>
    <n v="8457"/>
    <n v="11"/>
    <x v="1"/>
    <x v="0"/>
    <x v="2"/>
    <s v="yes"/>
  </r>
  <r>
    <n v="184782"/>
    <s v="Rowan University"/>
    <s v="NJ"/>
    <n v="0.77659999999999996"/>
    <n v="15841"/>
    <n v="26932"/>
    <n v="0.67359999999999998"/>
    <n v="0.82340000000000002"/>
    <n v="0.3306"/>
    <x v="651"/>
    <x v="34"/>
    <n v="10856"/>
    <n v="17"/>
    <x v="0"/>
    <x v="1"/>
    <x v="2"/>
    <s v="yes"/>
  </r>
  <r>
    <n v="185129"/>
    <s v="New Jersey City University"/>
    <s v="NJ"/>
    <n v="0.98380000000000001"/>
    <n v="3681"/>
    <n v="14460"/>
    <n v="0.33889999999999998"/>
    <n v="0.6482"/>
    <n v="0.52480000000000004"/>
    <x v="652"/>
    <x v="13"/>
    <n v="12966"/>
    <n v="13"/>
    <x v="0"/>
    <x v="0"/>
    <x v="2"/>
    <s v="yes"/>
  </r>
  <r>
    <n v="185262"/>
    <s v="Kean University"/>
    <s v="NJ"/>
    <n v="0.75900000000000001"/>
    <n v="11433"/>
    <n v="22446"/>
    <n v="0.4657"/>
    <n v="0.76070000000000004"/>
    <n v="0.4793"/>
    <x v="653"/>
    <x v="58"/>
    <n v="10488"/>
    <n v="17"/>
    <x v="0"/>
    <x v="1"/>
    <x v="2"/>
    <s v="yes"/>
  </r>
  <r>
    <n v="185572"/>
    <s v="Monmouth University"/>
    <s v="NJ"/>
    <n v="0.89019999999999999"/>
    <n v="3684"/>
    <n v="46552"/>
    <n v="0.71899999999999997"/>
    <n v="0.79859999999999998"/>
    <n v="0.30449999999999999"/>
    <x v="654"/>
    <x v="11"/>
    <n v="10388"/>
    <n v="12"/>
    <x v="1"/>
    <x v="1"/>
    <x v="2"/>
    <s v="yes"/>
  </r>
  <r>
    <n v="185590"/>
    <s v="Montclair State University"/>
    <s v="NJ"/>
    <n v="0.87890000000000001"/>
    <n v="18376"/>
    <n v="26022"/>
    <n v="0.64659999999999995"/>
    <n v="0.77890000000000004"/>
    <n v="0.46989999999999998"/>
    <x v="645"/>
    <x v="57"/>
    <n v="12540"/>
    <n v="18"/>
    <x v="0"/>
    <x v="1"/>
    <x v="2"/>
    <s v="yes"/>
  </r>
  <r>
    <n v="185828"/>
    <s v="New Jersey Institute of Technology"/>
    <s v="NJ"/>
    <n v="0.65069999999999995"/>
    <n v="9019"/>
    <n v="37664"/>
    <n v="0.72760000000000002"/>
    <n v="0.89539999999999997"/>
    <n v="0.39560000000000001"/>
    <x v="655"/>
    <x v="132"/>
    <n v="13884"/>
    <n v="17"/>
    <x v="0"/>
    <x v="0"/>
    <x v="2"/>
    <s v="yes"/>
  </r>
  <r>
    <n v="186131"/>
    <s v="Princeton University"/>
    <s v="NJ"/>
    <n v="4.6199999999999998E-2"/>
    <n v="5709"/>
    <n v="62688"/>
    <n v="0.97609999999999997"/>
    <n v="0.98350000000000004"/>
    <n v="0.19239999999999999"/>
    <x v="656"/>
    <x v="309"/>
    <n v="25354"/>
    <n v="5"/>
    <x v="1"/>
    <x v="0"/>
    <x v="2"/>
    <s v="yes"/>
  </r>
  <r>
    <n v="186201"/>
    <s v="Ramapo College of New Jersey"/>
    <s v="NJ"/>
    <n v="0.70640000000000003"/>
    <n v="4898"/>
    <n v="27708"/>
    <n v="0.69810000000000005"/>
    <n v="0.83609999999999995"/>
    <n v="0.2823"/>
    <x v="657"/>
    <x v="132"/>
    <n v="12502"/>
    <n v="17"/>
    <x v="0"/>
    <x v="1"/>
    <x v="2"/>
    <s v="yes"/>
  </r>
  <r>
    <n v="186283"/>
    <s v="Rider University"/>
    <s v="NJ"/>
    <n v="0.78639999999999999"/>
    <n v="3106"/>
    <n v="41120"/>
    <n v="0.61329999999999996"/>
    <n v="0.78359999999999996"/>
    <n v="0.3473"/>
    <x v="658"/>
    <x v="310"/>
    <n v="11615"/>
    <n v="14"/>
    <x v="1"/>
    <x v="1"/>
    <x v="2"/>
    <s v="yes"/>
  </r>
  <r>
    <n v="186371"/>
    <s v="Rutgers University-Camden"/>
    <s v="NJ"/>
    <n v="0.66290000000000004"/>
    <n v="3753"/>
    <n v="37276"/>
    <n v="0.66669999999999996"/>
    <n v="0.8"/>
    <n v="0.47710000000000002"/>
    <x v="659"/>
    <x v="64"/>
    <n v="14127"/>
    <n v="12"/>
    <x v="0"/>
    <x v="0"/>
    <x v="2"/>
    <s v="yes"/>
  </r>
  <r>
    <n v="186380"/>
    <s v="Rutgers University-New Brunswick"/>
    <s v="NJ"/>
    <n v="0.58150000000000002"/>
    <n v="37751"/>
    <n v="37441"/>
    <n v="0.83630000000000004"/>
    <n v="0.93020000000000003"/>
    <n v="0.27900000000000003"/>
    <x v="659"/>
    <x v="64"/>
    <n v="14593"/>
    <n v="16"/>
    <x v="0"/>
    <x v="0"/>
    <x v="2"/>
    <s v="yes"/>
  </r>
  <r>
    <n v="186399"/>
    <s v="Rutgers University-Newark"/>
    <s v="NJ"/>
    <n v="0.71360000000000001"/>
    <n v="7709"/>
    <n v="36762"/>
    <n v="0.63749999999999996"/>
    <n v="0.83819999999999995"/>
    <n v="0.58809999999999996"/>
    <x v="659"/>
    <x v="64"/>
    <n v="16467"/>
    <n v="14"/>
    <x v="0"/>
    <x v="0"/>
    <x v="2"/>
    <s v="yes"/>
  </r>
  <r>
    <n v="186432"/>
    <s v="Saint Peter's University"/>
    <s v="NJ"/>
    <n v="0.90300000000000002"/>
    <n v="2135"/>
    <n v="42552"/>
    <n v="0.58260000000000001"/>
    <n v="0.71779999999999999"/>
    <n v="0.51980000000000004"/>
    <x v="660"/>
    <x v="34"/>
    <n v="9476"/>
    <n v="12"/>
    <x v="1"/>
    <x v="0"/>
    <x v="2"/>
    <s v="yes"/>
  </r>
  <r>
    <n v="186584"/>
    <s v="Seton Hall University"/>
    <s v="NJ"/>
    <n v="0.73260000000000003"/>
    <n v="6036"/>
    <n v="53170"/>
    <n v="0.69489999999999996"/>
    <n v="0.8145"/>
    <n v="0.32490000000000002"/>
    <x v="661"/>
    <x v="147"/>
    <n v="11807"/>
    <n v="14"/>
    <x v="1"/>
    <x v="1"/>
    <x v="2"/>
    <s v="yes"/>
  </r>
  <r>
    <n v="186618"/>
    <s v="Saint Elizabeth University"/>
    <s v="NJ"/>
    <n v="0.71030000000000004"/>
    <n v="557"/>
    <n v="36741"/>
    <n v="0.51100000000000001"/>
    <n v="0.64710000000000001"/>
    <n v="0.57909999999999995"/>
    <x v="662"/>
    <x v="311"/>
    <n v="7875"/>
    <n v="8"/>
    <x v="1"/>
    <x v="1"/>
    <x v="2"/>
    <s v="yes"/>
  </r>
  <r>
    <n v="186867"/>
    <s v="Stevens Institute of Technology"/>
    <s v="NJ"/>
    <n v="0.4758"/>
    <n v="4222"/>
    <n v="63462"/>
    <n v="0.86880000000000002"/>
    <n v="0.93640000000000001"/>
    <n v="0.20430000000000001"/>
    <x v="663"/>
    <x v="11"/>
    <n v="17610"/>
    <n v="11"/>
    <x v="1"/>
    <x v="1"/>
    <x v="2"/>
    <s v="yes"/>
  </r>
  <r>
    <n v="186876"/>
    <s v="Stockton University"/>
    <s v="NJ"/>
    <n v="0.88939999999999997"/>
    <n v="7537"/>
    <n v="24524"/>
    <n v="0.68540000000000001"/>
    <n v="0.78590000000000004"/>
    <n v="0.42280000000000001"/>
    <x v="664"/>
    <x v="34"/>
    <n v="11456"/>
    <n v="17"/>
    <x v="0"/>
    <x v="2"/>
    <x v="2"/>
    <s v="yes"/>
  </r>
  <r>
    <n v="187134"/>
    <s v="The College of New Jersey"/>
    <s v="NJ"/>
    <n v="0.62290000000000001"/>
    <n v="7105"/>
    <n v="25752"/>
    <n v="0.85850000000000004"/>
    <n v="0.91320000000000001"/>
    <n v="0.2097"/>
    <x v="665"/>
    <x v="58"/>
    <n v="12766"/>
    <n v="14"/>
    <x v="0"/>
    <x v="1"/>
    <x v="2"/>
    <s v="yes"/>
  </r>
  <r>
    <n v="187444"/>
    <s v="William Paterson University of New Jersey"/>
    <s v="NJ"/>
    <n v="0.90080000000000005"/>
    <n v="6614"/>
    <n v="25344"/>
    <n v="0.43959999999999999"/>
    <n v="0.73939999999999995"/>
    <n v="0.46529999999999999"/>
    <x v="666"/>
    <x v="312"/>
    <n v="13396"/>
    <n v="18"/>
    <x v="0"/>
    <x v="1"/>
    <x v="2"/>
    <s v="yes"/>
  </r>
  <r>
    <n v="188429"/>
    <s v="Adelphi University"/>
    <s v="NY"/>
    <n v="0.65910000000000002"/>
    <n v="5276"/>
    <n v="49110"/>
    <n v="0.67149999999999999"/>
    <n v="0.8286"/>
    <n v="0.31030000000000002"/>
    <x v="667"/>
    <x v="32"/>
    <n v="13657"/>
    <n v="12"/>
    <x v="1"/>
    <x v="1"/>
    <x v="2"/>
    <s v="yes"/>
  </r>
  <r>
    <n v="188526"/>
    <s v="Albany College of Pharmacy and Health Sciences"/>
    <s v="NY"/>
    <n v="0.52690000000000003"/>
    <n v="481"/>
    <n v="41475"/>
    <n v="0.6754"/>
    <n v="0.85819999999999996"/>
    <n v="0.2888"/>
    <x v="668"/>
    <x v="86"/>
    <n v="10066"/>
    <n v="10"/>
    <x v="1"/>
    <x v="0"/>
    <x v="2"/>
    <s v="yes"/>
  </r>
  <r>
    <n v="188641"/>
    <s v="Alfred University"/>
    <s v="NY"/>
    <n v="0.73839999999999995"/>
    <n v="1423"/>
    <n v="41500"/>
    <n v="0.56979999999999997"/>
    <n v="0.7752"/>
    <n v="0.38540000000000002"/>
    <x v="669"/>
    <x v="50"/>
    <n v="7390"/>
    <n v="9"/>
    <x v="1"/>
    <x v="2"/>
    <x v="2"/>
    <s v="yes"/>
  </r>
  <r>
    <n v="189088"/>
    <s v="Bard College"/>
    <s v="NY"/>
    <n v="0.5212"/>
    <n v="2414"/>
    <n v="66436"/>
    <n v="0.67559999999999998"/>
    <n v="0.8458"/>
    <n v="0.16669999999999999"/>
    <x v="670"/>
    <x v="313"/>
    <n v="12589"/>
    <n v="9"/>
    <x v="1"/>
    <x v="2"/>
    <x v="2"/>
    <s v="no"/>
  </r>
  <r>
    <n v="189097"/>
    <s v="Barnard College"/>
    <s v="NY"/>
    <n v="8.8400000000000006E-2"/>
    <n v="3264"/>
    <n v="69888"/>
    <n v="0.93020000000000003"/>
    <n v="0.9657"/>
    <n v="0.15859999999999999"/>
    <x v="671"/>
    <x v="41"/>
    <n v="15995"/>
    <n v="10"/>
    <x v="1"/>
    <x v="0"/>
    <x v="2"/>
    <s v="yes"/>
  </r>
  <r>
    <n v="189705"/>
    <s v="Canisius University"/>
    <s v="NY"/>
    <n v="0.72360000000000002"/>
    <n v="1685"/>
    <n v="34500"/>
    <n v="0.66390000000000005"/>
    <n v="0.72619999999999996"/>
    <n v="0.32200000000000001"/>
    <x v="672"/>
    <x v="112"/>
    <n v="8691"/>
    <n v="11"/>
    <x v="1"/>
    <x v="0"/>
    <x v="2"/>
    <s v="yes"/>
  </r>
  <r>
    <n v="190044"/>
    <s v="Clarkson University"/>
    <s v="NY"/>
    <n v="0.77359999999999995"/>
    <n v="2196"/>
    <n v="59398"/>
    <n v="0.74909999999999999"/>
    <n v="0.8478"/>
    <n v="0.2157"/>
    <x v="673"/>
    <x v="50"/>
    <n v="11357"/>
    <n v="13"/>
    <x v="1"/>
    <x v="2"/>
    <x v="2"/>
    <s v="yes"/>
  </r>
  <r>
    <n v="190099"/>
    <s v="Colgate University"/>
    <s v="NY"/>
    <n v="0.13880000000000001"/>
    <n v="3180"/>
    <n v="70306"/>
    <n v="0.91169999999999995"/>
    <n v="0.93430000000000002"/>
    <n v="0.12520000000000001"/>
    <x v="674"/>
    <x v="26"/>
    <n v="13098"/>
    <n v="9"/>
    <x v="1"/>
    <x v="2"/>
    <x v="2"/>
    <s v="yes"/>
  </r>
  <r>
    <n v="190114"/>
    <s v="Metropolitan College of New York"/>
    <s v="NY"/>
    <n v="0.9"/>
    <n v="402"/>
    <n v="20188"/>
    <n v="0.4"/>
    <n v="0.2"/>
    <n v="0.6512"/>
    <x v="675"/>
    <x v="314"/>
    <n v="7154"/>
    <n v="12"/>
    <x v="1"/>
    <x v="0"/>
    <x v="2"/>
    <s v="no"/>
  </r>
  <r>
    <n v="190150"/>
    <s v="Columbia University in the City of New York"/>
    <s v="NY"/>
    <n v="3.9899999999999998E-2"/>
    <n v="8973"/>
    <n v="71845"/>
    <n v="0.96099999999999997"/>
    <n v="0.98"/>
    <n v="0.2271"/>
    <x v="676"/>
    <x v="64"/>
    <n v="21516"/>
    <n v="6"/>
    <x v="1"/>
    <x v="0"/>
    <x v="2"/>
    <s v="yes"/>
  </r>
  <r>
    <n v="190372"/>
    <s v="The Cooper Union for the Advancement of Science and Art"/>
    <s v="NY"/>
    <n v="0.20710000000000001"/>
    <n v="842"/>
    <n v="46820"/>
    <n v="0.81110000000000004"/>
    <n v="0.9194"/>
    <n v="0.27860000000000001"/>
    <x v="677"/>
    <x v="26"/>
    <n v="14408"/>
    <n v="8"/>
    <x v="1"/>
    <x v="0"/>
    <x v="2"/>
    <s v="yes"/>
  </r>
  <r>
    <n v="190415"/>
    <s v="Cornell University"/>
    <s v="NY"/>
    <n v="8.7599999999999997E-2"/>
    <n v="15995"/>
    <n v="69314"/>
    <n v="0.95379999999999998"/>
    <n v="0.98380000000000001"/>
    <n v="0.18410000000000001"/>
    <x v="678"/>
    <x v="27"/>
    <n v="17953"/>
    <n v="9"/>
    <x v="1"/>
    <x v="0"/>
    <x v="2"/>
    <s v="yes"/>
  </r>
  <r>
    <n v="190512"/>
    <s v="CUNY Bernard M Baruch College"/>
    <s v="NY"/>
    <n v="0.47520000000000001"/>
    <n v="16154"/>
    <n v="15414"/>
    <n v="0.72119999999999995"/>
    <n v="0.88600000000000001"/>
    <n v="0.56879999999999997"/>
    <x v="679"/>
    <x v="315"/>
    <n v="12558"/>
    <n v="19"/>
    <x v="0"/>
    <x v="0"/>
    <x v="2"/>
    <s v="yes"/>
  </r>
  <r>
    <n v="190549"/>
    <s v="CUNY Brooklyn College"/>
    <s v="NY"/>
    <n v="0.58360000000000001"/>
    <n v="10543"/>
    <n v="15402"/>
    <n v="0.53859999999999997"/>
    <n v="0.80120000000000002"/>
    <n v="0.57020000000000004"/>
    <x v="680"/>
    <x v="316"/>
    <n v="12737"/>
    <n v="13"/>
    <x v="0"/>
    <x v="0"/>
    <x v="2"/>
    <s v="yes"/>
  </r>
  <r>
    <n v="190558"/>
    <s v="College of Staten Island CUNY"/>
    <s v="NY"/>
    <n v="0.9234"/>
    <n v="9657"/>
    <n v="15440"/>
    <n v="0.33929999999999999"/>
    <n v="0.75700000000000001"/>
    <n v="0.49590000000000001"/>
    <x v="505"/>
    <x v="317"/>
    <n v="12665"/>
    <n v="17"/>
    <x v="0"/>
    <x v="0"/>
    <x v="2"/>
    <s v="yes"/>
  </r>
  <r>
    <n v="190567"/>
    <s v="CUNY City College"/>
    <s v="NY"/>
    <n v="0.60019999999999996"/>
    <n v="12505"/>
    <n v="15290"/>
    <n v="0.56820000000000004"/>
    <n v="0.79259999999999997"/>
    <n v="0.60540000000000005"/>
    <x v="681"/>
    <x v="318"/>
    <n v="13231"/>
    <n v="15"/>
    <x v="0"/>
    <x v="0"/>
    <x v="2"/>
    <s v="yes"/>
  </r>
  <r>
    <n v="190594"/>
    <s v="CUNY Hunter College"/>
    <s v="NY"/>
    <n v="0.53800000000000003"/>
    <n v="16289"/>
    <n v="15332"/>
    <n v="0.56859999999999999"/>
    <n v="0.77649999999999997"/>
    <n v="0.55889999999999995"/>
    <x v="682"/>
    <x v="316"/>
    <n v="12726"/>
    <n v="14"/>
    <x v="0"/>
    <x v="0"/>
    <x v="2"/>
    <s v="yes"/>
  </r>
  <r>
    <n v="190600"/>
    <s v="CUNY John Jay College of Criminal Justice"/>
    <s v="NY"/>
    <n v="0.57110000000000005"/>
    <n v="11590"/>
    <n v="15420"/>
    <n v="0.55830000000000002"/>
    <n v="0.81599999999999995"/>
    <n v="0.59789999999999999"/>
    <x v="683"/>
    <x v="316"/>
    <n v="12169"/>
    <n v="16"/>
    <x v="0"/>
    <x v="0"/>
    <x v="2"/>
    <s v="yes"/>
  </r>
  <r>
    <n v="190637"/>
    <s v="CUNY Lehman College"/>
    <s v="NY"/>
    <n v="0.56579999999999997"/>
    <n v="10696"/>
    <n v="15360"/>
    <n v="0.51280000000000003"/>
    <n v="0.73070000000000002"/>
    <n v="0.59940000000000004"/>
    <x v="684"/>
    <x v="319"/>
    <n v="11996"/>
    <n v="15"/>
    <x v="0"/>
    <x v="0"/>
    <x v="2"/>
    <s v="yes"/>
  </r>
  <r>
    <n v="190646"/>
    <s v="CUNY Medgar Evers College"/>
    <s v="NY"/>
    <n v="0.86050000000000004"/>
    <n v="3233"/>
    <n v="15302"/>
    <n v="0.19769999999999999"/>
    <n v="0.49740000000000001"/>
    <n v="0.56320000000000003"/>
    <x v="685"/>
    <x v="320"/>
    <n v="11999"/>
    <n v="13"/>
    <x v="0"/>
    <x v="0"/>
    <x v="2"/>
    <s v="no"/>
  </r>
  <r>
    <n v="190655"/>
    <s v="CUNY New York City College of Technology"/>
    <s v="NY"/>
    <n v="0.80289999999999995"/>
    <n v="13580"/>
    <n v="15282"/>
    <n v="0.2147"/>
    <n v="0.64870000000000005"/>
    <n v="0.55069999999999997"/>
    <x v="686"/>
    <x v="321"/>
    <n v="12016"/>
    <n v="16"/>
    <x v="0"/>
    <x v="0"/>
    <x v="2"/>
    <s v="no"/>
  </r>
  <r>
    <n v="190664"/>
    <s v="CUNY Queens College"/>
    <s v="NY"/>
    <n v="0.64349999999999996"/>
    <n v="12550"/>
    <n v="15488"/>
    <n v="0.53249999999999997"/>
    <n v="0.78680000000000005"/>
    <n v="0.47170000000000001"/>
    <x v="687"/>
    <x v="322"/>
    <n v="12204"/>
    <n v="13"/>
    <x v="0"/>
    <x v="0"/>
    <x v="2"/>
    <s v="yes"/>
  </r>
  <r>
    <n v="190691"/>
    <s v="CUNY York College"/>
    <s v="NY"/>
    <n v="0.64100000000000001"/>
    <n v="4345"/>
    <n v="15308"/>
    <n v="0.32250000000000001"/>
    <n v="0.57440000000000002"/>
    <n v="0.40079999999999999"/>
    <x v="688"/>
    <x v="316"/>
    <n v="11822"/>
    <n v="13"/>
    <x v="0"/>
    <x v="0"/>
    <x v="2"/>
    <s v="yes"/>
  </r>
  <r>
    <n v="190716"/>
    <s v="D'Youville  University"/>
    <s v="NY"/>
    <n v="0.81369999999999998"/>
    <n v="1258"/>
    <n v="34940"/>
    <n v="0.67490000000000006"/>
    <n v="0.73440000000000005"/>
    <n v="0.39179999999999998"/>
    <x v="689"/>
    <x v="32"/>
    <n v="9306"/>
    <n v="14"/>
    <x v="1"/>
    <x v="0"/>
    <x v="2"/>
    <s v="yes"/>
  </r>
  <r>
    <n v="190725"/>
    <s v="Daemen University"/>
    <s v="NY"/>
    <n v="0.68259999999999998"/>
    <n v="1643"/>
    <n v="35218"/>
    <n v="0.58879999999999999"/>
    <n v="0.75670000000000004"/>
    <n v="0.46179999999999999"/>
    <x v="690"/>
    <x v="323"/>
    <n v="7103"/>
    <n v="12"/>
    <x v="1"/>
    <x v="1"/>
    <x v="2"/>
    <s v="yes"/>
  </r>
  <r>
    <n v="190761"/>
    <s v="Dominican University New York"/>
    <s v="NY"/>
    <n v="0.63300000000000001"/>
    <n v="1105"/>
    <n v="34220"/>
    <n v="0.52510000000000001"/>
    <n v="0.66439999999999999"/>
    <n v="0.4839"/>
    <x v="691"/>
    <x v="32"/>
    <n v="8662"/>
    <n v="13"/>
    <x v="1"/>
    <x v="1"/>
    <x v="2"/>
    <s v="yes"/>
  </r>
  <r>
    <n v="190983"/>
    <s v="Elmira College"/>
    <s v="NY"/>
    <n v="0.76959999999999995"/>
    <n v="708"/>
    <n v="38976"/>
    <n v="0.64710000000000001"/>
    <n v="0.69750000000000001"/>
    <n v="0.37909999999999999"/>
    <x v="692"/>
    <x v="11"/>
    <n v="5191"/>
    <n v="11"/>
    <x v="1"/>
    <x v="0"/>
    <x v="2"/>
    <s v="yes"/>
  </r>
  <r>
    <n v="191205"/>
    <s v="Five Towns College"/>
    <s v="NY"/>
    <n v="0.53820000000000001"/>
    <n v="547"/>
    <n v="30250"/>
    <n v="0.55320000000000003"/>
    <n v="0.6966"/>
    <n v="0.34439999999999998"/>
    <x v="693"/>
    <x v="64"/>
    <n v="5870"/>
    <n v="11"/>
    <x v="2"/>
    <x v="1"/>
    <x v="2"/>
    <s v="no"/>
  </r>
  <r>
    <n v="191241"/>
    <s v="Fordham University"/>
    <s v="NY"/>
    <n v="0.59309999999999996"/>
    <n v="10512"/>
    <n v="64915"/>
    <n v="0.81910000000000005"/>
    <n v="0.88519999999999999"/>
    <n v="0.2142"/>
    <x v="694"/>
    <x v="324"/>
    <n v="16236"/>
    <n v="14"/>
    <x v="1"/>
    <x v="0"/>
    <x v="2"/>
    <s v="yes"/>
  </r>
  <r>
    <n v="191515"/>
    <s v="Hamilton College"/>
    <s v="NY"/>
    <n v="0.13619999999999999"/>
    <n v="2030"/>
    <n v="68960"/>
    <n v="0.90629999999999999"/>
    <n v="0.94810000000000005"/>
    <n v="0.1772"/>
    <x v="695"/>
    <x v="273"/>
    <n v="12404"/>
    <n v="9"/>
    <x v="1"/>
    <x v="1"/>
    <x v="2"/>
    <s v="yes"/>
  </r>
  <r>
    <n v="191533"/>
    <s v="Hartwick College"/>
    <s v="NY"/>
    <n v="0.69599999999999995"/>
    <n v="1087"/>
    <n v="54962"/>
    <n v="0.53320000000000001"/>
    <n v="0.74439999999999995"/>
    <n v="0.35610000000000003"/>
    <x v="696"/>
    <x v="11"/>
    <n v="7918"/>
    <n v="10"/>
    <x v="1"/>
    <x v="2"/>
    <x v="2"/>
    <s v="yes"/>
  </r>
  <r>
    <n v="191621"/>
    <s v="Hilbert College"/>
    <s v="NY"/>
    <n v="0.97199999999999998"/>
    <n v="921"/>
    <n v="33740"/>
    <n v="0.56310000000000004"/>
    <n v="0.63800000000000001"/>
    <n v="0.4824"/>
    <x v="697"/>
    <x v="325"/>
    <n v="6332"/>
    <n v="15"/>
    <x v="1"/>
    <x v="1"/>
    <x v="2"/>
    <s v="no"/>
  </r>
  <r>
    <n v="191630"/>
    <s v="Hobart William Smith Colleges"/>
    <s v="NY"/>
    <n v="0.63990000000000002"/>
    <n v="1786"/>
    <n v="65117"/>
    <n v="0.77249999999999996"/>
    <n v="0.86360000000000003"/>
    <n v="0.25090000000000001"/>
    <x v="698"/>
    <x v="11"/>
    <n v="9559"/>
    <n v="11"/>
    <x v="1"/>
    <x v="2"/>
    <x v="2"/>
    <s v="yes"/>
  </r>
  <r>
    <n v="191649"/>
    <s v="Hofstra University"/>
    <s v="NY"/>
    <n v="0.68079999999999996"/>
    <n v="6488"/>
    <n v="57660"/>
    <n v="0.68540000000000001"/>
    <n v="0.83620000000000005"/>
    <n v="0.25269999999999998"/>
    <x v="699"/>
    <x v="326"/>
    <n v="14951"/>
    <n v="13"/>
    <x v="1"/>
    <x v="1"/>
    <x v="2"/>
    <s v="yes"/>
  </r>
  <r>
    <n v="191676"/>
    <s v="Houghton University"/>
    <s v="NY"/>
    <n v="0.88660000000000005"/>
    <n v="753"/>
    <n v="18430"/>
    <n v="0.6522"/>
    <n v="0.83979999999999999"/>
    <n v="0.28499999999999998"/>
    <x v="700"/>
    <x v="102"/>
    <n v="6614"/>
    <n v="12"/>
    <x v="1"/>
    <x v="2"/>
    <x v="2"/>
    <s v="no"/>
  </r>
  <r>
    <n v="191931"/>
    <s v="Iona University"/>
    <s v="NY"/>
    <n v="0.86939999999999995"/>
    <n v="2951"/>
    <n v="47260"/>
    <n v="0.56000000000000005"/>
    <n v="0.76929999999999998"/>
    <n v="0.28270000000000001"/>
    <x v="701"/>
    <x v="327"/>
    <n v="9406"/>
    <n v="16"/>
    <x v="1"/>
    <x v="1"/>
    <x v="2"/>
    <s v="yes"/>
  </r>
  <r>
    <n v="191968"/>
    <s v="Ithaca College"/>
    <s v="NY"/>
    <n v="0.69010000000000005"/>
    <n v="4242"/>
    <n v="53540"/>
    <n v="0.76229999999999998"/>
    <n v="0.84670000000000001"/>
    <n v="0.1905"/>
    <x v="702"/>
    <x v="89"/>
    <n v="9844"/>
    <n v="10"/>
    <x v="1"/>
    <x v="1"/>
    <x v="2"/>
    <s v="yes"/>
  </r>
  <r>
    <n v="192110"/>
    <s v="The Juilliard School"/>
    <s v="NY"/>
    <n v="9.1499999999999998E-2"/>
    <n v="468"/>
    <n v="57950"/>
    <n v="0.92559999999999998"/>
    <n v="0.97889999999999999"/>
    <n v="0.1389"/>
    <x v="703"/>
    <x v="86"/>
    <n v="15261"/>
    <n v="4"/>
    <x v="1"/>
    <x v="0"/>
    <x v="2"/>
    <s v="no"/>
  </r>
  <r>
    <n v="192192"/>
    <s v="Keuka College"/>
    <s v="NY"/>
    <n v="0.68079999999999996"/>
    <n v="966"/>
    <n v="39332"/>
    <n v="0.58360000000000001"/>
    <n v="0.73360000000000003"/>
    <n v="0.49890000000000001"/>
    <x v="210"/>
    <x v="11"/>
    <n v="7000"/>
    <n v="10"/>
    <x v="1"/>
    <x v="2"/>
    <x v="2"/>
    <s v="yes"/>
  </r>
  <r>
    <n v="192271"/>
    <s v="LIM College"/>
    <s v="NY"/>
    <n v="0.95899999999999996"/>
    <n v="1187"/>
    <n v="33504"/>
    <n v="0.50870000000000004"/>
    <n v="0.73329999999999995"/>
    <n v="0.37709999999999999"/>
    <x v="704"/>
    <x v="89"/>
    <n v="6448"/>
    <n v="20"/>
    <x v="2"/>
    <x v="0"/>
    <x v="2"/>
    <s v="yes"/>
  </r>
  <r>
    <n v="192323"/>
    <s v="Le Moyne College"/>
    <s v="NY"/>
    <n v="0.82979999999999998"/>
    <n v="2439"/>
    <n v="40330"/>
    <n v="0.73129999999999995"/>
    <n v="0.83550000000000002"/>
    <n v="0.30980000000000002"/>
    <x v="705"/>
    <x v="6"/>
    <n v="9082"/>
    <n v="12"/>
    <x v="1"/>
    <x v="1"/>
    <x v="2"/>
    <s v="yes"/>
  </r>
  <r>
    <n v="192448"/>
    <s v="Long Island University"/>
    <s v="NY"/>
    <n v="0.86160000000000003"/>
    <n v="5520"/>
    <n v="42432"/>
    <n v="0.57069999999999999"/>
    <n v="0.77190000000000003"/>
    <n v="0.1714"/>
    <x v="706"/>
    <x v="328"/>
    <n v="13296"/>
    <n v="15"/>
    <x v="1"/>
    <x v="1"/>
    <x v="2"/>
    <s v="yes"/>
  </r>
  <r>
    <n v="192703"/>
    <s v="Manhattan University"/>
    <s v="NY"/>
    <n v="0.78939999999999999"/>
    <n v="2744"/>
    <n v="53400"/>
    <n v="0.6371"/>
    <n v="0.75980000000000003"/>
    <n v="0.36"/>
    <x v="707"/>
    <x v="50"/>
    <n v="12755"/>
    <n v="15"/>
    <x v="1"/>
    <x v="0"/>
    <x v="2"/>
    <s v="yes"/>
  </r>
  <r>
    <n v="192712"/>
    <s v="Manhattan School of Music"/>
    <s v="NY"/>
    <n v="0.4078"/>
    <n v="539"/>
    <n v="57050"/>
    <n v="0.78320000000000001"/>
    <n v="0.92959999999999998"/>
    <n v="0.1197"/>
    <x v="708"/>
    <x v="329"/>
    <n v="7792"/>
    <n v="6"/>
    <x v="1"/>
    <x v="0"/>
    <x v="2"/>
    <s v="no"/>
  </r>
  <r>
    <n v="192749"/>
    <s v="Manhattanville University"/>
    <s v="NY"/>
    <n v="0.87339999999999995"/>
    <n v="1362"/>
    <n v="44604"/>
    <n v="0.58420000000000005"/>
    <n v="0.73870000000000002"/>
    <n v="0.35139999999999999"/>
    <x v="709"/>
    <x v="32"/>
    <n v="8614"/>
    <n v="12"/>
    <x v="1"/>
    <x v="1"/>
    <x v="2"/>
    <s v="yes"/>
  </r>
  <r>
    <n v="192819"/>
    <s v="Marist University"/>
    <s v="NY"/>
    <n v="0.56510000000000005"/>
    <n v="5182"/>
    <n v="47750"/>
    <n v="0.79600000000000004"/>
    <n v="0.8609"/>
    <n v="0.14449999999999999"/>
    <x v="710"/>
    <x v="32"/>
    <n v="11066"/>
    <n v="15"/>
    <x v="1"/>
    <x v="1"/>
    <x v="2"/>
    <s v="yes"/>
  </r>
  <r>
    <n v="192864"/>
    <s v="Marymount Manhattan College"/>
    <s v="NY"/>
    <n v="0.82609999999999995"/>
    <n v="1577"/>
    <n v="41870"/>
    <n v="0.4904"/>
    <n v="0.70179999999999998"/>
    <n v="0.28399999999999997"/>
    <x v="711"/>
    <x v="119"/>
    <n v="8703"/>
    <n v="7"/>
    <x v="1"/>
    <x v="0"/>
    <x v="2"/>
    <s v="no"/>
  </r>
  <r>
    <n v="193016"/>
    <s v="Mercy University"/>
    <s v="NY"/>
    <n v="0.85840000000000005"/>
    <n v="5735"/>
    <n v="22880"/>
    <n v="0.45710000000000001"/>
    <n v="0.75719999999999998"/>
    <n v="0.50049999999999994"/>
    <x v="712"/>
    <x v="330"/>
    <n v="9574"/>
    <n v="16"/>
    <x v="1"/>
    <x v="1"/>
    <x v="2"/>
    <s v="yes"/>
  </r>
  <r>
    <n v="193292"/>
    <s v="Molloy University"/>
    <s v="NY"/>
    <n v="0.81740000000000002"/>
    <n v="3162"/>
    <n v="39790"/>
    <n v="0.69930000000000003"/>
    <n v="0.85170000000000001"/>
    <n v="0.33660000000000001"/>
    <x v="713"/>
    <x v="11"/>
    <n v="11277"/>
    <n v="12"/>
    <x v="1"/>
    <x v="1"/>
    <x v="2"/>
    <s v="yes"/>
  </r>
  <r>
    <n v="193353"/>
    <s v="Mount Saint Mary College"/>
    <s v="NY"/>
    <n v="0.88880000000000003"/>
    <n v="1148"/>
    <n v="43450"/>
    <n v="0.65459999999999996"/>
    <n v="0.73629999999999995"/>
    <n v="0.2225"/>
    <x v="714"/>
    <x v="331"/>
    <n v="9710"/>
    <n v="12"/>
    <x v="1"/>
    <x v="0"/>
    <x v="2"/>
    <s v="yes"/>
  </r>
  <r>
    <n v="193399"/>
    <s v="University of Mount Saint Vincent"/>
    <s v="NY"/>
    <n v="0.85109999999999997"/>
    <n v="2692"/>
    <n v="44540"/>
    <n v="0.56830000000000003"/>
    <n v="0.73050000000000004"/>
    <n v="0.46210000000000001"/>
    <x v="715"/>
    <x v="32"/>
    <n v="10648"/>
    <n v="12"/>
    <x v="1"/>
    <x v="0"/>
    <x v="2"/>
    <s v="yes"/>
  </r>
  <r>
    <n v="193584"/>
    <s v="Nazareth University"/>
    <s v="NY"/>
    <n v="0.74719999999999998"/>
    <n v="1873"/>
    <n v="42450"/>
    <n v="0.72789999999999999"/>
    <n v="0.84819999999999995"/>
    <n v="0.2626"/>
    <x v="716"/>
    <x v="332"/>
    <n v="8439"/>
    <n v="8"/>
    <x v="1"/>
    <x v="1"/>
    <x v="2"/>
    <s v="yes"/>
  </r>
  <r>
    <n v="193654"/>
    <s v="The New School"/>
    <s v="NY"/>
    <n v="0.63470000000000004"/>
    <n v="6563"/>
    <n v="58694"/>
    <n v="0.69369999999999998"/>
    <n v="0.84760000000000002"/>
    <n v="0.15010000000000001"/>
    <x v="717"/>
    <x v="333"/>
    <n v="13417"/>
    <n v="9"/>
    <x v="1"/>
    <x v="0"/>
    <x v="2"/>
    <s v="yes"/>
  </r>
  <r>
    <n v="193900"/>
    <s v="New York University"/>
    <s v="NY"/>
    <n v="9.2299999999999993E-2"/>
    <n v="28663"/>
    <n v="62796"/>
    <n v="0.87570000000000003"/>
    <n v="0.9577"/>
    <n v="0.17879999999999999"/>
    <x v="718"/>
    <x v="34"/>
    <n v="18026"/>
    <n v="8"/>
    <x v="1"/>
    <x v="0"/>
    <x v="2"/>
    <s v="yes"/>
  </r>
  <r>
    <n v="193973"/>
    <s v="Niagara University"/>
    <s v="NY"/>
    <n v="0.87370000000000003"/>
    <n v="2653"/>
    <n v="39345"/>
    <n v="0.74509999999999998"/>
    <n v="0.80379999999999996"/>
    <n v="0.27189999999999998"/>
    <x v="719"/>
    <x v="334"/>
    <n v="9724"/>
    <n v="10"/>
    <x v="1"/>
    <x v="1"/>
    <x v="2"/>
    <s v="yes"/>
  </r>
  <r>
    <n v="194091"/>
    <s v="New York Institute of Technology"/>
    <s v="NY"/>
    <n v="0.81020000000000003"/>
    <n v="3440"/>
    <n v="46560"/>
    <n v="0.5877"/>
    <n v="0.77990000000000004"/>
    <n v="0.45100000000000001"/>
    <x v="720"/>
    <x v="335"/>
    <n v="13524"/>
    <n v="12"/>
    <x v="1"/>
    <x v="2"/>
    <x v="2"/>
    <s v="yes"/>
  </r>
  <r>
    <n v="194310"/>
    <s v="Pace University"/>
    <s v="NY"/>
    <n v="0.75919999999999999"/>
    <n v="7665"/>
    <n v="53290"/>
    <n v="0.60029999999999994"/>
    <n v="0.75490000000000002"/>
    <n v="0.27250000000000002"/>
    <x v="721"/>
    <x v="58"/>
    <n v="12908"/>
    <n v="14"/>
    <x v="1"/>
    <x v="0"/>
    <x v="2"/>
    <s v="yes"/>
  </r>
  <r>
    <n v="194392"/>
    <s v="Paul Smiths College of Arts and Science"/>
    <s v="NY"/>
    <n v="0.76529999999999998"/>
    <n v="579"/>
    <n v="33009"/>
    <n v="0.50549999999999995"/>
    <n v="0.75190000000000001"/>
    <n v="0.36249999999999999"/>
    <x v="722"/>
    <x v="147"/>
    <n v="6551"/>
    <n v="12"/>
    <x v="1"/>
    <x v="2"/>
    <x v="2"/>
    <s v="no"/>
  </r>
  <r>
    <n v="194578"/>
    <s v="Pratt Institute-Main"/>
    <s v="NY"/>
    <n v="0.73250000000000004"/>
    <n v="3910"/>
    <n v="61845"/>
    <n v="0.73540000000000005"/>
    <n v="0.88260000000000005"/>
    <n v="0.18859999999999999"/>
    <x v="723"/>
    <x v="50"/>
    <n v="12587"/>
    <n v="9"/>
    <x v="1"/>
    <x v="0"/>
    <x v="2"/>
    <s v="yes"/>
  </r>
  <r>
    <n v="194824"/>
    <s v="Rensselaer Polytechnic Institute"/>
    <s v="NY"/>
    <n v="0.63470000000000004"/>
    <n v="5714"/>
    <n v="64081"/>
    <n v="0.83620000000000005"/>
    <n v="0.90720000000000001"/>
    <n v="0.19919999999999999"/>
    <x v="724"/>
    <x v="71"/>
    <n v="13820"/>
    <n v="14"/>
    <x v="1"/>
    <x v="0"/>
    <x v="2"/>
    <s v="yes"/>
  </r>
  <r>
    <n v="194958"/>
    <s v="Roberts Wesleyan University"/>
    <s v="NY"/>
    <n v="0.70630000000000004"/>
    <n v="1149"/>
    <n v="38826"/>
    <n v="0.66669999999999996"/>
    <n v="0.83599999999999997"/>
    <n v="0.35420000000000001"/>
    <x v="725"/>
    <x v="71"/>
    <n v="7175"/>
    <n v="7"/>
    <x v="1"/>
    <x v="1"/>
    <x v="2"/>
    <s v="yes"/>
  </r>
  <r>
    <n v="195003"/>
    <s v="Rochester Institute of Technology"/>
    <s v="NY"/>
    <n v="0.66930000000000001"/>
    <n v="13215"/>
    <n v="59274"/>
    <n v="0.69889999999999997"/>
    <n v="0.88790000000000002"/>
    <n v="0.27239999999999998"/>
    <x v="726"/>
    <x v="336"/>
    <n v="11525"/>
    <n v="13"/>
    <x v="1"/>
    <x v="1"/>
    <x v="2"/>
    <s v="yes"/>
  </r>
  <r>
    <n v="195030"/>
    <s v="University of Rochester"/>
    <s v="NY"/>
    <n v="0.40079999999999999"/>
    <n v="6331"/>
    <n v="67080"/>
    <n v="0.85429999999999995"/>
    <n v="0.90690000000000004"/>
    <n v="0.17249999999999999"/>
    <x v="727"/>
    <x v="132"/>
    <n v="14585"/>
    <n v="9"/>
    <x v="1"/>
    <x v="0"/>
    <x v="2"/>
    <s v="yes"/>
  </r>
  <r>
    <n v="195128"/>
    <s v="Russell Sage College"/>
    <s v="NY"/>
    <n v="0.53259999999999996"/>
    <n v="1244"/>
    <n v="38164"/>
    <n v="0.56100000000000005"/>
    <n v="0.77890000000000004"/>
    <n v="0.4204"/>
    <x v="728"/>
    <x v="57"/>
    <n v="6600"/>
    <n v="10"/>
    <x v="1"/>
    <x v="0"/>
    <x v="2"/>
    <s v="yes"/>
  </r>
  <r>
    <n v="195164"/>
    <s v="St Bonaventure University"/>
    <s v="NY"/>
    <n v="0.8165"/>
    <n v="2012"/>
    <n v="41735"/>
    <n v="0.6673"/>
    <n v="0.8589"/>
    <n v="0.26750000000000002"/>
    <x v="729"/>
    <x v="50"/>
    <n v="7778"/>
    <n v="13"/>
    <x v="1"/>
    <x v="2"/>
    <x v="2"/>
    <s v="yes"/>
  </r>
  <r>
    <n v="195216"/>
    <s v="St Lawrence University"/>
    <s v="NY"/>
    <n v="0.54339999999999999"/>
    <n v="1918"/>
    <n v="65900"/>
    <n v="0.79059999999999997"/>
    <n v="0.9083"/>
    <n v="0.21360000000000001"/>
    <x v="730"/>
    <x v="11"/>
    <n v="10401"/>
    <n v="11"/>
    <x v="1"/>
    <x v="2"/>
    <x v="2"/>
    <s v="yes"/>
  </r>
  <r>
    <n v="195243"/>
    <s v="St. Thomas Aquinas College"/>
    <s v="NY"/>
    <n v="0.93049999999999999"/>
    <n v="972"/>
    <n v="39450"/>
    <n v="0.54039999999999999"/>
    <n v="0.73360000000000003"/>
    <n v="0.2162"/>
    <x v="731"/>
    <x v="337"/>
    <n v="9579"/>
    <n v="16"/>
    <x v="1"/>
    <x v="1"/>
    <x v="2"/>
    <s v="yes"/>
  </r>
  <r>
    <n v="195304"/>
    <s v="Sarah Lawrence College"/>
    <s v="NY"/>
    <n v="0.61729999999999996"/>
    <n v="1530"/>
    <n v="66862"/>
    <n v="0.71330000000000005"/>
    <n v="0.87350000000000005"/>
    <n v="0.1183"/>
    <x v="732"/>
    <x v="11"/>
    <n v="11235"/>
    <n v="10"/>
    <x v="1"/>
    <x v="1"/>
    <x v="2"/>
    <s v="yes"/>
  </r>
  <r>
    <n v="195474"/>
    <s v="Siena University"/>
    <s v="NY"/>
    <n v="0.69020000000000004"/>
    <n v="3409"/>
    <n v="46580"/>
    <n v="0.74729999999999996"/>
    <n v="0.82689999999999997"/>
    <n v="0.24490000000000001"/>
    <x v="733"/>
    <x v="338"/>
    <n v="9661"/>
    <n v="12"/>
    <x v="1"/>
    <x v="1"/>
    <x v="2"/>
    <s v="yes"/>
  </r>
  <r>
    <n v="195526"/>
    <s v="Skidmore College"/>
    <s v="NY"/>
    <n v="0.21049999999999999"/>
    <n v="2694"/>
    <n v="67290"/>
    <n v="0.82569999999999999"/>
    <n v="0.89649999999999996"/>
    <n v="0.1275"/>
    <x v="734"/>
    <x v="0"/>
    <n v="11403"/>
    <n v="8"/>
    <x v="1"/>
    <x v="1"/>
    <x v="2"/>
    <s v="yes"/>
  </r>
  <r>
    <n v="195544"/>
    <s v="St. Joseph's University-New York"/>
    <s v="NY"/>
    <n v="0.72050000000000003"/>
    <n v="3144"/>
    <n v="36550"/>
    <n v="0.68779999999999997"/>
    <n v="0.80700000000000005"/>
    <n v="0.33989999999999998"/>
    <x v="735"/>
    <x v="57"/>
    <n v="9258"/>
    <n v="12"/>
    <x v="1"/>
    <x v="0"/>
    <x v="2"/>
    <s v="yes"/>
  </r>
  <r>
    <n v="195720"/>
    <s v="St. John Fisher University"/>
    <s v="NY"/>
    <n v="0.66400000000000003"/>
    <n v="2565"/>
    <n v="41190"/>
    <n v="0.74170000000000003"/>
    <n v="0.86419999999999997"/>
    <n v="0.28689999999999999"/>
    <x v="736"/>
    <x v="58"/>
    <n v="9676"/>
    <n v="11"/>
    <x v="1"/>
    <x v="1"/>
    <x v="2"/>
    <s v="yes"/>
  </r>
  <r>
    <n v="195809"/>
    <s v="St. John's University-New York"/>
    <s v="NY"/>
    <n v="0.83430000000000004"/>
    <n v="9477"/>
    <n v="53020"/>
    <n v="0.66090000000000004"/>
    <n v="0.78700000000000003"/>
    <n v="0.2419"/>
    <x v="737"/>
    <x v="32"/>
    <n v="13500"/>
    <n v="16"/>
    <x v="1"/>
    <x v="0"/>
    <x v="2"/>
    <s v="yes"/>
  </r>
  <r>
    <n v="196015"/>
    <s v="SUNY College of Technology at Canton"/>
    <s v="NY"/>
    <n v="0.92149999999999999"/>
    <n v="2741"/>
    <n v="13572"/>
    <n v="0.38450000000000001"/>
    <n v="0.69489999999999996"/>
    <n v="0.50419999999999998"/>
    <x v="738"/>
    <x v="60"/>
    <n v="7884"/>
    <n v="18"/>
    <x v="0"/>
    <x v="2"/>
    <x v="2"/>
    <s v="no"/>
  </r>
  <r>
    <n v="196033"/>
    <s v="SUNY College of Agriculture and Technology at Cobleskill"/>
    <s v="NY"/>
    <n v="0.84019999999999995"/>
    <n v="1904"/>
    <n v="18678"/>
    <n v="0.4234"/>
    <n v="0.68710000000000004"/>
    <n v="0.43290000000000001"/>
    <x v="739"/>
    <x v="339"/>
    <n v="7556"/>
    <n v="15"/>
    <x v="0"/>
    <x v="2"/>
    <x v="2"/>
    <s v="no"/>
  </r>
  <r>
    <n v="196042"/>
    <s v="Farmingdale State College"/>
    <s v="NY"/>
    <n v="0.63290000000000002"/>
    <n v="9552"/>
    <n v="18536"/>
    <n v="0.52780000000000005"/>
    <n v="0.81569999999999998"/>
    <n v="0.36249999999999999"/>
    <x v="740"/>
    <x v="340"/>
    <n v="9379"/>
    <n v="18"/>
    <x v="0"/>
    <x v="1"/>
    <x v="2"/>
    <s v="yes"/>
  </r>
  <r>
    <n v="196060"/>
    <s v="University at Albany"/>
    <s v="NY"/>
    <n v="0.69099999999999995"/>
    <n v="12564"/>
    <n v="31256"/>
    <n v="0.61450000000000005"/>
    <n v="0.83440000000000003"/>
    <n v="0.43690000000000001"/>
    <x v="741"/>
    <x v="0"/>
    <n v="11012"/>
    <n v="16"/>
    <x v="0"/>
    <x v="0"/>
    <x v="2"/>
    <s v="yes"/>
  </r>
  <r>
    <n v="196079"/>
    <s v="Binghamton University"/>
    <s v="NY"/>
    <n v="0.3861"/>
    <n v="14655"/>
    <n v="30447"/>
    <n v="0.81620000000000004"/>
    <n v="0.89380000000000004"/>
    <n v="0.28120000000000001"/>
    <x v="742"/>
    <x v="13"/>
    <n v="11086"/>
    <n v="18"/>
    <x v="0"/>
    <x v="1"/>
    <x v="2"/>
    <s v="yes"/>
  </r>
  <r>
    <n v="196088"/>
    <s v="University at Buffalo"/>
    <s v="NY"/>
    <n v="0.74180000000000001"/>
    <n v="20112"/>
    <n v="31536"/>
    <n v="0.75180000000000002"/>
    <n v="0.85209999999999997"/>
    <n v="0.33129999999999998"/>
    <x v="743"/>
    <x v="4"/>
    <n v="12415"/>
    <n v="11"/>
    <x v="0"/>
    <x v="1"/>
    <x v="2"/>
    <s v="yes"/>
  </r>
  <r>
    <n v="196097"/>
    <s v="Stony Brook University"/>
    <s v="NY"/>
    <n v="0.4904"/>
    <n v="18101"/>
    <n v="32741"/>
    <n v="0.75560000000000005"/>
    <n v="0.89810000000000001"/>
    <n v="0.39439999999999997"/>
    <x v="744"/>
    <x v="341"/>
    <n v="14008"/>
    <n v="19"/>
    <x v="0"/>
    <x v="1"/>
    <x v="2"/>
    <s v="yes"/>
  </r>
  <r>
    <n v="196103"/>
    <s v="SUNY College of Environmental Science and Forestry"/>
    <s v="NY"/>
    <n v="0.63280000000000003"/>
    <n v="1839"/>
    <n v="22263"/>
    <n v="0.66320000000000001"/>
    <n v="0.87019999999999997"/>
    <n v="0.19650000000000001"/>
    <x v="745"/>
    <x v="316"/>
    <n v="9954"/>
    <n v="14"/>
    <x v="0"/>
    <x v="0"/>
    <x v="2"/>
    <s v="yes"/>
  </r>
  <r>
    <n v="196112"/>
    <s v="SUNY Polytechnic Institute"/>
    <s v="NY"/>
    <n v="0.8135"/>
    <n v="1849"/>
    <n v="21215"/>
    <n v="0.55079999999999996"/>
    <n v="0.6915"/>
    <n v="0.39650000000000002"/>
    <x v="746"/>
    <x v="342"/>
    <n v="9835"/>
    <n v="13"/>
    <x v="0"/>
    <x v="1"/>
    <x v="2"/>
    <s v="yes"/>
  </r>
  <r>
    <n v="196121"/>
    <s v="SUNY Brockport"/>
    <s v="NY"/>
    <n v="0.70679999999999998"/>
    <n v="5784"/>
    <n v="15822"/>
    <n v="0.55130000000000001"/>
    <n v="0.7177"/>
    <n v="0.40189999999999998"/>
    <x v="747"/>
    <x v="60"/>
    <n v="8645"/>
    <n v="17"/>
    <x v="0"/>
    <x v="2"/>
    <x v="2"/>
    <s v="yes"/>
  </r>
  <r>
    <n v="196130"/>
    <s v="SUNY Buffalo State University"/>
    <s v="NY"/>
    <n v="0.72950000000000004"/>
    <n v="5097"/>
    <n v="19653"/>
    <n v="0.33310000000000001"/>
    <n v="0.57720000000000005"/>
    <n v="0.55600000000000005"/>
    <x v="748"/>
    <x v="343"/>
    <n v="9132"/>
    <n v="14"/>
    <x v="0"/>
    <x v="0"/>
    <x v="2"/>
    <s v="yes"/>
  </r>
  <r>
    <n v="196149"/>
    <s v="State University of New York at Cortland"/>
    <s v="NY"/>
    <n v="0.59789999999999999"/>
    <n v="5901"/>
    <n v="18784"/>
    <n v="0.68030000000000002"/>
    <n v="0.81089999999999995"/>
    <n v="0.2742"/>
    <x v="749"/>
    <x v="64"/>
    <n v="7557"/>
    <n v="15"/>
    <x v="0"/>
    <x v="2"/>
    <x v="2"/>
    <s v="yes"/>
  </r>
  <r>
    <n v="196158"/>
    <s v="SUNY at Fredonia"/>
    <s v="NY"/>
    <n v="0.77700000000000002"/>
    <n v="2755"/>
    <n v="19771"/>
    <n v="0.50209999999999999"/>
    <n v="0.76239999999999997"/>
    <n v="0.38829999999999998"/>
    <x v="750"/>
    <x v="112"/>
    <n v="8123"/>
    <n v="11"/>
    <x v="0"/>
    <x v="2"/>
    <x v="2"/>
    <s v="yes"/>
  </r>
  <r>
    <n v="196167"/>
    <s v="SUNY College at Geneseo"/>
    <s v="NY"/>
    <n v="0.66449999999999998"/>
    <n v="3869"/>
    <n v="19569"/>
    <n v="0.71450000000000002"/>
    <n v="0.86990000000000001"/>
    <n v="0.27639999999999998"/>
    <x v="751"/>
    <x v="0"/>
    <n v="8765"/>
    <n v="16"/>
    <x v="0"/>
    <x v="2"/>
    <x v="2"/>
    <s v="yes"/>
  </r>
  <r>
    <n v="196176"/>
    <s v="State University of New York at New Paltz"/>
    <s v="NY"/>
    <n v="0.61609999999999998"/>
    <n v="6086"/>
    <n v="18822"/>
    <n v="0.71599999999999997"/>
    <n v="0.85019999999999996"/>
    <n v="0.31900000000000001"/>
    <x v="752"/>
    <x v="35"/>
    <n v="8406"/>
    <n v="16"/>
    <x v="0"/>
    <x v="2"/>
    <x v="2"/>
    <s v="yes"/>
  </r>
  <r>
    <n v="196185"/>
    <s v="SUNY Oneonta"/>
    <s v="NY"/>
    <n v="0.69599999999999995"/>
    <n v="4643"/>
    <n v="19781"/>
    <n v="0.68810000000000004"/>
    <n v="0.75509999999999999"/>
    <n v="0.36020000000000002"/>
    <x v="753"/>
    <x v="344"/>
    <n v="7888"/>
    <n v="13"/>
    <x v="0"/>
    <x v="2"/>
    <x v="2"/>
    <s v="yes"/>
  </r>
  <r>
    <n v="196194"/>
    <s v="State University of New York at Oswego"/>
    <s v="NY"/>
    <n v="0.80549999999999999"/>
    <n v="5473"/>
    <n v="18735"/>
    <n v="0.60360000000000003"/>
    <n v="0.70450000000000002"/>
    <n v="0.39650000000000002"/>
    <x v="754"/>
    <x v="345"/>
    <n v="8147"/>
    <n v="15"/>
    <x v="0"/>
    <x v="2"/>
    <x v="2"/>
    <s v="yes"/>
  </r>
  <r>
    <n v="196200"/>
    <s v="SUNY College at Potsdam"/>
    <s v="NY"/>
    <n v="0.77700000000000002"/>
    <n v="1823"/>
    <n v="18678"/>
    <n v="0.45300000000000001"/>
    <n v="0.77669999999999995"/>
    <n v="0.40339999999999998"/>
    <x v="755"/>
    <x v="112"/>
    <n v="7383"/>
    <n v="11"/>
    <x v="0"/>
    <x v="2"/>
    <x v="2"/>
    <s v="no"/>
  </r>
  <r>
    <n v="196219"/>
    <s v="SUNY at Purchase College"/>
    <s v="NY"/>
    <n v="0.74050000000000005"/>
    <n v="3197"/>
    <n v="19203"/>
    <n v="0.62770000000000004"/>
    <n v="0.80310000000000004"/>
    <n v="0.35510000000000003"/>
    <x v="756"/>
    <x v="346"/>
    <n v="8079"/>
    <n v="12"/>
    <x v="0"/>
    <x v="1"/>
    <x v="2"/>
    <s v="no"/>
  </r>
  <r>
    <n v="196237"/>
    <s v="SUNY Old Westbury"/>
    <s v="NY"/>
    <n v="0.83630000000000004"/>
    <n v="4162"/>
    <n v="18842"/>
    <n v="0.44569999999999999"/>
    <n v="0.7177"/>
    <n v="0.49270000000000003"/>
    <x v="757"/>
    <x v="347"/>
    <n v="10290"/>
    <n v="17"/>
    <x v="0"/>
    <x v="1"/>
    <x v="2"/>
    <s v="yes"/>
  </r>
  <r>
    <n v="196246"/>
    <s v="State University of New York at Plattsburgh"/>
    <s v="NY"/>
    <n v="0.78410000000000002"/>
    <n v="3769"/>
    <n v="18945"/>
    <n v="0.58509999999999995"/>
    <n v="0.73199999999999998"/>
    <n v="0.40560000000000002"/>
    <x v="758"/>
    <x v="348"/>
    <n v="8116"/>
    <n v="15"/>
    <x v="0"/>
    <x v="2"/>
    <x v="2"/>
    <s v="yes"/>
  </r>
  <r>
    <n v="196291"/>
    <s v="SUNY Maritime College"/>
    <s v="NY"/>
    <n v="0.72409999999999997"/>
    <n v="1285"/>
    <n v="19159"/>
    <n v="0.64390000000000003"/>
    <n v="0.83460000000000001"/>
    <n v="0.22120000000000001"/>
    <x v="759"/>
    <x v="58"/>
    <n v="8873"/>
    <n v="15"/>
    <x v="0"/>
    <x v="0"/>
    <x v="2"/>
    <s v="yes"/>
  </r>
  <r>
    <n v="196413"/>
    <s v="Syracuse University"/>
    <s v="NY"/>
    <n v="0.4592"/>
    <n v="15477"/>
    <n v="65528"/>
    <n v="0.83609999999999995"/>
    <n v="0.90129999999999999"/>
    <n v="0.17069999999999999"/>
    <x v="760"/>
    <x v="50"/>
    <n v="13189"/>
    <n v="15"/>
    <x v="1"/>
    <x v="0"/>
    <x v="2"/>
    <s v="yes"/>
  </r>
  <r>
    <n v="196592"/>
    <s v="Touro University"/>
    <s v="NY"/>
    <n v="0.60829999999999995"/>
    <n v="4040"/>
    <n v="22450"/>
    <n v="0.72389999999999999"/>
    <n v="0.88829999999999998"/>
    <n v="0.30199999999999999"/>
    <x v="761"/>
    <x v="349"/>
    <n v="9964"/>
    <n v="10"/>
    <x v="1"/>
    <x v="0"/>
    <x v="2"/>
    <s v="yes"/>
  </r>
  <r>
    <n v="196866"/>
    <s v="Union College"/>
    <s v="NY"/>
    <n v="0.43919999999999998"/>
    <n v="2046"/>
    <n v="69039"/>
    <n v="0.80389999999999995"/>
    <n v="0.90180000000000005"/>
    <n v="0.14360000000000001"/>
    <x v="762"/>
    <x v="350"/>
    <n v="12031"/>
    <n v="9"/>
    <x v="1"/>
    <x v="0"/>
    <x v="2"/>
    <s v="yes"/>
  </r>
  <r>
    <n v="197027"/>
    <s v="United States Merchant Marine Academy"/>
    <s v="NY"/>
    <n v="0.34239999999999998"/>
    <n v="962"/>
    <n v="895"/>
    <n v="0.82379999999999998"/>
    <n v="0.84460000000000002"/>
    <n v="7.8100000000000003E-2"/>
    <x v="763"/>
    <x v="351"/>
    <n v="11875"/>
    <n v="13"/>
    <x v="0"/>
    <x v="1"/>
    <x v="2"/>
    <s v="yes"/>
  </r>
  <r>
    <n v="197045"/>
    <s v="Utica University"/>
    <s v="NY"/>
    <n v="0.91949999999999998"/>
    <n v="2278"/>
    <n v="26930"/>
    <n v="0.56240000000000001"/>
    <n v="0.70709999999999995"/>
    <n v="0.3337"/>
    <x v="764"/>
    <x v="79"/>
    <n v="9148"/>
    <n v="12"/>
    <x v="1"/>
    <x v="0"/>
    <x v="2"/>
    <s v="yes"/>
  </r>
  <r>
    <n v="197133"/>
    <s v="Vassar College"/>
    <s v="NY"/>
    <n v="0.1857"/>
    <n v="2444"/>
    <n v="71030"/>
    <n v="0.91080000000000005"/>
    <n v="0.94899999999999995"/>
    <n v="0.19239999999999999"/>
    <x v="765"/>
    <x v="352"/>
    <n v="13587"/>
    <n v="7"/>
    <x v="1"/>
    <x v="1"/>
    <x v="2"/>
    <s v="yes"/>
  </r>
  <r>
    <n v="197142"/>
    <s v="Villa Maria College"/>
    <s v="NY"/>
    <n v="0.8659"/>
    <n v="603"/>
    <n v="28670"/>
    <n v="0.3145"/>
    <n v="0.76470000000000005"/>
    <n v="0.64770000000000005"/>
    <x v="766"/>
    <x v="134"/>
    <n v="5508"/>
    <n v="10"/>
    <x v="1"/>
    <x v="0"/>
    <x v="2"/>
    <s v="no"/>
  </r>
  <r>
    <n v="197151"/>
    <s v="School of Visual Arts"/>
    <s v="NY"/>
    <n v="0.9264"/>
    <n v="3244"/>
    <n v="51400"/>
    <n v="0.75680000000000003"/>
    <n v="0.8548"/>
    <n v="0.15570000000000001"/>
    <x v="767"/>
    <x v="11"/>
    <n v="4435"/>
    <n v="9"/>
    <x v="2"/>
    <x v="0"/>
    <x v="2"/>
    <s v="no"/>
  </r>
  <r>
    <n v="197197"/>
    <s v="Wagner College"/>
    <s v="NY"/>
    <n v="0.88"/>
    <n v="1651"/>
    <n v="53200"/>
    <n v="0.65139999999999998"/>
    <n v="0.83420000000000005"/>
    <n v="0.23849999999999999"/>
    <x v="768"/>
    <x v="32"/>
    <n v="8122"/>
    <n v="11"/>
    <x v="1"/>
    <x v="0"/>
    <x v="2"/>
    <s v="yes"/>
  </r>
  <r>
    <n v="197285"/>
    <s v="The College of Westchester"/>
    <s v="NY"/>
    <n v="0.94420000000000004"/>
    <n v="759"/>
    <n v="25191"/>
    <n v="0.3765"/>
    <n v="0.79310000000000003"/>
    <n v="0.62290000000000001"/>
    <x v="769"/>
    <x v="353"/>
    <n v="6287"/>
    <n v="19"/>
    <x v="2"/>
    <x v="0"/>
    <x v="2"/>
    <s v="no"/>
  </r>
  <r>
    <n v="197708"/>
    <s v="Yeshiva University"/>
    <s v="NY"/>
    <n v="0.55620000000000003"/>
    <n v="2852"/>
    <n v="51800"/>
    <n v="0.83199999999999996"/>
    <n v="0.9153"/>
    <n v="0.13439999999999999"/>
    <x v="770"/>
    <x v="178"/>
    <n v="13637"/>
    <n v="7"/>
    <x v="1"/>
    <x v="0"/>
    <x v="2"/>
    <s v="yes"/>
  </r>
  <r>
    <n v="210492"/>
    <s v="Bryn Athyn College of the New Church"/>
    <s v="PA"/>
    <n v="0.82940000000000003"/>
    <n v="244"/>
    <n v="28917"/>
    <n v="0.6774"/>
    <n v="0.73329999999999995"/>
    <n v="0.40289999999999998"/>
    <x v="771"/>
    <x v="220"/>
    <n v="7653"/>
    <n v="8"/>
    <x v="1"/>
    <x v="1"/>
    <x v="2"/>
    <s v="no"/>
  </r>
  <r>
    <n v="210571"/>
    <s v="Albright College"/>
    <s v="PA"/>
    <n v="0.76329999999999998"/>
    <n v="1217"/>
    <n v="29082"/>
    <n v="0.50700000000000001"/>
    <n v="0.61670000000000003"/>
    <n v="0.50039999999999996"/>
    <x v="772"/>
    <x v="11"/>
    <n v="6685"/>
    <n v="11"/>
    <x v="1"/>
    <x v="0"/>
    <x v="2"/>
    <s v="yes"/>
  </r>
  <r>
    <n v="210669"/>
    <s v="Allegheny College"/>
    <s v="PA"/>
    <n v="0.54569999999999996"/>
    <n v="1156"/>
    <n v="56550"/>
    <n v="0.72550000000000003"/>
    <n v="0.77939999999999998"/>
    <n v="0.28489999999999999"/>
    <x v="773"/>
    <x v="11"/>
    <n v="8582"/>
    <n v="8"/>
    <x v="1"/>
    <x v="2"/>
    <x v="2"/>
    <s v="yes"/>
  </r>
  <r>
    <n v="210739"/>
    <s v="DeSales University"/>
    <s v="PA"/>
    <n v="0.77090000000000003"/>
    <n v="2128"/>
    <n v="46800"/>
    <n v="0.72199999999999998"/>
    <n v="0.83030000000000004"/>
    <n v="0.23780000000000001"/>
    <x v="774"/>
    <x v="354"/>
    <n v="8905"/>
    <n v="12"/>
    <x v="1"/>
    <x v="1"/>
    <x v="2"/>
    <s v="yes"/>
  </r>
  <r>
    <n v="210775"/>
    <s v="Alvernia University"/>
    <s v="PA"/>
    <n v="0.5806"/>
    <n v="2152"/>
    <n v="45000"/>
    <n v="0.55530000000000002"/>
    <n v="0.7198"/>
    <n v="0.3624"/>
    <x v="775"/>
    <x v="11"/>
    <n v="8028"/>
    <n v="14"/>
    <x v="1"/>
    <x v="0"/>
    <x v="2"/>
    <s v="yes"/>
  </r>
  <r>
    <n v="211088"/>
    <s v="Arcadia University"/>
    <s v="PA"/>
    <n v="0.80220000000000002"/>
    <n v="1948"/>
    <n v="49610"/>
    <n v="0.66739999999999999"/>
    <n v="0.78800000000000003"/>
    <n v="0.28310000000000002"/>
    <x v="593"/>
    <x v="11"/>
    <n v="8854"/>
    <n v="10"/>
    <x v="1"/>
    <x v="1"/>
    <x v="2"/>
    <s v="yes"/>
  </r>
  <r>
    <n v="211273"/>
    <s v="Bryn Mawr College"/>
    <s v="PA"/>
    <n v="0.29430000000000001"/>
    <n v="1359"/>
    <n v="65920"/>
    <n v="0.81789999999999996"/>
    <n v="0.9224"/>
    <n v="0.14749999999999999"/>
    <x v="776"/>
    <x v="32"/>
    <n v="12083"/>
    <n v="8"/>
    <x v="1"/>
    <x v="1"/>
    <x v="2"/>
    <s v="yes"/>
  </r>
  <r>
    <n v="211291"/>
    <s v="Bucknell University"/>
    <s v="PA"/>
    <n v="0.2893"/>
    <n v="3876"/>
    <n v="67812"/>
    <n v="0.86319999999999997"/>
    <n v="0.93679999999999997"/>
    <n v="0.12379999999999999"/>
    <x v="777"/>
    <x v="11"/>
    <n v="13254"/>
    <n v="9"/>
    <x v="1"/>
    <x v="2"/>
    <x v="2"/>
    <s v="yes"/>
  </r>
  <r>
    <n v="211431"/>
    <s v="Carlow University"/>
    <s v="PA"/>
    <n v="0.86950000000000005"/>
    <n v="1348"/>
    <n v="35874"/>
    <n v="0.59919999999999995"/>
    <n v="0.84430000000000005"/>
    <n v="0.43009999999999998"/>
    <x v="778"/>
    <x v="86"/>
    <n v="7520"/>
    <n v="12"/>
    <x v="1"/>
    <x v="0"/>
    <x v="2"/>
    <s v="yes"/>
  </r>
  <r>
    <n v="211440"/>
    <s v="Carnegie Mellon University"/>
    <s v="PA"/>
    <n v="0.1166"/>
    <n v="7304"/>
    <n v="66246"/>
    <n v="0.94130000000000003"/>
    <n v="0.98"/>
    <n v="0.16039999999999999"/>
    <x v="779"/>
    <x v="44"/>
    <n v="13972"/>
    <n v="5"/>
    <x v="1"/>
    <x v="0"/>
    <x v="2"/>
    <s v="yes"/>
  </r>
  <r>
    <n v="211468"/>
    <s v="Cedar Crest College"/>
    <s v="PA"/>
    <n v="0.8407"/>
    <n v="834"/>
    <n v="46314"/>
    <n v="0.60389999999999999"/>
    <n v="0.7097"/>
    <n v="0.43569999999999998"/>
    <x v="780"/>
    <x v="11"/>
    <n v="7285"/>
    <n v="9"/>
    <x v="1"/>
    <x v="0"/>
    <x v="2"/>
    <s v="yes"/>
  </r>
  <r>
    <n v="211556"/>
    <s v="Chatham University"/>
    <s v="PA"/>
    <n v="0.61960000000000004"/>
    <n v="1232"/>
    <n v="44626"/>
    <n v="0.63060000000000005"/>
    <n v="0.77810000000000001"/>
    <n v="0.21829999999999999"/>
    <x v="781"/>
    <x v="58"/>
    <n v="8160"/>
    <n v="10"/>
    <x v="1"/>
    <x v="0"/>
    <x v="2"/>
    <s v="yes"/>
  </r>
  <r>
    <n v="211583"/>
    <s v="Chestnut Hill College"/>
    <s v="PA"/>
    <n v="0.74460000000000004"/>
    <n v="815"/>
    <n v="39870"/>
    <n v="0.48780000000000001"/>
    <n v="0.62429999999999997"/>
    <n v="0.52080000000000004"/>
    <x v="782"/>
    <x v="355"/>
    <n v="5821"/>
    <n v="10"/>
    <x v="1"/>
    <x v="0"/>
    <x v="2"/>
    <s v="yes"/>
  </r>
  <r>
    <n v="211981"/>
    <s v="Delaware Valley University"/>
    <s v="PA"/>
    <n v="0.93210000000000004"/>
    <n v="1628"/>
    <n v="44850"/>
    <n v="0.55910000000000004"/>
    <n v="0.69279999999999997"/>
    <n v="0.29899999999999999"/>
    <x v="330"/>
    <x v="32"/>
    <n v="9069"/>
    <n v="14"/>
    <x v="1"/>
    <x v="1"/>
    <x v="2"/>
    <s v="yes"/>
  </r>
  <r>
    <n v="212009"/>
    <s v="Dickinson College"/>
    <s v="PA"/>
    <n v="0.4209"/>
    <n v="2273"/>
    <n v="65650"/>
    <n v="0.79779999999999995"/>
    <n v="0.91979999999999995"/>
    <n v="0.1275"/>
    <x v="783"/>
    <x v="4"/>
    <n v="10034"/>
    <n v="11"/>
    <x v="1"/>
    <x v="0"/>
    <x v="2"/>
    <s v="yes"/>
  </r>
  <r>
    <n v="212054"/>
    <s v="Drexel University"/>
    <s v="PA"/>
    <n v="0.7944"/>
    <n v="13233"/>
    <n v="62412"/>
    <n v="0.78159999999999996"/>
    <n v="0.89510000000000001"/>
    <n v="0.2676"/>
    <x v="784"/>
    <x v="356"/>
    <n v="12380"/>
    <n v="9"/>
    <x v="1"/>
    <x v="0"/>
    <x v="2"/>
    <s v="yes"/>
  </r>
  <r>
    <n v="212106"/>
    <s v="Duquesne University"/>
    <s v="PA"/>
    <n v="0.83560000000000001"/>
    <n v="5350"/>
    <n v="48986"/>
    <n v="0.77490000000000003"/>
    <n v="0.84150000000000003"/>
    <n v="0.2024"/>
    <x v="785"/>
    <x v="357"/>
    <n v="10204"/>
    <n v="12"/>
    <x v="1"/>
    <x v="0"/>
    <x v="2"/>
    <s v="yes"/>
  </r>
  <r>
    <n v="212115"/>
    <s v="East Stroudsburg University of Pennsylvania"/>
    <s v="PA"/>
    <n v="0.92049999999999998"/>
    <n v="4814"/>
    <n v="19502"/>
    <n v="0.43120000000000003"/>
    <n v="0.72130000000000005"/>
    <n v="0.41489999999999999"/>
    <x v="786"/>
    <x v="358"/>
    <n v="10957"/>
    <n v="21"/>
    <x v="0"/>
    <x v="2"/>
    <x v="2"/>
    <s v="yes"/>
  </r>
  <r>
    <n v="212133"/>
    <s v="Eastern University"/>
    <s v="PA"/>
    <n v="0.90769999999999995"/>
    <n v="2404"/>
    <n v="38400"/>
    <n v="0.54"/>
    <n v="0.65469999999999995"/>
    <n v="0.41920000000000002"/>
    <x v="787"/>
    <x v="32"/>
    <n v="5855"/>
    <n v="21"/>
    <x v="1"/>
    <x v="1"/>
    <x v="2"/>
    <s v="yes"/>
  </r>
  <r>
    <n v="212197"/>
    <s v="Elizabethtown College"/>
    <s v="PA"/>
    <n v="0.77869999999999995"/>
    <n v="1868"/>
    <n v="37950"/>
    <n v="0.76170000000000004"/>
    <n v="0.83720000000000006"/>
    <n v="0.2084"/>
    <x v="788"/>
    <x v="11"/>
    <n v="9109"/>
    <n v="13"/>
    <x v="1"/>
    <x v="1"/>
    <x v="2"/>
    <s v="yes"/>
  </r>
  <r>
    <n v="212577"/>
    <s v="Franklin and Marshall College"/>
    <s v="PA"/>
    <n v="0.28189999999999998"/>
    <n v="1799"/>
    <n v="70794"/>
    <n v="0.8377"/>
    <n v="0.90239999999999998"/>
    <n v="0.158"/>
    <x v="789"/>
    <x v="4"/>
    <n v="11293"/>
    <n v="9"/>
    <x v="1"/>
    <x v="0"/>
    <x v="2"/>
    <s v="yes"/>
  </r>
  <r>
    <n v="212601"/>
    <s v="Gannon University"/>
    <s v="PA"/>
    <n v="0.74160000000000004"/>
    <n v="2365"/>
    <n v="40656"/>
    <n v="0.66359999999999997"/>
    <n v="0.76170000000000004"/>
    <n v="0.2384"/>
    <x v="790"/>
    <x v="11"/>
    <n v="8733"/>
    <n v="11"/>
    <x v="1"/>
    <x v="0"/>
    <x v="2"/>
    <s v="yes"/>
  </r>
  <r>
    <n v="212674"/>
    <s v="Gettysburg College"/>
    <s v="PA"/>
    <n v="0.38900000000000001"/>
    <n v="2099"/>
    <n v="66640"/>
    <n v="0.82530000000000003"/>
    <n v="0.91210000000000002"/>
    <n v="0.2099"/>
    <x v="791"/>
    <x v="359"/>
    <n v="10433"/>
    <n v="10"/>
    <x v="1"/>
    <x v="2"/>
    <x v="2"/>
    <s v="yes"/>
  </r>
  <r>
    <n v="212832"/>
    <s v="Gwynedd Mercy University"/>
    <s v="PA"/>
    <n v="0.89629999999999999"/>
    <n v="1067"/>
    <n v="40122"/>
    <n v="0.56879999999999997"/>
    <n v="0.7752"/>
    <n v="0.24909999999999999"/>
    <x v="792"/>
    <x v="32"/>
    <n v="7592"/>
    <n v="12"/>
    <x v="1"/>
    <x v="1"/>
    <x v="2"/>
    <s v="yes"/>
  </r>
  <r>
    <n v="212911"/>
    <s v="Haverford College"/>
    <s v="PA"/>
    <n v="0.1237"/>
    <n v="1430"/>
    <n v="70688"/>
    <n v="0.89639999999999997"/>
    <n v="0.93830000000000002"/>
    <n v="0.1545"/>
    <x v="793"/>
    <x v="360"/>
    <n v="11785"/>
    <n v="8"/>
    <x v="1"/>
    <x v="1"/>
    <x v="2"/>
    <s v="yes"/>
  </r>
  <r>
    <n v="212984"/>
    <s v="Holy Family University"/>
    <s v="PA"/>
    <n v="0.71040000000000003"/>
    <n v="2464"/>
    <n v="35330"/>
    <n v="0.60909999999999997"/>
    <n v="0.77729999999999999"/>
    <n v="0.41049999999999998"/>
    <x v="794"/>
    <x v="361"/>
    <n v="7978"/>
    <n v="14"/>
    <x v="1"/>
    <x v="0"/>
    <x v="2"/>
    <s v="yes"/>
  </r>
  <r>
    <n v="213011"/>
    <s v="Immaculata University"/>
    <s v="PA"/>
    <n v="0.85760000000000003"/>
    <n v="1320"/>
    <n v="29330"/>
    <n v="0.71040000000000003"/>
    <n v="0.83030000000000004"/>
    <n v="0.2283"/>
    <x v="795"/>
    <x v="11"/>
    <n v="4852"/>
    <n v="11"/>
    <x v="1"/>
    <x v="1"/>
    <x v="2"/>
    <s v="yes"/>
  </r>
  <r>
    <n v="213020"/>
    <s v="Indiana University of Pennsylvania"/>
    <s v="PA"/>
    <n v="0.90769999999999995"/>
    <n v="6764"/>
    <n v="16297"/>
    <n v="0.55510000000000004"/>
    <n v="0.75339999999999996"/>
    <n v="0.36830000000000002"/>
    <x v="796"/>
    <x v="362"/>
    <n v="11877"/>
    <n v="23"/>
    <x v="0"/>
    <x v="2"/>
    <x v="2"/>
    <s v="yes"/>
  </r>
  <r>
    <n v="213251"/>
    <s v="Juniata College"/>
    <s v="PA"/>
    <n v="0.78910000000000002"/>
    <n v="1191"/>
    <n v="58580"/>
    <n v="0.73499999999999999"/>
    <n v="0.83330000000000004"/>
    <n v="0.29039999999999999"/>
    <x v="797"/>
    <x v="11"/>
    <n v="9004"/>
    <n v="11"/>
    <x v="1"/>
    <x v="2"/>
    <x v="2"/>
    <s v="yes"/>
  </r>
  <r>
    <n v="213303"/>
    <s v="Keystone College"/>
    <s v="PA"/>
    <n v="0.84799999999999998"/>
    <n v="771"/>
    <n v="18300"/>
    <n v="0.35870000000000002"/>
    <n v="0.57230000000000003"/>
    <n v="0.4178"/>
    <x v="798"/>
    <x v="50"/>
    <n v="5423"/>
    <n v="12"/>
    <x v="1"/>
    <x v="1"/>
    <x v="2"/>
    <s v="no"/>
  </r>
  <r>
    <n v="213321"/>
    <s v="King's College"/>
    <s v="PA"/>
    <n v="0.93110000000000004"/>
    <n v="1484"/>
    <n v="44100"/>
    <n v="0.59889999999999999"/>
    <n v="0.75700000000000001"/>
    <n v="0.30380000000000001"/>
    <x v="799"/>
    <x v="11"/>
    <n v="8851"/>
    <n v="13"/>
    <x v="1"/>
    <x v="0"/>
    <x v="2"/>
    <s v="yes"/>
  </r>
  <r>
    <n v="213349"/>
    <s v="Kutztown University of Pennsylvania"/>
    <s v="PA"/>
    <n v="0.90749999999999997"/>
    <n v="6180"/>
    <n v="16068"/>
    <n v="0.53820000000000001"/>
    <n v="0.77790000000000004"/>
    <n v="0.3266"/>
    <x v="800"/>
    <x v="50"/>
    <n v="11035"/>
    <n v="20"/>
    <x v="0"/>
    <x v="2"/>
    <x v="2"/>
    <s v="yes"/>
  </r>
  <r>
    <n v="213358"/>
    <s v="La Roche University"/>
    <s v="PA"/>
    <n v="0.75760000000000005"/>
    <n v="751"/>
    <n v="34052"/>
    <n v="0.57210000000000005"/>
    <n v="0.68820000000000003"/>
    <n v="0.1009"/>
    <x v="801"/>
    <x v="32"/>
    <n v="7208"/>
    <n v="11"/>
    <x v="1"/>
    <x v="1"/>
    <x v="2"/>
    <s v="yes"/>
  </r>
  <r>
    <n v="213367"/>
    <s v="La Salle University"/>
    <s v="PA"/>
    <n v="0.96589999999999998"/>
    <n v="1953"/>
    <n v="37800"/>
    <n v="0.57120000000000004"/>
    <n v="0.73899999999999999"/>
    <n v="0.35049999999999998"/>
    <x v="802"/>
    <x v="32"/>
    <n v="9355"/>
    <n v="12"/>
    <x v="1"/>
    <x v="0"/>
    <x v="2"/>
    <s v="yes"/>
  </r>
  <r>
    <n v="213385"/>
    <s v="Lafayette College"/>
    <s v="PA"/>
    <n v="0.3145"/>
    <n v="2757"/>
    <n v="65398"/>
    <n v="0.87590000000000001"/>
    <n v="0.89670000000000005"/>
    <n v="0.11650000000000001"/>
    <x v="803"/>
    <x v="17"/>
    <n v="12663"/>
    <n v="10"/>
    <x v="1"/>
    <x v="1"/>
    <x v="2"/>
    <s v="yes"/>
  </r>
  <r>
    <n v="213400"/>
    <s v="Lancaster Bible College"/>
    <s v="PA"/>
    <n v="0.55889999999999995"/>
    <n v="1569"/>
    <n v="29990"/>
    <n v="0.66669999999999996"/>
    <n v="0.79390000000000005"/>
    <n v="0.35489999999999999"/>
    <x v="804"/>
    <x v="34"/>
    <n v="5811"/>
    <n v="19"/>
    <x v="1"/>
    <x v="1"/>
    <x v="2"/>
    <s v="no"/>
  </r>
  <r>
    <n v="213507"/>
    <s v="Lebanon Valley College"/>
    <s v="PA"/>
    <n v="0.8377"/>
    <n v="1684"/>
    <n v="52080"/>
    <n v="0.64959999999999996"/>
    <n v="0.82979999999999998"/>
    <n v="0.2485"/>
    <x v="805"/>
    <x v="11"/>
    <n v="8422"/>
    <n v="11"/>
    <x v="1"/>
    <x v="1"/>
    <x v="2"/>
    <s v="yes"/>
  </r>
  <r>
    <n v="213543"/>
    <s v="Lehigh University"/>
    <s v="PA"/>
    <n v="0.25929999999999997"/>
    <n v="5898"/>
    <n v="64980"/>
    <n v="0.87909999999999999"/>
    <n v="0.93700000000000006"/>
    <n v="0.17710000000000001"/>
    <x v="806"/>
    <x v="363"/>
    <n v="15219"/>
    <n v="10"/>
    <x v="1"/>
    <x v="0"/>
    <x v="2"/>
    <s v="yes"/>
  </r>
  <r>
    <n v="213598"/>
    <s v="Lincoln University"/>
    <s v="PA"/>
    <n v="0.65720000000000001"/>
    <n v="1539"/>
    <n v="19384"/>
    <n v="0.4355"/>
    <n v="0.73409999999999997"/>
    <n v="0.68669999999999998"/>
    <x v="807"/>
    <x v="364"/>
    <n v="9580"/>
    <n v="12"/>
    <x v="0"/>
    <x v="1"/>
    <x v="2"/>
    <s v="no"/>
  </r>
  <r>
    <n v="213668"/>
    <s v="Lycoming College"/>
    <s v="PA"/>
    <n v="0.74070000000000003"/>
    <n v="996"/>
    <n v="50029"/>
    <n v="0.59630000000000005"/>
    <n v="0.7611"/>
    <n v="0.38009999999999999"/>
    <x v="808"/>
    <x v="11"/>
    <n v="8261"/>
    <n v="10"/>
    <x v="1"/>
    <x v="0"/>
    <x v="2"/>
    <s v="yes"/>
  </r>
  <r>
    <n v="213826"/>
    <s v="Marywood University"/>
    <s v="PA"/>
    <n v="0.60580000000000001"/>
    <n v="1784"/>
    <n v="41420"/>
    <n v="0.71650000000000003"/>
    <n v="0.79810000000000003"/>
    <n v="0.3196"/>
    <x v="809"/>
    <x v="365"/>
    <n v="7773"/>
    <n v="11"/>
    <x v="1"/>
    <x v="0"/>
    <x v="2"/>
    <s v="yes"/>
  </r>
  <r>
    <n v="213987"/>
    <s v="Mercyhurst University"/>
    <s v="PA"/>
    <n v="0.81020000000000003"/>
    <n v="2191"/>
    <n v="45770"/>
    <n v="0.60170000000000001"/>
    <n v="0.79790000000000005"/>
    <n v="0.31330000000000002"/>
    <x v="810"/>
    <x v="366"/>
    <n v="7193"/>
    <n v="14"/>
    <x v="1"/>
    <x v="0"/>
    <x v="2"/>
    <s v="no"/>
  </r>
  <r>
    <n v="213996"/>
    <s v="Messiah University"/>
    <s v="PA"/>
    <n v="0.78969999999999996"/>
    <n v="2259"/>
    <n v="42240"/>
    <n v="0.74960000000000004"/>
    <n v="0.88570000000000004"/>
    <n v="0.19639999999999999"/>
    <x v="811"/>
    <x v="367"/>
    <n v="9179"/>
    <n v="12"/>
    <x v="1"/>
    <x v="1"/>
    <x v="2"/>
    <s v="yes"/>
  </r>
  <r>
    <n v="214041"/>
    <s v="Millersville University of Pennsylvania"/>
    <s v="PA"/>
    <n v="0.8619"/>
    <n v="5728"/>
    <n v="22952"/>
    <n v="0.57630000000000003"/>
    <n v="0.77110000000000001"/>
    <n v="0.27310000000000001"/>
    <x v="812"/>
    <x v="368"/>
    <n v="11531"/>
    <n v="19"/>
    <x v="0"/>
    <x v="1"/>
    <x v="2"/>
    <s v="yes"/>
  </r>
  <r>
    <n v="214069"/>
    <s v="Misericordia University"/>
    <s v="PA"/>
    <n v="0.70930000000000004"/>
    <n v="1672"/>
    <n v="40370"/>
    <n v="0.71709999999999996"/>
    <n v="0.77639999999999998"/>
    <n v="0.27189999999999998"/>
    <x v="813"/>
    <x v="369"/>
    <n v="8504"/>
    <n v="11"/>
    <x v="1"/>
    <x v="1"/>
    <x v="2"/>
    <s v="yes"/>
  </r>
  <r>
    <n v="214148"/>
    <s v="Moore College of Art and Design"/>
    <s v="PA"/>
    <n v="0.56459999999999999"/>
    <n v="535"/>
    <n v="52812"/>
    <n v="0.57140000000000002"/>
    <n v="0.80559999999999998"/>
    <n v="0.43330000000000002"/>
    <x v="814"/>
    <x v="50"/>
    <n v="8081"/>
    <n v="9"/>
    <x v="1"/>
    <x v="0"/>
    <x v="2"/>
    <s v="no"/>
  </r>
  <r>
    <n v="214157"/>
    <s v="Moravian University"/>
    <s v="PA"/>
    <n v="0.54169999999999996"/>
    <n v="1949"/>
    <n v="53500"/>
    <n v="0.71689999999999998"/>
    <n v="0.79169999999999996"/>
    <n v="0.31900000000000001"/>
    <x v="815"/>
    <x v="370"/>
    <n v="8295"/>
    <n v="10"/>
    <x v="1"/>
    <x v="0"/>
    <x v="2"/>
    <s v="yes"/>
  </r>
  <r>
    <n v="214166"/>
    <s v="Mount Aloysius College"/>
    <s v="PA"/>
    <n v="0.82050000000000001"/>
    <n v="1094"/>
    <n v="27072"/>
    <n v="0.56910000000000005"/>
    <n v="0.56120000000000003"/>
    <n v="0.15429999999999999"/>
    <x v="816"/>
    <x v="371"/>
    <n v="7396"/>
    <n v="11"/>
    <x v="1"/>
    <x v="2"/>
    <x v="2"/>
    <s v="no"/>
  </r>
  <r>
    <n v="214175"/>
    <s v="Muhlenberg College"/>
    <s v="PA"/>
    <n v="0.71989999999999998"/>
    <n v="1727"/>
    <n v="62805"/>
    <n v="0.82230000000000003"/>
    <n v="0.89929999999999999"/>
    <n v="0.21199999999999999"/>
    <x v="817"/>
    <x v="372"/>
    <n v="9647"/>
    <n v="9"/>
    <x v="1"/>
    <x v="0"/>
    <x v="2"/>
    <s v="yes"/>
  </r>
  <r>
    <n v="214272"/>
    <s v="Neumann University"/>
    <s v="PA"/>
    <n v="0.81279999999999997"/>
    <n v="1533"/>
    <n v="39100"/>
    <n v="0.53680000000000005"/>
    <n v="0.72089999999999999"/>
    <n v="0.42770000000000002"/>
    <x v="818"/>
    <x v="11"/>
    <n v="7550"/>
    <n v="13"/>
    <x v="1"/>
    <x v="1"/>
    <x v="2"/>
    <s v="yes"/>
  </r>
  <r>
    <n v="214591"/>
    <s v="Pennsylvania State University-Penn State Erie-Behrend College"/>
    <s v="PA"/>
    <n v="0.96830000000000005"/>
    <n v="3240"/>
    <n v="26958"/>
    <n v="0.43630000000000002"/>
    <n v="0.83250000000000002"/>
    <n v="0.28889999999999999"/>
    <x v="819"/>
    <x v="32"/>
    <n v="10333"/>
    <n v="12"/>
    <x v="0"/>
    <x v="1"/>
    <x v="2"/>
    <s v="yes"/>
  </r>
  <r>
    <n v="214625"/>
    <s v="Pennsylvania State University-Penn State New Kensington"/>
    <s v="PA"/>
    <n v="0.95289999999999997"/>
    <n v="416"/>
    <n v="24134"/>
    <n v="0.27610000000000001"/>
    <n v="0.85440000000000005"/>
    <n v="0.318"/>
    <x v="819"/>
    <x v="32"/>
    <n v="9403"/>
    <n v="9"/>
    <x v="0"/>
    <x v="2"/>
    <x v="2"/>
    <s v="yes"/>
  </r>
  <r>
    <n v="214634"/>
    <s v="Pennsylvania State University-Penn State Shenango"/>
    <s v="PA"/>
    <n v="0.92200000000000004"/>
    <n v="256"/>
    <n v="23560"/>
    <n v="0.4194"/>
    <n v="0.65790000000000004"/>
    <n v="0.3916"/>
    <x v="819"/>
    <x v="32"/>
    <n v="9036"/>
    <n v="7"/>
    <x v="0"/>
    <x v="2"/>
    <x v="2"/>
    <s v="yes"/>
  </r>
  <r>
    <n v="214643"/>
    <s v="Pennsylvania State University-Penn State Wilkes-Barre"/>
    <s v="PA"/>
    <n v="0.96989999999999998"/>
    <n v="313"/>
    <n v="24006"/>
    <n v="0.2273"/>
    <n v="0.80720000000000003"/>
    <n v="0.39369999999999999"/>
    <x v="819"/>
    <x v="32"/>
    <n v="9188"/>
    <n v="10"/>
    <x v="0"/>
    <x v="2"/>
    <x v="2"/>
    <s v="yes"/>
  </r>
  <r>
    <n v="214652"/>
    <s v="Pennsylvania State University-Penn State Scranton"/>
    <s v="PA"/>
    <n v="0.98519999999999996"/>
    <n v="793"/>
    <n v="25392"/>
    <n v="0.39290000000000003"/>
    <n v="0.79310000000000003"/>
    <n v="0.41820000000000002"/>
    <x v="819"/>
    <x v="32"/>
    <n v="9774"/>
    <n v="11"/>
    <x v="0"/>
    <x v="1"/>
    <x v="2"/>
    <s v="yes"/>
  </r>
  <r>
    <n v="214670"/>
    <s v="Pennsylvania State University-Penn State Lehigh Valley"/>
    <s v="PA"/>
    <n v="0.97370000000000001"/>
    <n v="859"/>
    <n v="25392"/>
    <n v="0.17829999999999999"/>
    <n v="0.83389999999999997"/>
    <n v="0.35010000000000002"/>
    <x v="819"/>
    <x v="32"/>
    <n v="8550"/>
    <n v="14"/>
    <x v="0"/>
    <x v="1"/>
    <x v="2"/>
    <s v="yes"/>
  </r>
  <r>
    <n v="214689"/>
    <s v="Pennsylvania State University-Penn State Altoona"/>
    <s v="PA"/>
    <n v="0.98060000000000003"/>
    <n v="2367"/>
    <n v="26958"/>
    <n v="0.16500000000000001"/>
    <n v="0.79520000000000002"/>
    <n v="0.29370000000000002"/>
    <x v="819"/>
    <x v="32"/>
    <n v="9491"/>
    <n v="13"/>
    <x v="0"/>
    <x v="0"/>
    <x v="2"/>
    <s v="yes"/>
  </r>
  <r>
    <n v="214698"/>
    <s v="Pennsylvania State University-Penn State Beaver"/>
    <s v="PA"/>
    <n v="0.95650000000000002"/>
    <n v="482"/>
    <n v="24134"/>
    <n v="0.21740000000000001"/>
    <n v="0.75609999999999999"/>
    <n v="0.31940000000000002"/>
    <x v="819"/>
    <x v="32"/>
    <n v="9688"/>
    <n v="12"/>
    <x v="0"/>
    <x v="1"/>
    <x v="2"/>
    <s v="yes"/>
  </r>
  <r>
    <n v="214704"/>
    <s v="Pennsylvania State University-Penn State Berks"/>
    <s v="PA"/>
    <n v="0.98670000000000002"/>
    <n v="1872"/>
    <n v="26958"/>
    <n v="0.31519999999999998"/>
    <n v="0.76749999999999996"/>
    <n v="0.28760000000000002"/>
    <x v="819"/>
    <x v="32"/>
    <n v="10158"/>
    <n v="13"/>
    <x v="0"/>
    <x v="1"/>
    <x v="2"/>
    <s v="yes"/>
  </r>
  <r>
    <n v="214713"/>
    <s v="Pennsylvania State University-Penn State Harrisburg"/>
    <s v="PA"/>
    <n v="0.97599999999999998"/>
    <n v="4031"/>
    <n v="26958"/>
    <n v="0.26119999999999999"/>
    <n v="0.82120000000000004"/>
    <n v="0.26129999999999998"/>
    <x v="819"/>
    <x v="32"/>
    <n v="11107"/>
    <n v="15"/>
    <x v="0"/>
    <x v="1"/>
    <x v="2"/>
    <s v="yes"/>
  </r>
  <r>
    <n v="214731"/>
    <s v="Pennsylvania State University-Penn State Brandywine"/>
    <s v="PA"/>
    <n v="0.98109999999999997"/>
    <n v="1223"/>
    <n v="25392"/>
    <n v="0.25979999999999998"/>
    <n v="0.72619999999999996"/>
    <n v="0.33689999999999998"/>
    <x v="819"/>
    <x v="32"/>
    <n v="9857"/>
    <n v="15"/>
    <x v="0"/>
    <x v="1"/>
    <x v="2"/>
    <s v="yes"/>
  </r>
  <r>
    <n v="214740"/>
    <s v="Pennsylvania State University-Penn State DuBois"/>
    <s v="PA"/>
    <n v="0.97119999999999995"/>
    <n v="349"/>
    <n v="24134"/>
    <n v="0.33810000000000001"/>
    <n v="0.86360000000000003"/>
    <n v="0.29459999999999997"/>
    <x v="819"/>
    <x v="32"/>
    <n v="9056"/>
    <n v="9"/>
    <x v="0"/>
    <x v="2"/>
    <x v="2"/>
    <s v="yes"/>
  </r>
  <r>
    <n v="214759"/>
    <s v="Pennsylvania State University-Penn State Fayette- Eberly"/>
    <s v="PA"/>
    <n v="0.95469999999999999"/>
    <n v="402"/>
    <n v="24134"/>
    <n v="0.38619999999999999"/>
    <n v="0.77780000000000005"/>
    <n v="0.3866"/>
    <x v="819"/>
    <x v="32"/>
    <n v="9599"/>
    <n v="9"/>
    <x v="0"/>
    <x v="2"/>
    <x v="2"/>
    <s v="yes"/>
  </r>
  <r>
    <n v="214768"/>
    <s v="Pennsylvania State University-Penn State Hazleton"/>
    <s v="PA"/>
    <n v="0.96409999999999996"/>
    <n v="501"/>
    <n v="25392"/>
    <n v="0.26150000000000001"/>
    <n v="0.75139999999999996"/>
    <n v="0.42749999999999999"/>
    <x v="819"/>
    <x v="32"/>
    <n v="9943"/>
    <n v="12"/>
    <x v="0"/>
    <x v="1"/>
    <x v="2"/>
    <s v="yes"/>
  </r>
  <r>
    <n v="214777"/>
    <s v="Pennsylvania State University-Main Campus"/>
    <s v="PA"/>
    <n v="0.60560000000000003"/>
    <n v="42284"/>
    <n v="41790"/>
    <n v="0.8609"/>
    <n v="0.9264"/>
    <n v="0.13880000000000001"/>
    <x v="819"/>
    <x v="32"/>
    <n v="13120"/>
    <n v="16"/>
    <x v="0"/>
    <x v="0"/>
    <x v="2"/>
    <s v="yes"/>
  </r>
  <r>
    <n v="214786"/>
    <s v="Pennsylvania State University-Penn State Greater Allegheny"/>
    <s v="PA"/>
    <n v="0.9647"/>
    <n v="349"/>
    <n v="24134"/>
    <n v="0.18970000000000001"/>
    <n v="0.77880000000000005"/>
    <n v="0.41270000000000001"/>
    <x v="819"/>
    <x v="32"/>
    <n v="10177"/>
    <n v="9"/>
    <x v="0"/>
    <x v="1"/>
    <x v="2"/>
    <s v="yes"/>
  </r>
  <r>
    <n v="214795"/>
    <s v="Pennsylvania State University-Penn State Mont Alto"/>
    <s v="PA"/>
    <n v="0.98209999999999997"/>
    <n v="559"/>
    <n v="24134"/>
    <n v="0.33650000000000002"/>
    <n v="0.8286"/>
    <n v="0.26750000000000002"/>
    <x v="819"/>
    <x v="32"/>
    <n v="9579"/>
    <n v="10"/>
    <x v="0"/>
    <x v="2"/>
    <x v="2"/>
    <s v="yes"/>
  </r>
  <r>
    <n v="214801"/>
    <s v="Pennsylvania State University-Penn State Abington"/>
    <s v="PA"/>
    <n v="0.9677"/>
    <n v="2877"/>
    <n v="25664"/>
    <n v="0.19750000000000001"/>
    <n v="0.77229999999999999"/>
    <n v="0.38769999999999999"/>
    <x v="819"/>
    <x v="32"/>
    <n v="9204"/>
    <n v="14"/>
    <x v="0"/>
    <x v="1"/>
    <x v="2"/>
    <s v="yes"/>
  </r>
  <r>
    <n v="214810"/>
    <s v="Pennsylvania State University-Penn State Schuylkill"/>
    <s v="PA"/>
    <n v="0.96640000000000004"/>
    <n v="620"/>
    <n v="25392"/>
    <n v="0.31879999999999997"/>
    <n v="0.7823"/>
    <n v="0.40460000000000002"/>
    <x v="819"/>
    <x v="32"/>
    <n v="8985"/>
    <n v="14"/>
    <x v="0"/>
    <x v="2"/>
    <x v="2"/>
    <s v="yes"/>
  </r>
  <r>
    <n v="214829"/>
    <s v="Pennsylvania State University-Penn State York"/>
    <s v="PA"/>
    <n v="0.97409999999999997"/>
    <n v="668"/>
    <n v="25392"/>
    <n v="0.16270000000000001"/>
    <n v="0.76839999999999997"/>
    <n v="0.30199999999999999"/>
    <x v="819"/>
    <x v="32"/>
    <n v="10236"/>
    <n v="14"/>
    <x v="0"/>
    <x v="1"/>
    <x v="2"/>
    <s v="yes"/>
  </r>
  <r>
    <n v="215053"/>
    <s v="Pennsylvania College of Art and Design"/>
    <s v="PA"/>
    <n v="0.99239999999999995"/>
    <n v="400"/>
    <n v="32150"/>
    <n v="0.68520000000000003"/>
    <n v="0.85109999999999997"/>
    <n v="0.47370000000000001"/>
    <x v="820"/>
    <x v="11"/>
    <n v="4574"/>
    <n v="10"/>
    <x v="1"/>
    <x v="0"/>
    <x v="2"/>
    <s v="no"/>
  </r>
  <r>
    <n v="215062"/>
    <s v="University of Pennsylvania"/>
    <s v="PA"/>
    <n v="5.3999999999999999E-2"/>
    <n v="10650"/>
    <n v="68686"/>
    <n v="0.96540000000000004"/>
    <n v="0.98880000000000001"/>
    <n v="0.1653"/>
    <x v="821"/>
    <x v="373"/>
    <n v="22117"/>
    <n v="8"/>
    <x v="1"/>
    <x v="0"/>
    <x v="2"/>
    <s v="yes"/>
  </r>
  <r>
    <n v="215114"/>
    <s v="Cairn University-Langhorne"/>
    <s v="PA"/>
    <n v="0.88170000000000004"/>
    <n v="775"/>
    <n v="34009"/>
    <n v="0.5968"/>
    <n v="0.76619999999999999"/>
    <n v="0.32050000000000001"/>
    <x v="822"/>
    <x v="374"/>
    <n v="6206"/>
    <n v="11"/>
    <x v="1"/>
    <x v="1"/>
    <x v="2"/>
    <s v="no"/>
  </r>
  <r>
    <n v="215266"/>
    <s v="University of Pittsburgh-Bradford"/>
    <s v="PA"/>
    <n v="0.88539999999999996"/>
    <n v="995"/>
    <n v="26644"/>
    <n v="0.47610000000000002"/>
    <n v="0.65569999999999995"/>
    <n v="0.47060000000000002"/>
    <x v="823"/>
    <x v="112"/>
    <n v="9088"/>
    <n v="12"/>
    <x v="0"/>
    <x v="2"/>
    <x v="2"/>
    <s v="yes"/>
  </r>
  <r>
    <n v="215275"/>
    <s v="University of Pittsburgh-Greensburg"/>
    <s v="PA"/>
    <n v="0.95209999999999995"/>
    <n v="1305"/>
    <n v="26584"/>
    <n v="0.39700000000000002"/>
    <n v="0.69069999999999998"/>
    <n v="0.37709999999999999"/>
    <x v="823"/>
    <x v="112"/>
    <n v="8269"/>
    <n v="14"/>
    <x v="0"/>
    <x v="1"/>
    <x v="2"/>
    <s v="yes"/>
  </r>
  <r>
    <n v="215284"/>
    <s v="University of Pittsburgh-Johnstown"/>
    <s v="PA"/>
    <n v="0.94840000000000002"/>
    <n v="1808"/>
    <n v="26780"/>
    <n v="0.55820000000000003"/>
    <n v="0.75109999999999999"/>
    <n v="0.32369999999999999"/>
    <x v="823"/>
    <x v="112"/>
    <n v="8540"/>
    <n v="14"/>
    <x v="0"/>
    <x v="1"/>
    <x v="2"/>
    <s v="yes"/>
  </r>
  <r>
    <n v="215293"/>
    <s v="University of Pittsburgh-Pittsburgh Campus"/>
    <s v="PA"/>
    <n v="0.58079999999999998"/>
    <n v="20370"/>
    <n v="41430"/>
    <n v="0.85499999999999998"/>
    <n v="0.91990000000000005"/>
    <n v="0.13980000000000001"/>
    <x v="823"/>
    <x v="112"/>
    <n v="12140"/>
    <n v="13"/>
    <x v="0"/>
    <x v="0"/>
    <x v="2"/>
    <s v="yes"/>
  </r>
  <r>
    <n v="215442"/>
    <s v="Point Park University"/>
    <s v="PA"/>
    <n v="0.96909999999999996"/>
    <n v="2331"/>
    <n v="39570"/>
    <n v="0.58540000000000003"/>
    <n v="0.73939999999999995"/>
    <n v="0.38700000000000001"/>
    <x v="824"/>
    <x v="11"/>
    <n v="9211"/>
    <n v="12"/>
    <x v="1"/>
    <x v="0"/>
    <x v="2"/>
    <s v="no"/>
  </r>
  <r>
    <n v="215655"/>
    <s v="Robert Morris University"/>
    <s v="PA"/>
    <n v="0.89890000000000003"/>
    <n v="2896"/>
    <n v="35970"/>
    <n v="0.65690000000000004"/>
    <n v="0.83199999999999996"/>
    <n v="0.23300000000000001"/>
    <x v="331"/>
    <x v="375"/>
    <n v="13576"/>
    <n v="14"/>
    <x v="1"/>
    <x v="1"/>
    <x v="2"/>
    <s v="yes"/>
  </r>
  <r>
    <n v="215691"/>
    <s v="Rosemont College"/>
    <s v="PA"/>
    <n v="0.76339999999999997"/>
    <n v="486"/>
    <n v="23845"/>
    <n v="0.57140000000000002"/>
    <n v="0.82020000000000004"/>
    <n v="0.44890000000000002"/>
    <x v="825"/>
    <x v="11"/>
    <n v="6270"/>
    <n v="12"/>
    <x v="1"/>
    <x v="1"/>
    <x v="2"/>
    <s v="no"/>
  </r>
  <r>
    <n v="215743"/>
    <s v="Saint Francis University"/>
    <s v="PA"/>
    <n v="0.76819999999999999"/>
    <n v="1557"/>
    <n v="44000"/>
    <n v="0.74390000000000001"/>
    <n v="0.83020000000000005"/>
    <n v="0.17699999999999999"/>
    <x v="826"/>
    <x v="11"/>
    <n v="7645"/>
    <n v="16"/>
    <x v="1"/>
    <x v="2"/>
    <x v="2"/>
    <s v="yes"/>
  </r>
  <r>
    <n v="215770"/>
    <s v="Saint Joseph's University - Philadelphia"/>
    <s v="PA"/>
    <n v="0.88829999999999998"/>
    <n v="4948"/>
    <n v="53260"/>
    <n v="0.78839999999999999"/>
    <n v="0.88680000000000003"/>
    <n v="0.19800000000000001"/>
    <x v="827"/>
    <x v="86"/>
    <n v="11284"/>
    <n v="11"/>
    <x v="1"/>
    <x v="0"/>
    <x v="2"/>
    <s v="yes"/>
  </r>
  <r>
    <n v="215798"/>
    <s v="Saint Vincent College"/>
    <s v="PA"/>
    <n v="0.61729999999999996"/>
    <n v="1259"/>
    <n v="42396"/>
    <n v="0.68589999999999995"/>
    <n v="0.82250000000000001"/>
    <n v="0.26719999999999999"/>
    <x v="828"/>
    <x v="11"/>
    <n v="8302"/>
    <n v="11"/>
    <x v="1"/>
    <x v="1"/>
    <x v="2"/>
    <s v="yes"/>
  </r>
  <r>
    <n v="215929"/>
    <s v="University of Scranton"/>
    <s v="PA"/>
    <n v="0.81230000000000002"/>
    <n v="3554"/>
    <n v="53983"/>
    <n v="0.79790000000000005"/>
    <n v="0.8538"/>
    <n v="0.24060000000000001"/>
    <x v="829"/>
    <x v="11"/>
    <n v="11510"/>
    <n v="11"/>
    <x v="1"/>
    <x v="0"/>
    <x v="2"/>
    <s v="yes"/>
  </r>
  <r>
    <n v="215947"/>
    <s v="Seton Hill University"/>
    <s v="PA"/>
    <n v="0.79530000000000001"/>
    <n v="1492"/>
    <n v="42944"/>
    <n v="0.67359999999999998"/>
    <n v="0.80879999999999996"/>
    <n v="0.31269999999999998"/>
    <x v="429"/>
    <x v="11"/>
    <n v="8143"/>
    <n v="13"/>
    <x v="1"/>
    <x v="1"/>
    <x v="2"/>
    <s v="yes"/>
  </r>
  <r>
    <n v="216010"/>
    <s v="Shippensburg University of Pennsylvania"/>
    <s v="PA"/>
    <n v="0.86499999999999999"/>
    <n v="4086"/>
    <n v="15974"/>
    <n v="0.55700000000000005"/>
    <n v="0.7681"/>
    <n v="0.29770000000000002"/>
    <x v="830"/>
    <x v="32"/>
    <n v="12033"/>
    <n v="18"/>
    <x v="0"/>
    <x v="2"/>
    <x v="2"/>
    <s v="yes"/>
  </r>
  <r>
    <n v="216038"/>
    <s v="Slippery Rock University of Pennsylvania"/>
    <s v="PA"/>
    <n v="0.7147"/>
    <n v="6788"/>
    <n v="14676"/>
    <n v="0.65569999999999995"/>
    <n v="0.84009999999999996"/>
    <n v="0.30520000000000003"/>
    <x v="831"/>
    <x v="32"/>
    <n v="11014"/>
    <n v="20"/>
    <x v="0"/>
    <x v="2"/>
    <x v="2"/>
    <s v="yes"/>
  </r>
  <r>
    <n v="216278"/>
    <s v="Susquehanna University"/>
    <s v="PA"/>
    <n v="0.81430000000000002"/>
    <n v="2163"/>
    <n v="59850"/>
    <n v="0.81740000000000002"/>
    <n v="0.86329999999999996"/>
    <n v="0.249"/>
    <x v="832"/>
    <x v="11"/>
    <n v="9249"/>
    <n v="13"/>
    <x v="1"/>
    <x v="2"/>
    <x v="2"/>
    <s v="yes"/>
  </r>
  <r>
    <n v="216287"/>
    <s v="Swarthmore College"/>
    <s v="PA"/>
    <n v="7.46E-2"/>
    <n v="1613"/>
    <n v="65494"/>
    <n v="0.92269999999999996"/>
    <n v="0.93979999999999997"/>
    <n v="0.1948"/>
    <x v="833"/>
    <x v="28"/>
    <n v="14961"/>
    <n v="7"/>
    <x v="1"/>
    <x v="1"/>
    <x v="2"/>
    <s v="yes"/>
  </r>
  <r>
    <n v="216339"/>
    <s v="Temple University"/>
    <s v="PA"/>
    <n v="0.80410000000000004"/>
    <n v="20970"/>
    <n v="38958"/>
    <n v="0.75049999999999994"/>
    <n v="0.82609999999999995"/>
    <n v="0.31969999999999998"/>
    <x v="834"/>
    <x v="376"/>
    <n v="12479"/>
    <n v="12"/>
    <x v="0"/>
    <x v="0"/>
    <x v="2"/>
    <s v="yes"/>
  </r>
  <r>
    <n v="216357"/>
    <s v="Thiel College"/>
    <s v="PA"/>
    <n v="0.71550000000000002"/>
    <n v="788"/>
    <n v="38344"/>
    <n v="0.48730000000000001"/>
    <n v="0.73270000000000002"/>
    <n v="0.4078"/>
    <x v="835"/>
    <x v="11"/>
    <n v="7413"/>
    <n v="12"/>
    <x v="1"/>
    <x v="2"/>
    <x v="2"/>
    <s v="no"/>
  </r>
  <r>
    <n v="216366"/>
    <s v="Thomas Jefferson University"/>
    <s v="PA"/>
    <n v="0.80969999999999998"/>
    <n v="3755"/>
    <n v="47505"/>
    <n v="0.68569999999999998"/>
    <n v="0.8246"/>
    <n v="0.37469999999999998"/>
    <x v="836"/>
    <x v="377"/>
    <n v="10627"/>
    <n v="12"/>
    <x v="1"/>
    <x v="0"/>
    <x v="2"/>
    <s v="yes"/>
  </r>
  <r>
    <n v="216524"/>
    <s v="Ursinus College"/>
    <s v="PA"/>
    <n v="0.91769999999999996"/>
    <n v="1491"/>
    <n v="61210"/>
    <n v="0.73280000000000001"/>
    <n v="0.86909999999999998"/>
    <n v="0.2011"/>
    <x v="837"/>
    <x v="11"/>
    <n v="9216"/>
    <n v="10"/>
    <x v="1"/>
    <x v="1"/>
    <x v="2"/>
    <s v="yes"/>
  </r>
  <r>
    <n v="216542"/>
    <s v="University of Valley Forge"/>
    <s v="PA"/>
    <n v="0.61199999999999999"/>
    <n v="471"/>
    <n v="25240"/>
    <n v="0.4904"/>
    <n v="0.78490000000000004"/>
    <n v="0.47389999999999999"/>
    <x v="838"/>
    <x v="11"/>
    <n v="5928"/>
    <n v="12"/>
    <x v="1"/>
    <x v="1"/>
    <x v="2"/>
    <s v="no"/>
  </r>
  <r>
    <n v="216597"/>
    <s v="Villanova University"/>
    <s v="PA"/>
    <n v="0.26979999999999998"/>
    <n v="6938"/>
    <n v="67776"/>
    <n v="0.91859999999999997"/>
    <n v="0.9506"/>
    <n v="0.1202"/>
    <x v="839"/>
    <x v="378"/>
    <n v="13825"/>
    <n v="10"/>
    <x v="1"/>
    <x v="1"/>
    <x v="2"/>
    <s v="yes"/>
  </r>
  <r>
    <n v="216667"/>
    <s v="Washington &amp; Jefferson College"/>
    <s v="PA"/>
    <n v="0.80640000000000001"/>
    <n v="1295"/>
    <n v="29392"/>
    <n v="0.69520000000000004"/>
    <n v="0.81210000000000004"/>
    <n v="0.3115"/>
    <x v="840"/>
    <x v="11"/>
    <n v="8324"/>
    <n v="11"/>
    <x v="1"/>
    <x v="1"/>
    <x v="2"/>
    <s v="yes"/>
  </r>
  <r>
    <n v="216694"/>
    <s v="Waynesburg University"/>
    <s v="PA"/>
    <n v="0.8982"/>
    <n v="1009"/>
    <n v="30480"/>
    <n v="0.65539999999999998"/>
    <n v="0.71640000000000004"/>
    <n v="0.38159999999999999"/>
    <x v="841"/>
    <x v="11"/>
    <n v="6739"/>
    <n v="12"/>
    <x v="1"/>
    <x v="2"/>
    <x v="2"/>
    <s v="yes"/>
  </r>
  <r>
    <n v="216764"/>
    <s v="West Chester University of Pennsylvania"/>
    <s v="PA"/>
    <n v="0.78400000000000003"/>
    <n v="14164"/>
    <n v="22599"/>
    <n v="0.70509999999999995"/>
    <n v="0.83109999999999995"/>
    <n v="0.254"/>
    <x v="842"/>
    <x v="43"/>
    <n v="11216"/>
    <n v="20"/>
    <x v="0"/>
    <x v="1"/>
    <x v="2"/>
    <s v="yes"/>
  </r>
  <r>
    <n v="216807"/>
    <s v="Westminster College"/>
    <s v="PA"/>
    <n v="0.92559999999999998"/>
    <n v="1041"/>
    <n v="40290"/>
    <n v="0.64549999999999996"/>
    <n v="0.80969999999999998"/>
    <n v="0.26819999999999999"/>
    <x v="843"/>
    <x v="379"/>
    <n v="7574"/>
    <n v="12"/>
    <x v="1"/>
    <x v="2"/>
    <x v="2"/>
    <s v="yes"/>
  </r>
  <r>
    <n v="216852"/>
    <s v="Widener University"/>
    <s v="PA"/>
    <n v="0.70930000000000004"/>
    <n v="2951"/>
    <n v="55730"/>
    <n v="0.68320000000000003"/>
    <n v="0.78359999999999996"/>
    <n v="0.32800000000000001"/>
    <x v="844"/>
    <x v="11"/>
    <n v="8979"/>
    <n v="11"/>
    <x v="1"/>
    <x v="1"/>
    <x v="2"/>
    <s v="yes"/>
  </r>
  <r>
    <n v="216931"/>
    <s v="Wilkes University"/>
    <s v="PA"/>
    <n v="0.90639999999999998"/>
    <n v="1985"/>
    <n v="43496"/>
    <n v="0.63170000000000004"/>
    <n v="0.7157"/>
    <n v="0.34460000000000002"/>
    <x v="845"/>
    <x v="50"/>
    <n v="9848"/>
    <n v="13"/>
    <x v="1"/>
    <x v="0"/>
    <x v="2"/>
    <s v="yes"/>
  </r>
  <r>
    <n v="217013"/>
    <s v="Wilson College"/>
    <s v="PA"/>
    <n v="0.92110000000000003"/>
    <n v="865"/>
    <n v="27100"/>
    <n v="0.48149999999999998"/>
    <n v="0.74470000000000003"/>
    <n v="0.23469999999999999"/>
    <x v="846"/>
    <x v="380"/>
    <n v="7205"/>
    <n v="15"/>
    <x v="1"/>
    <x v="0"/>
    <x v="2"/>
    <s v="no"/>
  </r>
  <r>
    <n v="217059"/>
    <s v="York College of Pennsylvania"/>
    <s v="PA"/>
    <n v="0.73740000000000006"/>
    <n v="3265"/>
    <n v="25588"/>
    <n v="0.64100000000000001"/>
    <n v="0.78210000000000002"/>
    <n v="0.28079999999999999"/>
    <x v="847"/>
    <x v="50"/>
    <n v="9539"/>
    <n v="15"/>
    <x v="1"/>
    <x v="1"/>
    <x v="2"/>
    <s v="yes"/>
  </r>
  <r>
    <n v="217156"/>
    <s v="Brown University"/>
    <s v="RI"/>
    <n v="5.3900000000000003E-2"/>
    <n v="7226"/>
    <n v="71412"/>
    <n v="0.95689999999999997"/>
    <n v="0.98819999999999997"/>
    <n v="0.1384"/>
    <x v="848"/>
    <x v="381"/>
    <n v="17839"/>
    <n v="6"/>
    <x v="1"/>
    <x v="0"/>
    <x v="2"/>
    <s v="yes"/>
  </r>
  <r>
    <n v="217165"/>
    <s v="Bryant University"/>
    <s v="RI"/>
    <n v="0.65459999999999996"/>
    <n v="3194"/>
    <n v="52677"/>
    <n v="0.79749999999999999"/>
    <n v="0.86909999999999998"/>
    <n v="0.12529999999999999"/>
    <x v="849"/>
    <x v="382"/>
    <n v="14681"/>
    <n v="13"/>
    <x v="1"/>
    <x v="1"/>
    <x v="2"/>
    <s v="yes"/>
  </r>
  <r>
    <n v="217235"/>
    <s v="Johnson &amp; Wales University-Providence"/>
    <s v="RI"/>
    <n v="0.8841"/>
    <n v="3868"/>
    <n v="42419"/>
    <n v="0.55410000000000004"/>
    <n v="0.81989999999999996"/>
    <n v="0.3004"/>
    <x v="850"/>
    <x v="50"/>
    <n v="10624"/>
    <n v="14"/>
    <x v="1"/>
    <x v="0"/>
    <x v="2"/>
    <s v="no"/>
  </r>
  <r>
    <n v="217402"/>
    <s v="Providence College"/>
    <s v="RI"/>
    <n v="0.50890000000000002"/>
    <n v="4229"/>
    <n v="63550"/>
    <n v="0.85819999999999996"/>
    <n v="0.9395"/>
    <n v="0.1343"/>
    <x v="851"/>
    <x v="11"/>
    <n v="12190"/>
    <n v="11"/>
    <x v="1"/>
    <x v="0"/>
    <x v="2"/>
    <s v="yes"/>
  </r>
  <r>
    <n v="217420"/>
    <s v="Rhode Island College"/>
    <s v="RI"/>
    <n v="0.91820000000000002"/>
    <n v="5049"/>
    <n v="27299"/>
    <n v="0.48130000000000001"/>
    <n v="0.73340000000000005"/>
    <n v="0.42049999999999998"/>
    <x v="852"/>
    <x v="34"/>
    <n v="11523"/>
    <n v="15"/>
    <x v="0"/>
    <x v="1"/>
    <x v="2"/>
    <s v="yes"/>
  </r>
  <r>
    <n v="217484"/>
    <s v="University of Rhode Island"/>
    <s v="RI"/>
    <n v="0.72160000000000002"/>
    <n v="13381"/>
    <n v="37146"/>
    <n v="0.73309999999999997"/>
    <n v="0.83620000000000005"/>
    <n v="0.21759999999999999"/>
    <x v="853"/>
    <x v="220"/>
    <n v="11089"/>
    <n v="17"/>
    <x v="0"/>
    <x v="1"/>
    <x v="2"/>
    <s v="yes"/>
  </r>
  <r>
    <n v="217493"/>
    <s v="Rhode Island School of Design"/>
    <s v="RI"/>
    <n v="0.18659999999999999"/>
    <n v="2084"/>
    <n v="62688"/>
    <n v="0.88770000000000004"/>
    <n v="0.95040000000000002"/>
    <n v="0.1482"/>
    <x v="854"/>
    <x v="11"/>
    <n v="11226"/>
    <n v="8"/>
    <x v="1"/>
    <x v="0"/>
    <x v="2"/>
    <s v="yes"/>
  </r>
  <r>
    <n v="217518"/>
    <s v="Roger Williams University"/>
    <s v="RI"/>
    <n v="0.87709999999999999"/>
    <n v="3946"/>
    <n v="44418"/>
    <n v="0.6865"/>
    <n v="0.81089999999999995"/>
    <n v="0.16400000000000001"/>
    <x v="855"/>
    <x v="383"/>
    <n v="13293"/>
    <n v="10"/>
    <x v="1"/>
    <x v="1"/>
    <x v="2"/>
    <s v="yes"/>
  </r>
  <r>
    <n v="217536"/>
    <s v="Salve Regina University"/>
    <s v="RI"/>
    <n v="0.68169999999999997"/>
    <n v="2121"/>
    <n v="50100"/>
    <n v="0.76880000000000004"/>
    <n v="0.82789999999999997"/>
    <n v="0.1507"/>
    <x v="856"/>
    <x v="11"/>
    <n v="9135"/>
    <n v="12"/>
    <x v="1"/>
    <x v="1"/>
    <x v="2"/>
    <s v="yes"/>
  </r>
  <r>
    <n v="230816"/>
    <s v="Bennington College"/>
    <s v="VT"/>
    <n v="0.44529999999999997"/>
    <n v="780"/>
    <n v="66262"/>
    <n v="0.71209999999999996"/>
    <n v="0.82040000000000002"/>
    <n v="0.25269999999999998"/>
    <x v="857"/>
    <x v="50"/>
    <n v="10055"/>
    <n v="9"/>
    <x v="1"/>
    <x v="2"/>
    <x v="2"/>
    <s v="no"/>
  </r>
  <r>
    <n v="230852"/>
    <s v="Champlain College"/>
    <s v="VT"/>
    <n v="0.82920000000000005"/>
    <n v="2752"/>
    <n v="47850"/>
    <n v="0.65229999999999999"/>
    <n v="0.81699999999999995"/>
    <n v="0.25019999999999998"/>
    <x v="858"/>
    <x v="304"/>
    <n v="9955"/>
    <n v="13"/>
    <x v="1"/>
    <x v="0"/>
    <x v="2"/>
    <s v="yes"/>
  </r>
  <r>
    <n v="230959"/>
    <s v="Middlebury College"/>
    <s v="VT"/>
    <n v="0.1075"/>
    <n v="2738"/>
    <n v="67600"/>
    <n v="0.91400000000000003"/>
    <n v="0.93659999999999999"/>
    <n v="0.15890000000000001"/>
    <x v="859"/>
    <x v="384"/>
    <n v="13875"/>
    <n v="8"/>
    <x v="1"/>
    <x v="2"/>
    <x v="2"/>
    <s v="yes"/>
  </r>
  <r>
    <n v="230995"/>
    <s v="Norwich University"/>
    <s v="VT"/>
    <n v="0.74439999999999995"/>
    <n v="2428"/>
    <n v="49740"/>
    <n v="0.60209999999999997"/>
    <n v="0.79259999999999997"/>
    <n v="0.24410000000000001"/>
    <x v="860"/>
    <x v="32"/>
    <n v="8275"/>
    <n v="13"/>
    <x v="1"/>
    <x v="2"/>
    <x v="2"/>
    <s v="yes"/>
  </r>
  <r>
    <n v="231059"/>
    <s v="Saint Michael's College"/>
    <s v="VT"/>
    <n v="0.84509999999999996"/>
    <n v="1092"/>
    <n v="51450"/>
    <n v="0.72770000000000001"/>
    <n v="0.7994"/>
    <n v="0.23680000000000001"/>
    <x v="861"/>
    <x v="385"/>
    <n v="9332"/>
    <n v="10"/>
    <x v="1"/>
    <x v="1"/>
    <x v="2"/>
    <s v="yes"/>
  </r>
  <r>
    <n v="231095"/>
    <s v="Sterling College"/>
    <s v="VT"/>
    <n v="0.66669999999999996"/>
    <n v="50"/>
    <n v="40760"/>
    <n v="0.31580000000000003"/>
    <n v="0.85709999999999997"/>
    <n v="0.44869999999999999"/>
    <x v="862"/>
    <x v="6"/>
    <n v="5583"/>
    <n v="7"/>
    <x v="1"/>
    <x v="2"/>
    <x v="2"/>
    <s v="no"/>
  </r>
  <r>
    <n v="231165"/>
    <s v="Vermont State University"/>
    <s v="VT"/>
    <n v="0.81669999999999998"/>
    <n v="3590"/>
    <n v="22296"/>
    <n v="0.47220000000000001"/>
    <n v="0.67830000000000001"/>
    <n v="0.34129999999999999"/>
    <x v="863"/>
    <x v="26"/>
    <n v="7714"/>
    <n v="13"/>
    <x v="0"/>
    <x v="2"/>
    <x v="2"/>
    <s v="yes"/>
  </r>
  <r>
    <n v="231174"/>
    <s v="University of Vermont"/>
    <s v="VT"/>
    <n v="0.65300000000000002"/>
    <n v="11743"/>
    <n v="45502"/>
    <n v="0.78590000000000004"/>
    <n v="0.89180000000000004"/>
    <n v="0.13150000000000001"/>
    <x v="864"/>
    <x v="386"/>
    <n v="10288"/>
    <n v="17"/>
    <x v="0"/>
    <x v="0"/>
    <x v="2"/>
    <s v="yes"/>
  </r>
  <r>
    <n v="421878"/>
    <s v="Eastern International College-Jersey City"/>
    <s v="NJ"/>
    <n v="0.69630000000000003"/>
    <n v="495"/>
    <n v="18383"/>
    <n v="0.3412"/>
    <n v="0.5484"/>
    <n v="0.3861"/>
    <x v="865"/>
    <x v="387"/>
    <n v="7038"/>
    <n v="15"/>
    <x v="2"/>
    <x v="0"/>
    <x v="2"/>
    <s v="no"/>
  </r>
  <r>
    <n v="436818"/>
    <s v="University of Connecticut-Waterbury Campus"/>
    <s v="CT"/>
    <n v="0.86660000000000004"/>
    <n v="733"/>
    <n v="40808"/>
    <n v="0.52729999999999999"/>
    <n v="0.77780000000000005"/>
    <n v="0.51580000000000004"/>
    <x v="550"/>
    <x v="64"/>
    <n v="17573"/>
    <n v="20"/>
    <x v="0"/>
    <x v="0"/>
    <x v="2"/>
    <s v="yes"/>
  </r>
  <r>
    <n v="436827"/>
    <s v="University of Connecticut-Avery Point"/>
    <s v="CT"/>
    <n v="0.88180000000000003"/>
    <n v="454"/>
    <n v="40808"/>
    <n v="0.61619999999999997"/>
    <n v="0.70240000000000002"/>
    <n v="0.38190000000000002"/>
    <x v="550"/>
    <x v="64"/>
    <n v="17573"/>
    <n v="13"/>
    <x v="0"/>
    <x v="1"/>
    <x v="2"/>
    <s v="yes"/>
  </r>
  <r>
    <n v="436836"/>
    <s v="University of Connecticut-Stamford"/>
    <s v="CT"/>
    <n v="0.82979999999999998"/>
    <n v="2432"/>
    <n v="40818"/>
    <n v="0.56540000000000001"/>
    <n v="0.81599999999999995"/>
    <n v="0.5071"/>
    <x v="550"/>
    <x v="64"/>
    <n v="17573"/>
    <n v="21"/>
    <x v="0"/>
    <x v="0"/>
    <x v="2"/>
    <s v="yes"/>
  </r>
  <r>
    <n v="441982"/>
    <s v="Franklin W Olin College of Engineering"/>
    <s v="MA"/>
    <n v="0.252"/>
    <n v="377"/>
    <n v="66398"/>
    <n v="0.96389999999999998"/>
    <n v="0.97960000000000003"/>
    <n v="0.12130000000000001"/>
    <x v="866"/>
    <x v="0"/>
    <n v="15357"/>
    <n v="9"/>
    <x v="1"/>
    <x v="1"/>
    <x v="2"/>
    <s v="yes"/>
  </r>
  <r>
    <n v="446640"/>
    <s v="Harrisburg University of Science and Technology"/>
    <s v="PA"/>
    <n v="0.87350000000000005"/>
    <n v="615"/>
    <n v="24400"/>
    <n v="0.3387"/>
    <n v="0.73880000000000001"/>
    <n v="0.47349999999999998"/>
    <x v="867"/>
    <x v="11"/>
    <n v="9125"/>
    <n v="18"/>
    <x v="1"/>
    <x v="0"/>
    <x v="2"/>
    <s v="yes"/>
  </r>
  <r>
    <n v="460349"/>
    <s v="Johnson &amp; Wales University-Online"/>
    <s v="RI"/>
    <n v="0.90969999999999995"/>
    <n v="2202"/>
    <n v="13365"/>
    <n v="0"/>
    <n v="0.52170000000000005"/>
    <n v="0.36230000000000001"/>
    <x v="850"/>
    <x v="50"/>
    <n v="10481"/>
    <n v="13"/>
    <x v="1"/>
    <x v="0"/>
    <x v="2"/>
    <s v="no"/>
  </r>
  <r>
    <n v="463056"/>
    <s v="University of Connecticut-Hartford Campus"/>
    <s v="CT"/>
    <n v="0.88329999999999997"/>
    <n v="1525"/>
    <n v="40798"/>
    <n v="0.65049999999999997"/>
    <n v="0.83730000000000004"/>
    <n v="0.45650000000000002"/>
    <x v="550"/>
    <x v="64"/>
    <n v="17573"/>
    <n v="26"/>
    <x v="0"/>
    <x v="0"/>
    <x v="2"/>
    <s v="yes"/>
  </r>
  <r>
    <n v="482413"/>
    <s v="DeVry College of New York"/>
    <s v="NY"/>
    <n v="1"/>
    <n v="86"/>
    <n v="17408"/>
    <n v="0.30769999999999997"/>
    <n v="0"/>
    <n v="0.51429999999999998"/>
    <x v="544"/>
    <x v="268"/>
    <n v="11384"/>
    <n v="3"/>
    <x v="2"/>
    <x v="0"/>
    <x v="2"/>
    <s v="no"/>
  </r>
  <r>
    <n v="482556"/>
    <s v="DeVry University-New Jersey"/>
    <s v="NJ"/>
    <n v="1"/>
    <n v="62"/>
    <n v="17408"/>
    <n v="0.71430000000000005"/>
    <n v="1"/>
    <n v="0.70589999999999997"/>
    <x v="544"/>
    <x v="268"/>
    <n v="12428"/>
    <n v="2"/>
    <x v="2"/>
    <x v="1"/>
    <x v="2"/>
    <s v="no"/>
  </r>
  <r>
    <n v="486956"/>
    <s v="Chamberlain University-New Jersey"/>
    <s v="NJ"/>
    <n v="1"/>
    <n v="1226"/>
    <n v="20785"/>
    <n v="0.33329999999999999"/>
    <n v="0.8"/>
    <n v="0.38679999999999998"/>
    <x v="541"/>
    <x v="266"/>
    <n v="8080"/>
    <n v="12"/>
    <x v="2"/>
    <x v="1"/>
    <x v="2"/>
    <s v="yes"/>
  </r>
  <r>
    <n v="487524"/>
    <s v="Husson University"/>
    <s v="ME"/>
    <n v="0.8095"/>
    <n v="2618"/>
    <n v="23304"/>
    <n v="0.59350000000000003"/>
    <n v="0.75349999999999995"/>
    <n v="0.3881"/>
    <x v="868"/>
    <x v="11"/>
    <n v="7935"/>
    <n v="15"/>
    <x v="1"/>
    <x v="0"/>
    <x v="2"/>
    <s v="no"/>
  </r>
  <r>
    <n v="498562"/>
    <s v="Commonwealth University of Pennsylvania"/>
    <s v="PA"/>
    <n v="0.93089999999999995"/>
    <n v="9210"/>
    <n v="22870"/>
    <n v="0.54479999999999995"/>
    <n v="0.77569999999999995"/>
    <n v="0.31790000000000002"/>
    <x v="869"/>
    <x v="50"/>
    <n v="11730"/>
    <n v="19"/>
    <x v="0"/>
    <x v="2"/>
    <x v="2"/>
    <s v="yes"/>
  </r>
  <r>
    <n v="498571"/>
    <s v="Pennsylvania Western University"/>
    <s v="PA"/>
    <n v="0.94330000000000003"/>
    <n v="7451"/>
    <n v="16054"/>
    <n v="0.51880000000000004"/>
    <n v="0.71689999999999998"/>
    <n v="0.38300000000000001"/>
    <x v="870"/>
    <x v="388"/>
    <n v="11870"/>
    <n v="18"/>
    <x v="0"/>
    <x v="2"/>
    <x v="2"/>
    <s v="no"/>
  </r>
  <r>
    <n v="100654"/>
    <s v="Alabama A &amp; M University"/>
    <s v="AL"/>
    <n v="0.57950000000000002"/>
    <n v="6124"/>
    <n v="18634"/>
    <n v="0.24030000000000001"/>
    <n v="0.69889999999999997"/>
    <n v="0.62980000000000003"/>
    <x v="871"/>
    <x v="7"/>
    <n v="8699"/>
    <n v="19"/>
    <x v="0"/>
    <x v="0"/>
    <x v="1"/>
    <s v="no"/>
  </r>
  <r>
    <n v="100663"/>
    <s v="University of Alabama at Birmingham"/>
    <s v="AL"/>
    <n v="0.88180000000000003"/>
    <n v="11635"/>
    <n v="22562"/>
    <n v="0.64229999999999998"/>
    <n v="0.80089999999999995"/>
    <n v="0.3402"/>
    <x v="872"/>
    <x v="271"/>
    <n v="12612"/>
    <n v="18"/>
    <x v="0"/>
    <x v="0"/>
    <x v="1"/>
    <s v="yes"/>
  </r>
  <r>
    <n v="100706"/>
    <s v="University of Alabama in Huntsville"/>
    <s v="AL"/>
    <n v="0.68569999999999998"/>
    <n v="6591"/>
    <n v="26408"/>
    <n v="0.64290000000000003"/>
    <n v="0.84250000000000003"/>
    <n v="0.24640000000000001"/>
    <x v="873"/>
    <x v="389"/>
    <n v="10639"/>
    <n v="17"/>
    <x v="0"/>
    <x v="0"/>
    <x v="1"/>
    <s v="yes"/>
  </r>
  <r>
    <n v="100724"/>
    <s v="Alabama State University"/>
    <s v="AL"/>
    <n v="0.97550000000000003"/>
    <n v="3477"/>
    <n v="19576"/>
    <n v="0.3034"/>
    <n v="0.69750000000000001"/>
    <n v="0.71340000000000003"/>
    <x v="874"/>
    <x v="7"/>
    <n v="8153"/>
    <n v="15"/>
    <x v="0"/>
    <x v="0"/>
    <x v="1"/>
    <s v="no"/>
  </r>
  <r>
    <n v="100751"/>
    <s v="The University of Alabama"/>
    <s v="AL"/>
    <n v="0.76649999999999996"/>
    <n v="33227"/>
    <n v="34172"/>
    <n v="0.73370000000000002"/>
    <n v="0.89490000000000003"/>
    <n v="0.184"/>
    <x v="875"/>
    <x v="147"/>
    <n v="11419"/>
    <n v="19"/>
    <x v="0"/>
    <x v="0"/>
    <x v="1"/>
    <s v="yes"/>
  </r>
  <r>
    <n v="100830"/>
    <s v="Auburn University at Montgomery"/>
    <s v="AL"/>
    <n v="0.91569999999999996"/>
    <n v="2542"/>
    <n v="20668"/>
    <n v="0.32600000000000001"/>
    <n v="0.67569999999999997"/>
    <n v="0.42349999999999999"/>
    <x v="876"/>
    <x v="32"/>
    <n v="8974"/>
    <n v="13"/>
    <x v="0"/>
    <x v="0"/>
    <x v="1"/>
    <s v="no"/>
  </r>
  <r>
    <n v="100858"/>
    <s v="Auburn University"/>
    <s v="AL"/>
    <n v="0.4592"/>
    <n v="26816"/>
    <n v="34922"/>
    <n v="0.81950000000000001"/>
    <n v="0.94779999999999998"/>
    <n v="0.12529999999999999"/>
    <x v="877"/>
    <x v="132"/>
    <n v="12324"/>
    <n v="21"/>
    <x v="0"/>
    <x v="0"/>
    <x v="1"/>
    <s v="yes"/>
  </r>
  <r>
    <n v="101189"/>
    <s v="Faulkner University"/>
    <s v="AL"/>
    <n v="0.73070000000000002"/>
    <n v="1549"/>
    <n v="23920"/>
    <n v="0.374"/>
    <n v="0.64470000000000005"/>
    <n v="0.45619999999999999"/>
    <x v="878"/>
    <x v="6"/>
    <n v="7049"/>
    <n v="14"/>
    <x v="1"/>
    <x v="0"/>
    <x v="1"/>
    <s v="no"/>
  </r>
  <r>
    <n v="101435"/>
    <s v="Huntingdon College"/>
    <s v="AL"/>
    <n v="0.69489999999999996"/>
    <n v="879"/>
    <n v="29070"/>
    <n v="0.4798"/>
    <n v="0.66990000000000005"/>
    <n v="0.4007"/>
    <x v="879"/>
    <x v="11"/>
    <n v="7725"/>
    <n v="15"/>
    <x v="1"/>
    <x v="0"/>
    <x v="1"/>
    <s v="no"/>
  </r>
  <r>
    <n v="101480"/>
    <s v="Jacksonville State University"/>
    <s v="AL"/>
    <n v="0.77690000000000003"/>
    <n v="7036"/>
    <n v="23334"/>
    <n v="0.54720000000000002"/>
    <n v="0.64570000000000005"/>
    <n v="0.42599999999999999"/>
    <x v="880"/>
    <x v="390"/>
    <n v="8074"/>
    <n v="19"/>
    <x v="0"/>
    <x v="1"/>
    <x v="1"/>
    <s v="no"/>
  </r>
  <r>
    <n v="101587"/>
    <s v="University of West Alabama"/>
    <s v="AL"/>
    <n v="0.42649999999999999"/>
    <n v="2974"/>
    <n v="20090"/>
    <n v="0.34699999999999998"/>
    <n v="0.64880000000000004"/>
    <n v="0.58169999999999999"/>
    <x v="881"/>
    <x v="391"/>
    <n v="8001"/>
    <n v="19"/>
    <x v="0"/>
    <x v="2"/>
    <x v="1"/>
    <s v="no"/>
  </r>
  <r>
    <n v="101693"/>
    <s v="University of Mobile"/>
    <s v="AL"/>
    <n v="0.77890000000000004"/>
    <n v="1307"/>
    <n v="26910"/>
    <n v="0.56850000000000001"/>
    <n v="0.73960000000000004"/>
    <n v="0.25650000000000001"/>
    <x v="882"/>
    <x v="224"/>
    <n v="5674"/>
    <n v="14"/>
    <x v="1"/>
    <x v="2"/>
    <x v="1"/>
    <s v="no"/>
  </r>
  <r>
    <n v="101709"/>
    <s v="University of Montevallo"/>
    <s v="AL"/>
    <n v="0.53849999999999998"/>
    <n v="2151"/>
    <n v="26968"/>
    <n v="0.54100000000000004"/>
    <n v="0.72750000000000004"/>
    <n v="0.32379999999999998"/>
    <x v="883"/>
    <x v="89"/>
    <n v="9085"/>
    <n v="13"/>
    <x v="0"/>
    <x v="2"/>
    <x v="1"/>
    <s v="no"/>
  </r>
  <r>
    <n v="101879"/>
    <s v="University of North Alabama"/>
    <s v="AL"/>
    <n v="0.87309999999999999"/>
    <n v="5811"/>
    <n v="22320"/>
    <n v="0.54910000000000003"/>
    <n v="0.79690000000000005"/>
    <n v="0.24349999999999999"/>
    <x v="884"/>
    <x v="392"/>
    <n v="9167"/>
    <n v="18"/>
    <x v="0"/>
    <x v="0"/>
    <x v="1"/>
    <s v="no"/>
  </r>
  <r>
    <n v="101912"/>
    <s v="Oakwood University"/>
    <s v="AL"/>
    <n v="0.45219999999999999"/>
    <n v="1153"/>
    <n v="22512"/>
    <n v="0.44619999999999999"/>
    <n v="0.71130000000000004"/>
    <n v="0.44369999999999998"/>
    <x v="885"/>
    <x v="11"/>
    <n v="5513"/>
    <n v="14"/>
    <x v="1"/>
    <x v="0"/>
    <x v="1"/>
    <s v="no"/>
  </r>
  <r>
    <n v="102049"/>
    <s v="Samford University"/>
    <s v="AL"/>
    <n v="0.8236"/>
    <n v="4206"/>
    <n v="40150"/>
    <n v="0.77039999999999997"/>
    <n v="0.92869999999999997"/>
    <n v="0.1109"/>
    <x v="886"/>
    <x v="0"/>
    <n v="10188"/>
    <n v="14"/>
    <x v="1"/>
    <x v="1"/>
    <x v="1"/>
    <s v="yes"/>
  </r>
  <r>
    <n v="102094"/>
    <s v="University of South Alabama"/>
    <s v="AL"/>
    <n v="0.70960000000000001"/>
    <n v="8879"/>
    <n v="19092"/>
    <n v="0.52669999999999995"/>
    <n v="0.75739999999999996"/>
    <n v="0.37959999999999999"/>
    <x v="887"/>
    <x v="393"/>
    <n v="7761"/>
    <n v="19"/>
    <x v="0"/>
    <x v="0"/>
    <x v="1"/>
    <s v="no"/>
  </r>
  <r>
    <n v="102234"/>
    <s v="Spring Hill College"/>
    <s v="AL"/>
    <n v="0.76570000000000005"/>
    <n v="782"/>
    <n v="24054"/>
    <n v="0.52100000000000002"/>
    <n v="0.70230000000000004"/>
    <n v="0.31609999999999999"/>
    <x v="888"/>
    <x v="11"/>
    <n v="7892"/>
    <n v="11"/>
    <x v="1"/>
    <x v="0"/>
    <x v="1"/>
    <s v="yes"/>
  </r>
  <r>
    <n v="102270"/>
    <s v="Stillman College"/>
    <s v="AL"/>
    <n v="0.62250000000000005"/>
    <n v="706"/>
    <n v="12126"/>
    <n v="0.25"/>
    <n v="0.52810000000000001"/>
    <n v="0.76300000000000001"/>
    <x v="889"/>
    <x v="394"/>
    <n v="6164"/>
    <n v="13"/>
    <x v="1"/>
    <x v="0"/>
    <x v="1"/>
    <s v="no"/>
  </r>
  <r>
    <n v="102298"/>
    <s v="Talladega College"/>
    <s v="AL"/>
    <n v="0.85419999999999996"/>
    <n v="701"/>
    <n v="15650"/>
    <n v="0.30909999999999999"/>
    <n v="0.54410000000000003"/>
    <n v="0.66620000000000001"/>
    <x v="890"/>
    <x v="395"/>
    <n v="6650"/>
    <n v="17"/>
    <x v="1"/>
    <x v="2"/>
    <x v="1"/>
    <s v="no"/>
  </r>
  <r>
    <n v="102368"/>
    <s v="Troy University"/>
    <s v="AL"/>
    <n v="0.96040000000000003"/>
    <n v="9805"/>
    <n v="20352"/>
    <n v="0.503"/>
    <n v="0.71209999999999996"/>
    <n v="0.42820000000000003"/>
    <x v="891"/>
    <x v="32"/>
    <n v="7612"/>
    <n v="16"/>
    <x v="0"/>
    <x v="2"/>
    <x v="1"/>
    <s v="no"/>
  </r>
  <r>
    <n v="102377"/>
    <s v="Tuskegee University"/>
    <s v="AL"/>
    <n v="0.48680000000000001"/>
    <n v="2630"/>
    <n v="25386"/>
    <n v="0.54979999999999996"/>
    <n v="0.80679999999999996"/>
    <n v="0.57669999999999999"/>
    <x v="892"/>
    <x v="11"/>
    <n v="7397"/>
    <n v="14"/>
    <x v="1"/>
    <x v="2"/>
    <x v="1"/>
    <s v="no"/>
  </r>
  <r>
    <n v="106245"/>
    <s v="University of Arkansas at Little Rock"/>
    <s v="AR"/>
    <n v="0.58779999999999999"/>
    <n v="4949"/>
    <n v="22158"/>
    <n v="0.41649999999999998"/>
    <n v="0.76470000000000005"/>
    <n v="0.4118"/>
    <x v="893"/>
    <x v="57"/>
    <n v="8312"/>
    <n v="13"/>
    <x v="0"/>
    <x v="0"/>
    <x v="1"/>
    <s v="no"/>
  </r>
  <r>
    <n v="106342"/>
    <s v="Lyon College"/>
    <s v="AR"/>
    <n v="0.62760000000000005"/>
    <n v="648"/>
    <n v="31000"/>
    <n v="0.46760000000000002"/>
    <n v="0.71309999999999996"/>
    <n v="0.40610000000000002"/>
    <x v="881"/>
    <x v="64"/>
    <n v="6336"/>
    <n v="11"/>
    <x v="1"/>
    <x v="2"/>
    <x v="1"/>
    <s v="no"/>
  </r>
  <r>
    <n v="106397"/>
    <s v="University of Arkansas"/>
    <s v="AR"/>
    <n v="0.74299999999999999"/>
    <n v="28677"/>
    <n v="29966"/>
    <n v="0.70520000000000005"/>
    <n v="0.86370000000000002"/>
    <n v="0.1779"/>
    <x v="894"/>
    <x v="64"/>
    <n v="10657"/>
    <n v="20"/>
    <x v="0"/>
    <x v="0"/>
    <x v="1"/>
    <s v="yes"/>
  </r>
  <r>
    <n v="106412"/>
    <s v="University of Arkansas at Pine Bluff"/>
    <s v="AR"/>
    <n v="0.4118"/>
    <n v="1807"/>
    <n v="17992"/>
    <n v="0.40429999999999999"/>
    <n v="0.64159999999999995"/>
    <n v="0.69499999999999995"/>
    <x v="895"/>
    <x v="396"/>
    <n v="6201"/>
    <n v="12"/>
    <x v="0"/>
    <x v="2"/>
    <x v="1"/>
    <s v="no"/>
  </r>
  <r>
    <n v="106458"/>
    <s v="Arkansas State University"/>
    <s v="AR"/>
    <n v="0.8226"/>
    <n v="9110"/>
    <n v="14522"/>
    <n v="0.55400000000000005"/>
    <n v="0.78120000000000001"/>
    <n v="0.38379999999999997"/>
    <x v="896"/>
    <x v="34"/>
    <n v="7579"/>
    <n v="17"/>
    <x v="0"/>
    <x v="0"/>
    <x v="1"/>
    <s v="no"/>
  </r>
  <r>
    <n v="106704"/>
    <s v="University of Central Arkansas"/>
    <s v="AR"/>
    <n v="0.89490000000000003"/>
    <n v="7762"/>
    <n v="18023"/>
    <n v="0.5353"/>
    <n v="0.73309999999999997"/>
    <n v="0.37980000000000003"/>
    <x v="897"/>
    <x v="397"/>
    <n v="7499"/>
    <n v="15"/>
    <x v="0"/>
    <x v="0"/>
    <x v="1"/>
    <s v="no"/>
  </r>
  <r>
    <n v="106713"/>
    <s v="Central Baptist College"/>
    <s v="AR"/>
    <n v="0.63460000000000005"/>
    <n v="484"/>
    <n v="21330"/>
    <n v="0.34110000000000001"/>
    <n v="0.62749999999999995"/>
    <n v="0.3982"/>
    <x v="898"/>
    <x v="220"/>
    <n v="5523"/>
    <n v="9"/>
    <x v="1"/>
    <x v="0"/>
    <x v="1"/>
    <s v="no"/>
  </r>
  <r>
    <n v="107044"/>
    <s v="Harding University"/>
    <s v="AR"/>
    <n v="0.70520000000000005"/>
    <n v="3382"/>
    <n v="26262"/>
    <n v="0.68789999999999996"/>
    <n v="0.86399999999999999"/>
    <n v="0.23810000000000001"/>
    <x v="899"/>
    <x v="224"/>
    <n v="8008"/>
    <n v="13"/>
    <x v="1"/>
    <x v="2"/>
    <x v="1"/>
    <s v="yes"/>
  </r>
  <r>
    <n v="107080"/>
    <s v="Hendrix College"/>
    <s v="AR"/>
    <n v="0.55649999999999999"/>
    <n v="1100"/>
    <n v="38200"/>
    <n v="0.72350000000000003"/>
    <n v="0.7964"/>
    <n v="0.2319"/>
    <x v="900"/>
    <x v="398"/>
    <n v="8185"/>
    <n v="11"/>
    <x v="1"/>
    <x v="0"/>
    <x v="1"/>
    <s v="yes"/>
  </r>
  <r>
    <n v="107141"/>
    <s v="John Brown University"/>
    <s v="AR"/>
    <n v="0.76139999999999997"/>
    <n v="1471"/>
    <n v="31756"/>
    <n v="0.71789999999999998"/>
    <n v="0.81479999999999997"/>
    <n v="0.23699999999999999"/>
    <x v="901"/>
    <x v="134"/>
    <n v="7468"/>
    <n v="15"/>
    <x v="1"/>
    <x v="2"/>
    <x v="1"/>
    <s v="yes"/>
  </r>
  <r>
    <n v="107512"/>
    <s v="Ouachita Baptist University"/>
    <s v="AR"/>
    <n v="0.67520000000000002"/>
    <n v="1602"/>
    <n v="34500"/>
    <n v="0.61399999999999999"/>
    <n v="0.82540000000000002"/>
    <n v="0.2341"/>
    <x v="902"/>
    <x v="399"/>
    <n v="7702"/>
    <n v="14"/>
    <x v="1"/>
    <x v="2"/>
    <x v="1"/>
    <s v="yes"/>
  </r>
  <r>
    <n v="107558"/>
    <s v="University of the Ozarks"/>
    <s v="AR"/>
    <n v="0.59509999999999996"/>
    <n v="767"/>
    <n v="25950"/>
    <n v="0.51480000000000004"/>
    <n v="0.68620000000000003"/>
    <n v="0.39839999999999998"/>
    <x v="903"/>
    <x v="400"/>
    <n v="6231"/>
    <n v="14"/>
    <x v="1"/>
    <x v="2"/>
    <x v="1"/>
    <s v="no"/>
  </r>
  <r>
    <n v="107877"/>
    <s v="Williams Baptist University"/>
    <s v="AR"/>
    <n v="0.83420000000000005"/>
    <n v="478"/>
    <n v="21070"/>
    <n v="0.25640000000000002"/>
    <n v="0.70150000000000001"/>
    <n v="0.54379999999999995"/>
    <x v="904"/>
    <x v="401"/>
    <n v="5570"/>
    <n v="14"/>
    <x v="1"/>
    <x v="2"/>
    <x v="1"/>
    <s v="no"/>
  </r>
  <r>
    <n v="107983"/>
    <s v="Southern Arkansas University Main Campus"/>
    <s v="AR"/>
    <n v="0.75329999999999997"/>
    <n v="2708"/>
    <n v="15690"/>
    <n v="0.48820000000000002"/>
    <n v="0.66159999999999997"/>
    <n v="0.48199999999999998"/>
    <x v="905"/>
    <x v="35"/>
    <n v="7469"/>
    <n v="16"/>
    <x v="0"/>
    <x v="2"/>
    <x v="1"/>
    <s v="no"/>
  </r>
  <r>
    <n v="130934"/>
    <s v="Delaware State University"/>
    <s v="DE"/>
    <n v="0.46579999999999999"/>
    <n v="4398"/>
    <n v="20634"/>
    <n v="0.39100000000000001"/>
    <n v="0.69950000000000001"/>
    <n v="0.48530000000000001"/>
    <x v="906"/>
    <x v="50"/>
    <n v="8869"/>
    <n v="17"/>
    <x v="0"/>
    <x v="0"/>
    <x v="2"/>
    <s v="no"/>
  </r>
  <r>
    <n v="130943"/>
    <s v="University of Delaware"/>
    <s v="DE"/>
    <n v="0.70599999999999996"/>
    <n v="19071"/>
    <n v="41400"/>
    <n v="0.80549999999999999"/>
    <n v="0.91959999999999997"/>
    <n v="0.16120000000000001"/>
    <x v="907"/>
    <x v="402"/>
    <n v="14649"/>
    <n v="16"/>
    <x v="0"/>
    <x v="1"/>
    <x v="2"/>
    <s v="yes"/>
  </r>
  <r>
    <n v="130989"/>
    <s v="Goldey-Beacom College"/>
    <s v="DE"/>
    <n v="0.84509999999999996"/>
    <n v="691"/>
    <n v="14940"/>
    <n v="0.57430000000000003"/>
    <n v="0.71809999999999996"/>
    <n v="0.37890000000000001"/>
    <x v="908"/>
    <x v="403"/>
    <n v="8592"/>
    <n v="18"/>
    <x v="1"/>
    <x v="1"/>
    <x v="2"/>
    <s v="yes"/>
  </r>
  <r>
    <n v="131159"/>
    <s v="American University"/>
    <s v="DC"/>
    <n v="0.61960000000000004"/>
    <n v="7266"/>
    <n v="58771"/>
    <n v="0.75490000000000002"/>
    <n v="0.88200000000000001"/>
    <n v="0.13880000000000001"/>
    <x v="909"/>
    <x v="147"/>
    <n v="13722"/>
    <n v="10"/>
    <x v="1"/>
    <x v="0"/>
    <x v="2"/>
    <s v="yes"/>
  </r>
  <r>
    <n v="131283"/>
    <s v="The Catholic University of America"/>
    <s v="DC"/>
    <n v="0.82779999999999998"/>
    <n v="3154"/>
    <n v="58378"/>
    <n v="0.79469999999999996"/>
    <n v="0.86509999999999998"/>
    <n v="0.20319999999999999"/>
    <x v="910"/>
    <x v="50"/>
    <n v="11252"/>
    <n v="11"/>
    <x v="1"/>
    <x v="0"/>
    <x v="2"/>
    <s v="yes"/>
  </r>
  <r>
    <n v="131450"/>
    <s v="Gallaudet University"/>
    <s v="DC"/>
    <n v="0.5806"/>
    <n v="812"/>
    <n v="19654"/>
    <n v="0.47260000000000002"/>
    <n v="0.71140000000000003"/>
    <n v="0.57889999999999997"/>
    <x v="911"/>
    <x v="41"/>
    <n v="10939"/>
    <n v="6"/>
    <x v="1"/>
    <x v="0"/>
    <x v="2"/>
    <s v="no"/>
  </r>
  <r>
    <n v="131469"/>
    <s v="George Washington University"/>
    <s v="DC"/>
    <n v="0.47089999999999999"/>
    <n v="11182"/>
    <n v="67710"/>
    <n v="0.83979999999999999"/>
    <n v="0.92230000000000001"/>
    <n v="0.15820000000000001"/>
    <x v="912"/>
    <x v="404"/>
    <n v="16784"/>
    <n v="13"/>
    <x v="1"/>
    <x v="0"/>
    <x v="2"/>
    <s v="yes"/>
  </r>
  <r>
    <n v="131496"/>
    <s v="Georgetown University"/>
    <s v="DC"/>
    <n v="0.12909999999999999"/>
    <n v="7569"/>
    <n v="68017"/>
    <n v="0.94810000000000005"/>
    <n v="0.96750000000000003"/>
    <n v="0.1012"/>
    <x v="913"/>
    <x v="29"/>
    <n v="18098"/>
    <n v="11"/>
    <x v="1"/>
    <x v="0"/>
    <x v="2"/>
    <s v="yes"/>
  </r>
  <r>
    <n v="131520"/>
    <s v="Howard University"/>
    <s v="DC"/>
    <n v="0.41339999999999999"/>
    <n v="10108"/>
    <n v="35810"/>
    <n v="0.6996"/>
    <n v="0.90880000000000005"/>
    <n v="0.4"/>
    <x v="914"/>
    <x v="70"/>
    <n v="11580"/>
    <n v="13"/>
    <x v="1"/>
    <x v="0"/>
    <x v="2"/>
    <s v="yes"/>
  </r>
  <r>
    <n v="131876"/>
    <s v="Trinity Washington University"/>
    <s v="DC"/>
    <n v="0.99519999999999997"/>
    <n v="1414"/>
    <n v="26610"/>
    <n v="0.4929"/>
    <n v="0.69230000000000003"/>
    <n v="0.54490000000000005"/>
    <x v="915"/>
    <x v="364"/>
    <n v="8291"/>
    <n v="9"/>
    <x v="1"/>
    <x v="0"/>
    <x v="2"/>
    <s v="yes"/>
  </r>
  <r>
    <n v="132408"/>
    <s v="Baptist University of Florida"/>
    <s v="FL"/>
    <n v="0.3599"/>
    <n v="360"/>
    <n v="15000"/>
    <n v="0.51849999999999996"/>
    <n v="0.45"/>
    <n v="0.39879999999999999"/>
    <x v="916"/>
    <x v="405"/>
    <n v="5515"/>
    <n v="8"/>
    <x v="1"/>
    <x v="2"/>
    <x v="2"/>
    <s v="no"/>
  </r>
  <r>
    <n v="132471"/>
    <s v="Barry University"/>
    <s v="FL"/>
    <n v="0.77239999999999998"/>
    <n v="2212"/>
    <n v="34350"/>
    <n v="0.37869999999999998"/>
    <n v="0.63370000000000004"/>
    <n v="0.39079999999999998"/>
    <x v="917"/>
    <x v="406"/>
    <n v="8861"/>
    <n v="7"/>
    <x v="1"/>
    <x v="1"/>
    <x v="2"/>
    <s v="yes"/>
  </r>
  <r>
    <n v="132602"/>
    <s v="Bethune-Cookman University"/>
    <s v="FL"/>
    <n v="0.88239999999999996"/>
    <n v="2732"/>
    <n v="14794"/>
    <n v="0.30520000000000003"/>
    <n v="0.61750000000000005"/>
    <n v="0.78300000000000003"/>
    <x v="918"/>
    <x v="7"/>
    <n v="7167"/>
    <n v="17"/>
    <x v="1"/>
    <x v="0"/>
    <x v="2"/>
    <s v="no"/>
  </r>
  <r>
    <n v="132657"/>
    <s v="Lynn University"/>
    <s v="FL"/>
    <n v="0.73470000000000002"/>
    <n v="2859"/>
    <n v="44480"/>
    <n v="0.52059999999999995"/>
    <n v="0.76600000000000001"/>
    <n v="0.2341"/>
    <x v="919"/>
    <x v="407"/>
    <n v="6894"/>
    <n v="16"/>
    <x v="1"/>
    <x v="0"/>
    <x v="2"/>
    <s v="no"/>
  </r>
  <r>
    <n v="132842"/>
    <s v="Albizu University-Miami"/>
    <s v="FL"/>
    <n v="0.7571"/>
    <n v="287"/>
    <n v="13818"/>
    <n v="0.4"/>
    <n v="0.83330000000000004"/>
    <n v="0.66369999999999996"/>
    <x v="446"/>
    <x v="408"/>
    <n v="6867"/>
    <n v="12"/>
    <x v="1"/>
    <x v="0"/>
    <x v="2"/>
    <s v="no"/>
  </r>
  <r>
    <n v="132903"/>
    <s v="University of Central Florida"/>
    <s v="FL"/>
    <n v="0.40110000000000001"/>
    <n v="59146"/>
    <n v="22467"/>
    <n v="0.78010000000000002"/>
    <n v="0.92349999999999999"/>
    <n v="0.32340000000000002"/>
    <x v="920"/>
    <x v="409"/>
    <n v="11575"/>
    <n v="28"/>
    <x v="0"/>
    <x v="1"/>
    <x v="2"/>
    <s v="yes"/>
  </r>
  <r>
    <n v="133492"/>
    <s v="Eckerd College"/>
    <s v="FL"/>
    <n v="0.75800000000000001"/>
    <n v="1888"/>
    <n v="51884"/>
    <n v="0.65920000000000001"/>
    <n v="0.75839999999999996"/>
    <n v="0.20849999999999999"/>
    <x v="921"/>
    <x v="11"/>
    <n v="8920"/>
    <n v="11"/>
    <x v="1"/>
    <x v="0"/>
    <x v="2"/>
    <s v="yes"/>
  </r>
  <r>
    <n v="133553"/>
    <s v="Embry-Riddle Aeronautical University-Daytona Beach"/>
    <s v="FL"/>
    <n v="0.64810000000000001"/>
    <n v="7860"/>
    <n v="44249"/>
    <n v="0.66549999999999998"/>
    <n v="0.88060000000000005"/>
    <n v="0.14779999999999999"/>
    <x v="2"/>
    <x v="2"/>
    <n v="10966"/>
    <n v="18"/>
    <x v="1"/>
    <x v="0"/>
    <x v="2"/>
    <s v="yes"/>
  </r>
  <r>
    <n v="133650"/>
    <s v="Florida Agricultural and Mechanical University"/>
    <s v="FL"/>
    <n v="0.2056"/>
    <n v="7582"/>
    <n v="17725"/>
    <n v="0.53349999999999997"/>
    <n v="0.89180000000000004"/>
    <n v="0.54310000000000003"/>
    <x v="922"/>
    <x v="410"/>
    <n v="9244"/>
    <n v="14"/>
    <x v="0"/>
    <x v="0"/>
    <x v="2"/>
    <s v="no"/>
  </r>
  <r>
    <n v="133669"/>
    <s v="Florida Atlantic University"/>
    <s v="FL"/>
    <n v="0.6613"/>
    <n v="23757"/>
    <n v="17324"/>
    <n v="0.62570000000000003"/>
    <n v="0.84470000000000001"/>
    <n v="0.3392"/>
    <x v="923"/>
    <x v="411"/>
    <n v="10706"/>
    <n v="24"/>
    <x v="0"/>
    <x v="0"/>
    <x v="2"/>
    <s v="yes"/>
  </r>
  <r>
    <n v="133711"/>
    <s v="Flagler College"/>
    <s v="FL"/>
    <n v="0.80759999999999998"/>
    <n v="2391"/>
    <n v="29900"/>
    <n v="0.55979999999999996"/>
    <n v="0.75529999999999997"/>
    <n v="0.29070000000000001"/>
    <x v="924"/>
    <x v="112"/>
    <n v="7796"/>
    <n v="15"/>
    <x v="1"/>
    <x v="1"/>
    <x v="2"/>
    <s v="no"/>
  </r>
  <r>
    <n v="133809"/>
    <s v="Florida College"/>
    <s v="FL"/>
    <n v="0.6966"/>
    <n v="588"/>
    <n v="20360"/>
    <n v="0.54039999999999999"/>
    <n v="0.75600000000000001"/>
    <n v="0.23139999999999999"/>
    <x v="925"/>
    <x v="256"/>
    <n v="7129"/>
    <n v="14"/>
    <x v="1"/>
    <x v="1"/>
    <x v="2"/>
    <s v="no"/>
  </r>
  <r>
    <n v="133881"/>
    <s v="Florida Institute of Technology"/>
    <s v="FL"/>
    <n v="0.57699999999999996"/>
    <n v="3404"/>
    <n v="45900"/>
    <n v="0.63539999999999996"/>
    <n v="0.79949999999999999"/>
    <n v="0.21110000000000001"/>
    <x v="926"/>
    <x v="11"/>
    <n v="11366"/>
    <n v="13"/>
    <x v="1"/>
    <x v="0"/>
    <x v="2"/>
    <s v="no"/>
  </r>
  <r>
    <n v="133951"/>
    <s v="Florida International University"/>
    <s v="FL"/>
    <n v="0.54659999999999997"/>
    <n v="39508"/>
    <n v="18964"/>
    <n v="0.74429999999999996"/>
    <n v="0.91849999999999998"/>
    <n v="0.41370000000000001"/>
    <x v="927"/>
    <x v="193"/>
    <n v="11817"/>
    <n v="24"/>
    <x v="0"/>
    <x v="1"/>
    <x v="2"/>
    <s v="yes"/>
  </r>
  <r>
    <n v="133979"/>
    <s v="Florida Memorial University"/>
    <s v="FL"/>
    <n v="0.85260000000000002"/>
    <n v="1183"/>
    <n v="20174"/>
    <n v="0.311"/>
    <n v="0.49519999999999997"/>
    <n v="0.69130000000000003"/>
    <x v="928"/>
    <x v="412"/>
    <n v="7615"/>
    <n v="17"/>
    <x v="1"/>
    <x v="1"/>
    <x v="2"/>
    <s v="no"/>
  </r>
  <r>
    <n v="134079"/>
    <s v="Florida Southern College"/>
    <s v="FL"/>
    <n v="0.64419999999999999"/>
    <n v="2656"/>
    <n v="44040"/>
    <n v="0.70550000000000002"/>
    <n v="0.8"/>
    <n v="0.28100000000000003"/>
    <x v="929"/>
    <x v="32"/>
    <n v="9031"/>
    <n v="11"/>
    <x v="1"/>
    <x v="0"/>
    <x v="2"/>
    <s v="yes"/>
  </r>
  <r>
    <n v="134097"/>
    <s v="Florida State University"/>
    <s v="FL"/>
    <n v="0.2422"/>
    <n v="32212"/>
    <n v="18786"/>
    <n v="0.85609999999999997"/>
    <n v="0.96050000000000002"/>
    <n v="0.22969999999999999"/>
    <x v="930"/>
    <x v="41"/>
    <n v="12841"/>
    <n v="17"/>
    <x v="0"/>
    <x v="0"/>
    <x v="2"/>
    <s v="yes"/>
  </r>
  <r>
    <n v="134130"/>
    <s v="University of Florida"/>
    <s v="FL"/>
    <n v="0.24199999999999999"/>
    <n v="35629"/>
    <n v="28659"/>
    <n v="0.91120000000000001"/>
    <n v="0.97709999999999997"/>
    <n v="0.21659999999999999"/>
    <x v="931"/>
    <x v="26"/>
    <n v="13581"/>
    <n v="16"/>
    <x v="0"/>
    <x v="0"/>
    <x v="2"/>
    <s v="yes"/>
  </r>
  <r>
    <n v="134945"/>
    <s v="Jacksonville University"/>
    <s v="FL"/>
    <n v="0.56940000000000002"/>
    <n v="2930"/>
    <n v="47830"/>
    <n v="0.50649999999999995"/>
    <n v="0.74670000000000003"/>
    <n v="0.30730000000000002"/>
    <x v="932"/>
    <x v="57"/>
    <n v="8698"/>
    <n v="11"/>
    <x v="1"/>
    <x v="0"/>
    <x v="2"/>
    <s v="yes"/>
  </r>
  <r>
    <n v="135726"/>
    <s v="University of Miami"/>
    <s v="FL"/>
    <n v="0.189"/>
    <n v="12913"/>
    <n v="62616"/>
    <n v="0.83679999999999999"/>
    <n v="0.93769999999999998"/>
    <n v="0.14860000000000001"/>
    <x v="933"/>
    <x v="28"/>
    <n v="16043"/>
    <n v="11"/>
    <x v="1"/>
    <x v="1"/>
    <x v="2"/>
    <s v="yes"/>
  </r>
  <r>
    <n v="136172"/>
    <s v="University of North Florida"/>
    <s v="FL"/>
    <n v="0.53239999999999998"/>
    <n v="13359"/>
    <n v="20793"/>
    <n v="0.69210000000000005"/>
    <n v="0.84660000000000002"/>
    <n v="0.3075"/>
    <x v="934"/>
    <x v="413"/>
    <n v="9595"/>
    <n v="19"/>
    <x v="0"/>
    <x v="0"/>
    <x v="2"/>
    <s v="yes"/>
  </r>
  <r>
    <n v="136215"/>
    <s v="Nova Southeastern University"/>
    <s v="FL"/>
    <n v="0.73209999999999997"/>
    <n v="7240"/>
    <n v="38700"/>
    <n v="0.63339999999999996"/>
    <n v="0.75639999999999996"/>
    <n v="0.35809999999999997"/>
    <x v="935"/>
    <x v="112"/>
    <n v="11462"/>
    <n v="16"/>
    <x v="1"/>
    <x v="1"/>
    <x v="2"/>
    <s v="yes"/>
  </r>
  <r>
    <n v="136330"/>
    <s v="Palm Beach Atlantic University"/>
    <s v="FL"/>
    <n v="0.81989999999999996"/>
    <n v="2603"/>
    <n v="40650"/>
    <n v="0.5534"/>
    <n v="0.67959999999999998"/>
    <n v="0.2296"/>
    <x v="936"/>
    <x v="79"/>
    <n v="9265"/>
    <n v="13"/>
    <x v="1"/>
    <x v="0"/>
    <x v="2"/>
    <s v="no"/>
  </r>
  <r>
    <n v="136774"/>
    <s v="Ringling College of Art and Design"/>
    <s v="FL"/>
    <n v="0.69650000000000001"/>
    <n v="1662"/>
    <n v="57900"/>
    <n v="0.72070000000000001"/>
    <n v="0.86350000000000005"/>
    <n v="0.21079999999999999"/>
    <x v="937"/>
    <x v="11"/>
    <n v="9869"/>
    <n v="11"/>
    <x v="1"/>
    <x v="0"/>
    <x v="2"/>
    <s v="no"/>
  </r>
  <r>
    <n v="136950"/>
    <s v="Rollins College"/>
    <s v="FL"/>
    <n v="0.47539999999999999"/>
    <n v="2631"/>
    <n v="60580"/>
    <n v="0.75049999999999994"/>
    <n v="0.85240000000000005"/>
    <n v="0.22850000000000001"/>
    <x v="938"/>
    <x v="86"/>
    <n v="10589"/>
    <n v="12"/>
    <x v="1"/>
    <x v="1"/>
    <x v="2"/>
    <s v="yes"/>
  </r>
  <r>
    <n v="137032"/>
    <s v="Saint Leo University"/>
    <s v="FL"/>
    <n v="0.78400000000000003"/>
    <n v="6721"/>
    <n v="30000"/>
    <n v="0.45"/>
    <n v="0.59219999999999995"/>
    <n v="0.32490000000000002"/>
    <x v="939"/>
    <x v="414"/>
    <n v="8688"/>
    <n v="25"/>
    <x v="1"/>
    <x v="2"/>
    <x v="2"/>
    <s v="no"/>
  </r>
  <r>
    <n v="137351"/>
    <s v="University of South Florida"/>
    <s v="FL"/>
    <n v="0.43190000000000001"/>
    <n v="37207"/>
    <n v="17324"/>
    <n v="0.76759999999999995"/>
    <n v="0.91279999999999994"/>
    <n v="0.29360000000000003"/>
    <x v="940"/>
    <x v="415"/>
    <n v="11342"/>
    <n v="22"/>
    <x v="0"/>
    <x v="0"/>
    <x v="2"/>
    <s v="yes"/>
  </r>
  <r>
    <n v="137476"/>
    <s v="St. Thomas University"/>
    <s v="FL"/>
    <n v="0.97909999999999997"/>
    <n v="2214"/>
    <n v="34770"/>
    <n v="0.48060000000000003"/>
    <n v="0.56559999999999999"/>
    <n v="0.2697"/>
    <x v="941"/>
    <x v="416"/>
    <n v="8625"/>
    <n v="17"/>
    <x v="1"/>
    <x v="1"/>
    <x v="2"/>
    <s v="yes"/>
  </r>
  <r>
    <n v="137546"/>
    <s v="Stetson University"/>
    <s v="FL"/>
    <n v="0.71599999999999997"/>
    <n v="2297"/>
    <n v="57410"/>
    <n v="0.62290000000000001"/>
    <n v="0.78180000000000005"/>
    <n v="0.37209999999999999"/>
    <x v="942"/>
    <x v="58"/>
    <n v="11041"/>
    <n v="10"/>
    <x v="1"/>
    <x v="0"/>
    <x v="2"/>
    <s v="yes"/>
  </r>
  <r>
    <n v="137564"/>
    <s v="Southeastern University"/>
    <s v="FL"/>
    <n v="0.52980000000000005"/>
    <n v="4813"/>
    <n v="32950"/>
    <n v="0.42549999999999999"/>
    <n v="0.69889999999999997"/>
    <n v="0.21510000000000001"/>
    <x v="943"/>
    <x v="64"/>
    <n v="7041"/>
    <n v="19"/>
    <x v="1"/>
    <x v="0"/>
    <x v="2"/>
    <s v="no"/>
  </r>
  <r>
    <n v="137847"/>
    <s v="The University of Tampa"/>
    <s v="FL"/>
    <n v="0.40339999999999998"/>
    <n v="10572"/>
    <n v="34408"/>
    <n v="0.63700000000000001"/>
    <n v="0.85450000000000004"/>
    <n v="0.15160000000000001"/>
    <x v="944"/>
    <x v="417"/>
    <n v="10846"/>
    <n v="17"/>
    <x v="1"/>
    <x v="0"/>
    <x v="2"/>
    <s v="yes"/>
  </r>
  <r>
    <n v="137953"/>
    <s v="Trinity College of Jacksonville"/>
    <s v="FL"/>
    <n v="0.53280000000000005"/>
    <n v="386"/>
    <n v="15100"/>
    <n v="0.34179999999999999"/>
    <n v="0.56669999999999998"/>
    <n v="0.50129999999999997"/>
    <x v="945"/>
    <x v="112"/>
    <n v="5460"/>
    <n v="11"/>
    <x v="1"/>
    <x v="0"/>
    <x v="2"/>
    <s v="no"/>
  </r>
  <r>
    <n v="137962"/>
    <s v="Trinity College of Florida"/>
    <s v="FL"/>
    <n v="0.91890000000000005"/>
    <n v="148"/>
    <n v="16300"/>
    <n v="0"/>
    <n v="0.28000000000000003"/>
    <n v="0.47620000000000001"/>
    <x v="946"/>
    <x v="58"/>
    <n v="5600"/>
    <n v="12"/>
    <x v="1"/>
    <x v="1"/>
    <x v="2"/>
    <s v="no"/>
  </r>
  <r>
    <n v="138275"/>
    <s v="Warner University"/>
    <s v="FL"/>
    <n v="0.42809999999999998"/>
    <n v="756"/>
    <n v="29992"/>
    <n v="0.42130000000000001"/>
    <n v="0.43919999999999998"/>
    <n v="0.50880000000000003"/>
    <x v="947"/>
    <x v="220"/>
    <n v="5033"/>
    <n v="13"/>
    <x v="1"/>
    <x v="2"/>
    <x v="2"/>
    <s v="no"/>
  </r>
  <r>
    <n v="138293"/>
    <s v="Webber International University"/>
    <s v="FL"/>
    <n v="0.69399999999999995"/>
    <n v="813"/>
    <n v="33770"/>
    <n v="0.27960000000000002"/>
    <n v="0.4118"/>
    <n v="0.47670000000000001"/>
    <x v="948"/>
    <x v="102"/>
    <n v="5063"/>
    <n v="17"/>
    <x v="1"/>
    <x v="2"/>
    <x v="2"/>
    <s v="no"/>
  </r>
  <r>
    <n v="138354"/>
    <s v="University of West Florida"/>
    <s v="FL"/>
    <n v="0.58240000000000003"/>
    <n v="9330"/>
    <n v="19241"/>
    <n v="0.58799999999999997"/>
    <n v="0.88759999999999994"/>
    <n v="0.33090000000000003"/>
    <x v="949"/>
    <x v="418"/>
    <n v="10653"/>
    <n v="22"/>
    <x v="0"/>
    <x v="2"/>
    <x v="2"/>
    <s v="no"/>
  </r>
  <r>
    <n v="138558"/>
    <s v="Abraham Baldwin Agricultural College"/>
    <s v="GA"/>
    <n v="0.75719999999999998"/>
    <n v="3208"/>
    <n v="10588"/>
    <n v="0.36149999999999999"/>
    <n v="0.69169999999999998"/>
    <n v="0.34739999999999999"/>
    <x v="950"/>
    <x v="47"/>
    <n v="7551"/>
    <n v="21"/>
    <x v="0"/>
    <x v="2"/>
    <x v="2"/>
    <s v="no"/>
  </r>
  <r>
    <n v="138600"/>
    <s v="Agnes Scott College"/>
    <s v="GA"/>
    <n v="0.62150000000000005"/>
    <n v="836"/>
    <n v="50604"/>
    <n v="0.70679999999999998"/>
    <n v="0.81330000000000002"/>
    <n v="0.38529999999999998"/>
    <x v="951"/>
    <x v="419"/>
    <n v="9604"/>
    <n v="10"/>
    <x v="1"/>
    <x v="1"/>
    <x v="2"/>
    <s v="yes"/>
  </r>
  <r>
    <n v="138868"/>
    <s v="Point University"/>
    <s v="GA"/>
    <n v="0.44259999999999999"/>
    <n v="1996"/>
    <n v="24000"/>
    <n v="0.3407"/>
    <n v="0.74129999999999996"/>
    <n v="0.24679999999999999"/>
    <x v="952"/>
    <x v="102"/>
    <n v="5969"/>
    <n v="15"/>
    <x v="1"/>
    <x v="2"/>
    <x v="2"/>
    <s v="no"/>
  </r>
  <r>
    <n v="138947"/>
    <s v="Clark Atlanta University"/>
    <s v="GA"/>
    <n v="0.64219999999999999"/>
    <n v="3603"/>
    <n v="28310"/>
    <n v="0.49020000000000002"/>
    <n v="0.70699999999999996"/>
    <n v="0.70469999999999999"/>
    <x v="953"/>
    <x v="11"/>
    <n v="8446"/>
    <n v="16"/>
    <x v="1"/>
    <x v="0"/>
    <x v="2"/>
    <s v="no"/>
  </r>
  <r>
    <n v="139144"/>
    <s v="Berry College"/>
    <s v="GA"/>
    <n v="0.64"/>
    <n v="2245"/>
    <n v="41686"/>
    <n v="0.69489999999999996"/>
    <n v="0.83509999999999995"/>
    <n v="0.26769999999999999"/>
    <x v="954"/>
    <x v="58"/>
    <n v="9319"/>
    <n v="12"/>
    <x v="1"/>
    <x v="1"/>
    <x v="2"/>
    <s v="yes"/>
  </r>
  <r>
    <n v="139199"/>
    <s v="Brenau University"/>
    <s v="GA"/>
    <n v="0.87780000000000002"/>
    <n v="1029"/>
    <n v="34027"/>
    <n v="0.3291"/>
    <n v="0.64970000000000006"/>
    <n v="0.45860000000000001"/>
    <x v="955"/>
    <x v="11"/>
    <n v="7783"/>
    <n v="11"/>
    <x v="1"/>
    <x v="0"/>
    <x v="2"/>
    <s v="yes"/>
  </r>
  <r>
    <n v="139311"/>
    <s v="Clayton  State University"/>
    <s v="GA"/>
    <n v="0.6845"/>
    <n v="4348"/>
    <n v="16532"/>
    <n v="0.39860000000000001"/>
    <n v="0.70879999999999999"/>
    <n v="0.52170000000000005"/>
    <x v="956"/>
    <x v="420"/>
    <n v="8662"/>
    <n v="20"/>
    <x v="0"/>
    <x v="1"/>
    <x v="2"/>
    <s v="no"/>
  </r>
  <r>
    <n v="139366"/>
    <s v="Columbus State University"/>
    <s v="GA"/>
    <n v="0.99119999999999997"/>
    <n v="5625"/>
    <n v="17610"/>
    <n v="0.41760000000000003"/>
    <n v="0.6966"/>
    <n v="0.44640000000000002"/>
    <x v="957"/>
    <x v="50"/>
    <n v="8802"/>
    <n v="16"/>
    <x v="0"/>
    <x v="0"/>
    <x v="2"/>
    <s v="no"/>
  </r>
  <r>
    <n v="139393"/>
    <s v="Covenant College"/>
    <s v="GA"/>
    <n v="0.86509999999999998"/>
    <n v="939"/>
    <n v="42040"/>
    <n v="0.71489999999999998"/>
    <n v="0.8821"/>
    <n v="0.1905"/>
    <x v="958"/>
    <x v="79"/>
    <n v="8555"/>
    <n v="13"/>
    <x v="1"/>
    <x v="1"/>
    <x v="2"/>
    <s v="yes"/>
  </r>
  <r>
    <n v="139630"/>
    <s v="Emmanuel University"/>
    <s v="GA"/>
    <n v="0.74"/>
    <n v="775"/>
    <n v="25500"/>
    <n v="0.42280000000000001"/>
    <n v="0.70940000000000003"/>
    <n v="0.28689999999999999"/>
    <x v="959"/>
    <x v="421"/>
    <n v="5038"/>
    <n v="11"/>
    <x v="1"/>
    <x v="2"/>
    <x v="2"/>
    <s v="no"/>
  </r>
  <r>
    <n v="139658"/>
    <s v="Emory University"/>
    <s v="GA"/>
    <n v="0.1065"/>
    <n v="7298"/>
    <n v="64280"/>
    <n v="0.91090000000000004"/>
    <n v="0.95699999999999996"/>
    <n v="0.18210000000000001"/>
    <x v="960"/>
    <x v="178"/>
    <n v="16636"/>
    <n v="10"/>
    <x v="1"/>
    <x v="0"/>
    <x v="2"/>
    <s v="yes"/>
  </r>
  <r>
    <n v="139719"/>
    <s v="Fort Valley State University"/>
    <s v="GA"/>
    <n v="0.65869999999999995"/>
    <n v="2684"/>
    <n v="16932"/>
    <n v="0.41110000000000002"/>
    <n v="0.78510000000000002"/>
    <n v="0.73319999999999996"/>
    <x v="961"/>
    <x v="7"/>
    <n v="7426"/>
    <n v="21"/>
    <x v="0"/>
    <x v="2"/>
    <x v="2"/>
    <s v="no"/>
  </r>
  <r>
    <n v="139755"/>
    <s v="Georgia Institute of Technology-Main Campus"/>
    <s v="GA"/>
    <n v="0.14069999999999999"/>
    <n v="18785"/>
    <n v="34484"/>
    <n v="0.94020000000000004"/>
    <n v="0.98080000000000001"/>
    <n v="0.13900000000000001"/>
    <x v="962"/>
    <x v="422"/>
    <n v="15393"/>
    <n v="17"/>
    <x v="0"/>
    <x v="0"/>
    <x v="2"/>
    <s v="yes"/>
  </r>
  <r>
    <n v="139764"/>
    <s v="Georgia Southwestern State University"/>
    <s v="GA"/>
    <n v="0.75170000000000003"/>
    <n v="2424"/>
    <n v="16572"/>
    <n v="0.40639999999999998"/>
    <n v="0.57550000000000001"/>
    <n v="0.43440000000000001"/>
    <x v="963"/>
    <x v="423"/>
    <n v="8122"/>
    <n v="18"/>
    <x v="0"/>
    <x v="2"/>
    <x v="2"/>
    <s v="no"/>
  </r>
  <r>
    <n v="139861"/>
    <s v="Georgia College &amp; State University"/>
    <s v="GA"/>
    <n v="0.7823"/>
    <n v="5947"/>
    <n v="29512"/>
    <n v="0.6361"/>
    <n v="0.82350000000000001"/>
    <n v="0.1757"/>
    <x v="964"/>
    <x v="220"/>
    <n v="8775"/>
    <n v="17"/>
    <x v="0"/>
    <x v="2"/>
    <x v="2"/>
    <s v="yes"/>
  </r>
  <r>
    <n v="139931"/>
    <s v="Georgia Southern University"/>
    <s v="GA"/>
    <n v="0.87890000000000001"/>
    <n v="21790"/>
    <n v="17734"/>
    <n v="0.54900000000000004"/>
    <n v="0.77829999999999999"/>
    <n v="0.36249999999999999"/>
    <x v="965"/>
    <x v="58"/>
    <n v="9310"/>
    <n v="25"/>
    <x v="0"/>
    <x v="2"/>
    <x v="2"/>
    <s v="yes"/>
  </r>
  <r>
    <n v="139940"/>
    <s v="Georgia State University"/>
    <s v="GA"/>
    <n v="0.5544"/>
    <n v="26623"/>
    <n v="24840"/>
    <n v="0.53059999999999996"/>
    <n v="0.79859999999999998"/>
    <n v="0.50749999999999995"/>
    <x v="966"/>
    <x v="424"/>
    <n v="10404"/>
    <n v="25"/>
    <x v="0"/>
    <x v="0"/>
    <x v="2"/>
    <s v="no"/>
  </r>
  <r>
    <n v="139959"/>
    <s v="University of Georgia"/>
    <s v="GA"/>
    <n v="0.377"/>
    <n v="32137"/>
    <n v="31688"/>
    <n v="0.89690000000000003"/>
    <n v="0.94040000000000001"/>
    <n v="0.16750000000000001"/>
    <x v="967"/>
    <x v="13"/>
    <n v="12879"/>
    <n v="17"/>
    <x v="0"/>
    <x v="0"/>
    <x v="2"/>
    <s v="yes"/>
  </r>
  <r>
    <n v="139968"/>
    <s v="Gordon State College"/>
    <s v="GA"/>
    <n v="0.85899999999999999"/>
    <n v="2544"/>
    <n v="10948"/>
    <n v="0.20430000000000001"/>
    <n v="0.51219999999999999"/>
    <n v="0.48430000000000001"/>
    <x v="968"/>
    <x v="28"/>
    <n v="7589"/>
    <n v="20"/>
    <x v="0"/>
    <x v="2"/>
    <x v="2"/>
    <s v="no"/>
  </r>
  <r>
    <n v="140234"/>
    <s v="LaGrange College"/>
    <s v="GA"/>
    <n v="0.62090000000000001"/>
    <n v="636"/>
    <n v="35400"/>
    <n v="0.46920000000000001"/>
    <n v="0.67210000000000003"/>
    <n v="0.43130000000000002"/>
    <x v="969"/>
    <x v="425"/>
    <n v="6863"/>
    <n v="13"/>
    <x v="1"/>
    <x v="2"/>
    <x v="2"/>
    <s v="yes"/>
  </r>
  <r>
    <n v="140252"/>
    <s v="Life University"/>
    <s v="GA"/>
    <n v="0.93030000000000002"/>
    <n v="893"/>
    <n v="15036"/>
    <n v="0.37930000000000003"/>
    <n v="0.62809999999999999"/>
    <n v="0.39979999999999999"/>
    <x v="970"/>
    <x v="31"/>
    <n v="7524"/>
    <n v="15"/>
    <x v="1"/>
    <x v="0"/>
    <x v="2"/>
    <s v="no"/>
  </r>
  <r>
    <n v="140340"/>
    <s v="Herzing University-Atlanta"/>
    <s v="GA"/>
    <n v="0.9375"/>
    <n v="387"/>
    <n v="13450"/>
    <n v="0.13950000000000001"/>
    <n v="0.25"/>
    <n v="0.70340000000000003"/>
    <x v="301"/>
    <x v="64"/>
    <n v="7516"/>
    <n v="14"/>
    <x v="1"/>
    <x v="0"/>
    <x v="2"/>
    <s v="no"/>
  </r>
  <r>
    <n v="140447"/>
    <s v="Mercer University"/>
    <s v="GA"/>
    <n v="0.68889999999999996"/>
    <n v="4500"/>
    <n v="42312"/>
    <n v="0.69620000000000004"/>
    <n v="0.8216"/>
    <n v="0.3543"/>
    <x v="971"/>
    <x v="426"/>
    <n v="9556"/>
    <n v="11"/>
    <x v="1"/>
    <x v="0"/>
    <x v="2"/>
    <s v="yes"/>
  </r>
  <r>
    <n v="140553"/>
    <s v="Morehouse College"/>
    <s v="GA"/>
    <n v="0.43959999999999999"/>
    <n v="2844"/>
    <n v="32893"/>
    <n v="0.59440000000000004"/>
    <n v="0.86909999999999998"/>
    <n v="0.44669999999999999"/>
    <x v="972"/>
    <x v="32"/>
    <n v="8703"/>
    <n v="14"/>
    <x v="1"/>
    <x v="0"/>
    <x v="2"/>
    <s v="yes"/>
  </r>
  <r>
    <n v="140696"/>
    <s v="Oglethorpe University"/>
    <s v="GA"/>
    <n v="0.88449999999999995"/>
    <n v="1352"/>
    <n v="47590"/>
    <n v="0.54100000000000004"/>
    <n v="0.73329999999999995"/>
    <n v="0.35959999999999998"/>
    <x v="973"/>
    <x v="32"/>
    <n v="7901"/>
    <n v="13"/>
    <x v="1"/>
    <x v="1"/>
    <x v="2"/>
    <s v="yes"/>
  </r>
  <r>
    <n v="140818"/>
    <s v="Piedmont University"/>
    <s v="GA"/>
    <n v="0.93279999999999996"/>
    <n v="1117"/>
    <n v="31700"/>
    <n v="0.47410000000000002"/>
    <n v="0.69820000000000004"/>
    <n v="0.42349999999999999"/>
    <x v="974"/>
    <x v="32"/>
    <n v="7502"/>
    <n v="12"/>
    <x v="1"/>
    <x v="2"/>
    <x v="2"/>
    <s v="no"/>
  </r>
  <r>
    <n v="140872"/>
    <s v="Reinhardt University"/>
    <s v="GA"/>
    <n v="0.61539999999999995"/>
    <n v="1066"/>
    <n v="30074"/>
    <n v="0.43569999999999998"/>
    <n v="0.62219999999999998"/>
    <n v="0.39829999999999999"/>
    <x v="975"/>
    <x v="427"/>
    <n v="5983"/>
    <n v="11"/>
    <x v="1"/>
    <x v="2"/>
    <x v="2"/>
    <s v="no"/>
  </r>
  <r>
    <n v="140951"/>
    <s v="Savannah College of Art and Design"/>
    <s v="GA"/>
    <n v="0.82979999999999998"/>
    <n v="15243"/>
    <n v="41630"/>
    <n v="0.69410000000000005"/>
    <n v="0.86329999999999996"/>
    <n v="0.18820000000000001"/>
    <x v="976"/>
    <x v="428"/>
    <n v="10950"/>
    <n v="21"/>
    <x v="1"/>
    <x v="0"/>
    <x v="2"/>
    <s v="no"/>
  </r>
  <r>
    <n v="140988"/>
    <s v="Shorter University"/>
    <s v="GA"/>
    <n v="0.96460000000000001"/>
    <n v="1028"/>
    <n v="24630"/>
    <n v="0.37690000000000001"/>
    <n v="0.60529999999999995"/>
    <n v="0.37519999999999998"/>
    <x v="977"/>
    <x v="32"/>
    <n v="5054"/>
    <n v="14"/>
    <x v="1"/>
    <x v="0"/>
    <x v="2"/>
    <s v="no"/>
  </r>
  <r>
    <n v="141060"/>
    <s v="Spelman College"/>
    <s v="GA"/>
    <n v="0.2487"/>
    <n v="3414"/>
    <n v="31556"/>
    <n v="0.78459999999999996"/>
    <n v="0.94089999999999996"/>
    <n v="0.27829999999999999"/>
    <x v="978"/>
    <x v="32"/>
    <n v="9558"/>
    <n v="11"/>
    <x v="1"/>
    <x v="0"/>
    <x v="2"/>
    <s v="yes"/>
  </r>
  <r>
    <n v="141167"/>
    <s v="Thomas University"/>
    <s v="GA"/>
    <n v="0.38300000000000001"/>
    <n v="998"/>
    <n v="11640"/>
    <n v="0.27539999999999998"/>
    <n v="0.49249999999999999"/>
    <n v="0.55349999999999999"/>
    <x v="979"/>
    <x v="429"/>
    <n v="5844"/>
    <n v="12"/>
    <x v="1"/>
    <x v="2"/>
    <x v="2"/>
    <s v="no"/>
  </r>
  <r>
    <n v="141185"/>
    <s v="Toccoa Falls College"/>
    <s v="GA"/>
    <n v="0.65959999999999996"/>
    <n v="875"/>
    <n v="23950"/>
    <n v="0.43659999999999999"/>
    <n v="0.625"/>
    <n v="0.16109999999999999"/>
    <x v="980"/>
    <x v="220"/>
    <n v="6124"/>
    <n v="18"/>
    <x v="1"/>
    <x v="2"/>
    <x v="2"/>
    <s v="no"/>
  </r>
  <r>
    <n v="141237"/>
    <s v="Truett McConnell University"/>
    <s v="GA"/>
    <n v="0.78259999999999996"/>
    <n v="744"/>
    <n v="26792"/>
    <n v="0.37809999999999999"/>
    <n v="0.66979999999999995"/>
    <n v="0.10150000000000001"/>
    <x v="981"/>
    <x v="430"/>
    <n v="4901"/>
    <n v="15"/>
    <x v="1"/>
    <x v="2"/>
    <x v="2"/>
    <s v="no"/>
  </r>
  <r>
    <n v="141264"/>
    <s v="Valdosta State University"/>
    <s v="GA"/>
    <n v="0.72289999999999999"/>
    <n v="6622"/>
    <n v="17836"/>
    <n v="0.42359999999999998"/>
    <n v="0.71870000000000001"/>
    <n v="0.52280000000000004"/>
    <x v="982"/>
    <x v="431"/>
    <n v="8606"/>
    <n v="17"/>
    <x v="0"/>
    <x v="0"/>
    <x v="2"/>
    <s v="no"/>
  </r>
  <r>
    <n v="141325"/>
    <s v="Wesleyan College"/>
    <s v="GA"/>
    <n v="0.59099999999999997"/>
    <n v="400"/>
    <n v="27650"/>
    <n v="0.44519999999999998"/>
    <n v="0.76"/>
    <n v="0.45789999999999997"/>
    <x v="983"/>
    <x v="432"/>
    <n v="6243"/>
    <n v="8"/>
    <x v="1"/>
    <x v="0"/>
    <x v="2"/>
    <s v="no"/>
  </r>
  <r>
    <n v="141334"/>
    <s v="University of West Georgia"/>
    <s v="GA"/>
    <n v="0.5161"/>
    <n v="7520"/>
    <n v="17800"/>
    <n v="0.43490000000000001"/>
    <n v="0.77500000000000002"/>
    <n v="0.40400000000000003"/>
    <x v="984"/>
    <x v="433"/>
    <n v="8656"/>
    <n v="18"/>
    <x v="0"/>
    <x v="2"/>
    <x v="2"/>
    <s v="no"/>
  </r>
  <r>
    <n v="141361"/>
    <s v="Young Harris College"/>
    <s v="GA"/>
    <n v="0.62639999999999996"/>
    <n v="755"/>
    <n v="32305"/>
    <n v="0.41749999999999998"/>
    <n v="0.64610000000000001"/>
    <n v="0.20380000000000001"/>
    <x v="985"/>
    <x v="11"/>
    <n v="6302"/>
    <n v="13"/>
    <x v="1"/>
    <x v="2"/>
    <x v="2"/>
    <s v="no"/>
  </r>
  <r>
    <n v="156189"/>
    <s v="Alice Lloyd College"/>
    <s v="KY"/>
    <n v="0.75229999999999997"/>
    <n v="558"/>
    <n v="13960"/>
    <n v="0.38919999999999999"/>
    <n v="0.56569999999999998"/>
    <n v="0.58289999999999997"/>
    <x v="986"/>
    <x v="434"/>
    <n v="5404"/>
    <n v="15"/>
    <x v="1"/>
    <x v="2"/>
    <x v="1"/>
    <s v="no"/>
  </r>
  <r>
    <n v="156213"/>
    <s v="Asbury University"/>
    <s v="KY"/>
    <n v="0.63400000000000001"/>
    <n v="1420"/>
    <n v="33640"/>
    <n v="0.64980000000000004"/>
    <n v="0.83330000000000004"/>
    <n v="0.2767"/>
    <x v="987"/>
    <x v="435"/>
    <n v="7374"/>
    <n v="13"/>
    <x v="1"/>
    <x v="2"/>
    <x v="1"/>
    <s v="no"/>
  </r>
  <r>
    <n v="156286"/>
    <s v="Bellarmine University"/>
    <s v="KY"/>
    <n v="0.86109999999999998"/>
    <n v="2161"/>
    <n v="48770"/>
    <n v="0.64359999999999995"/>
    <n v="0.75119999999999998"/>
    <n v="0.30709999999999998"/>
    <x v="773"/>
    <x v="32"/>
    <n v="8508"/>
    <n v="12"/>
    <x v="1"/>
    <x v="0"/>
    <x v="1"/>
    <s v="yes"/>
  </r>
  <r>
    <n v="156295"/>
    <s v="Berea College"/>
    <s v="KY"/>
    <n v="0.19339999999999999"/>
    <n v="1513"/>
    <n v="51658"/>
    <n v="0.58220000000000005"/>
    <n v="0.79179999999999995"/>
    <n v="0.83730000000000004"/>
    <x v="988"/>
    <x v="436"/>
    <n v="9259"/>
    <n v="9"/>
    <x v="1"/>
    <x v="2"/>
    <x v="1"/>
    <s v="no"/>
  </r>
  <r>
    <n v="156356"/>
    <s v="Brescia University"/>
    <s v="KY"/>
    <n v="0.35239999999999999"/>
    <n v="545"/>
    <n v="31550"/>
    <n v="0.53710000000000002"/>
    <n v="0.67410000000000003"/>
    <n v="0.42649999999999999"/>
    <x v="989"/>
    <x v="437"/>
    <n v="6182"/>
    <n v="13"/>
    <x v="1"/>
    <x v="0"/>
    <x v="1"/>
    <s v="no"/>
  </r>
  <r>
    <n v="156365"/>
    <s v="Campbellsville University"/>
    <s v="KY"/>
    <n v="0.7974"/>
    <n v="2840"/>
    <n v="27998"/>
    <n v="0.42009999999999997"/>
    <n v="0.64500000000000002"/>
    <n v="0.20050000000000001"/>
    <x v="990"/>
    <x v="438"/>
    <n v="6787"/>
    <n v="19"/>
    <x v="1"/>
    <x v="2"/>
    <x v="1"/>
    <s v="no"/>
  </r>
  <r>
    <n v="156408"/>
    <s v="Centre College"/>
    <s v="KY"/>
    <n v="0.54359999999999997"/>
    <n v="1400"/>
    <n v="52820"/>
    <n v="0.80669999999999997"/>
    <n v="0.875"/>
    <n v="0.22639999999999999"/>
    <x v="991"/>
    <x v="11"/>
    <n v="9723"/>
    <n v="10"/>
    <x v="1"/>
    <x v="2"/>
    <x v="1"/>
    <s v="yes"/>
  </r>
  <r>
    <n v="156541"/>
    <s v="University of the Cumberlands"/>
    <s v="KY"/>
    <n v="0.98809999999999998"/>
    <n v="6941"/>
    <n v="9875"/>
    <n v="0.50429999999999997"/>
    <n v="0.74299999999999999"/>
    <n v="0.53380000000000005"/>
    <x v="992"/>
    <x v="439"/>
    <n v="6548"/>
    <n v="23"/>
    <x v="1"/>
    <x v="2"/>
    <x v="1"/>
    <s v="no"/>
  </r>
  <r>
    <n v="156620"/>
    <s v="Eastern Kentucky University"/>
    <s v="KY"/>
    <n v="0.77610000000000001"/>
    <n v="12318"/>
    <n v="21230"/>
    <n v="0.50039999999999996"/>
    <n v="0.76929999999999998"/>
    <n v="0.41099999999999998"/>
    <x v="993"/>
    <x v="79"/>
    <n v="7826"/>
    <n v="17"/>
    <x v="0"/>
    <x v="2"/>
    <x v="1"/>
    <s v="no"/>
  </r>
  <r>
    <n v="156745"/>
    <s v="Georgetown College"/>
    <s v="KY"/>
    <n v="0.91059999999999997"/>
    <n v="1097"/>
    <n v="42840"/>
    <n v="0.48849999999999999"/>
    <n v="0.69059999999999999"/>
    <n v="0.3533"/>
    <x v="994"/>
    <x v="440"/>
    <n v="6502"/>
    <n v="13"/>
    <x v="1"/>
    <x v="2"/>
    <x v="1"/>
    <s v="yes"/>
  </r>
  <r>
    <n v="157058"/>
    <s v="Kentucky State University"/>
    <s v="KY"/>
    <n v="0.96079999999999999"/>
    <n v="1309"/>
    <n v="13658"/>
    <n v="0.31900000000000001"/>
    <n v="0.63690000000000002"/>
    <n v="0.58340000000000003"/>
    <x v="995"/>
    <x v="441"/>
    <n v="7036"/>
    <n v="10"/>
    <x v="0"/>
    <x v="2"/>
    <x v="1"/>
    <s v="no"/>
  </r>
  <r>
    <n v="157076"/>
    <s v="Kentucky Wesleyan College"/>
    <s v="KY"/>
    <n v="0.71599999999999997"/>
    <n v="842"/>
    <n v="34673"/>
    <n v="0.46800000000000003"/>
    <n v="0.52559999999999996"/>
    <n v="0.49519999999999997"/>
    <x v="996"/>
    <x v="58"/>
    <n v="6353"/>
    <n v="15"/>
    <x v="1"/>
    <x v="0"/>
    <x v="1"/>
    <s v="no"/>
  </r>
  <r>
    <n v="157085"/>
    <s v="University of Kentucky"/>
    <s v="KY"/>
    <n v="0.9294"/>
    <n v="24763"/>
    <n v="34140"/>
    <n v="0.71419999999999995"/>
    <n v="0.86839999999999995"/>
    <n v="0.22520000000000001"/>
    <x v="997"/>
    <x v="79"/>
    <n v="11984"/>
    <n v="18"/>
    <x v="0"/>
    <x v="0"/>
    <x v="1"/>
    <s v="yes"/>
  </r>
  <r>
    <n v="157100"/>
    <s v="Kentucky Christian University"/>
    <s v="KY"/>
    <n v="0.60909999999999997"/>
    <n v="429"/>
    <n v="26625"/>
    <n v="0.36670000000000003"/>
    <n v="0.86080000000000001"/>
    <n v="0.43140000000000001"/>
    <x v="998"/>
    <x v="220"/>
    <n v="4770"/>
    <n v="12"/>
    <x v="1"/>
    <x v="2"/>
    <x v="1"/>
    <s v="no"/>
  </r>
  <r>
    <n v="157289"/>
    <s v="University of Louisville"/>
    <s v="KY"/>
    <n v="0.79410000000000003"/>
    <n v="14727"/>
    <n v="29482"/>
    <n v="0.61229999999999996"/>
    <n v="0.81489999999999996"/>
    <n v="0.30599999999999999"/>
    <x v="999"/>
    <x v="34"/>
    <n v="9671"/>
    <n v="14"/>
    <x v="0"/>
    <x v="0"/>
    <x v="1"/>
    <s v="yes"/>
  </r>
  <r>
    <n v="157377"/>
    <s v="Midway University"/>
    <s v="KY"/>
    <n v="0.95140000000000002"/>
    <n v="1262"/>
    <n v="27220"/>
    <n v="0.40689999999999998"/>
    <n v="0.67589999999999995"/>
    <n v="0.31950000000000001"/>
    <x v="1000"/>
    <x v="442"/>
    <n v="7349"/>
    <n v="15"/>
    <x v="1"/>
    <x v="2"/>
    <x v="1"/>
    <s v="no"/>
  </r>
  <r>
    <n v="157386"/>
    <s v="Morehead State University"/>
    <s v="KY"/>
    <n v="0.77210000000000001"/>
    <n v="4578"/>
    <n v="14980"/>
    <n v="0.52190000000000003"/>
    <n v="0.65010000000000001"/>
    <n v="0.29549999999999998"/>
    <x v="1001"/>
    <x v="220"/>
    <n v="7788"/>
    <n v="16"/>
    <x v="0"/>
    <x v="2"/>
    <x v="1"/>
    <s v="no"/>
  </r>
  <r>
    <n v="157401"/>
    <s v="Murray State University"/>
    <s v="KY"/>
    <n v="0.85680000000000001"/>
    <n v="6688"/>
    <n v="19836"/>
    <n v="0.61319999999999997"/>
    <n v="0.75649999999999995"/>
    <n v="0.3332"/>
    <x v="1002"/>
    <x v="34"/>
    <n v="7855"/>
    <n v="17"/>
    <x v="0"/>
    <x v="2"/>
    <x v="1"/>
    <s v="no"/>
  </r>
  <r>
    <n v="157447"/>
    <s v="Northern Kentucky University"/>
    <s v="KY"/>
    <n v="0.67649999999999999"/>
    <n v="8246"/>
    <n v="21912"/>
    <n v="0.52239999999999998"/>
    <n v="0.75509999999999999"/>
    <n v="0.25230000000000002"/>
    <x v="1003"/>
    <x v="6"/>
    <n v="8693"/>
    <n v="19"/>
    <x v="0"/>
    <x v="1"/>
    <x v="1"/>
    <s v="yes"/>
  </r>
  <r>
    <n v="157757"/>
    <s v="Spalding University"/>
    <s v="KY"/>
    <n v="0.99450000000000005"/>
    <n v="583"/>
    <n v="29200"/>
    <n v="0.51670000000000005"/>
    <n v="0.64039999999999997"/>
    <n v="0.35830000000000001"/>
    <x v="1004"/>
    <x v="102"/>
    <n v="8066"/>
    <n v="9"/>
    <x v="1"/>
    <x v="0"/>
    <x v="1"/>
    <s v="no"/>
  </r>
  <r>
    <n v="157809"/>
    <s v="Thomas More University"/>
    <s v="KY"/>
    <n v="0.90349999999999997"/>
    <n v="1293"/>
    <n v="39800"/>
    <n v="0.40500000000000003"/>
    <n v="0.66749999999999998"/>
    <n v="0.23050000000000001"/>
    <x v="1005"/>
    <x v="443"/>
    <n v="6727"/>
    <n v="14"/>
    <x v="1"/>
    <x v="1"/>
    <x v="1"/>
    <s v="yes"/>
  </r>
  <r>
    <n v="157818"/>
    <s v="Transylvania University"/>
    <s v="KY"/>
    <n v="0.86550000000000005"/>
    <n v="1005"/>
    <n v="46870"/>
    <n v="0.71479999999999999"/>
    <n v="0.87050000000000005"/>
    <n v="0.26250000000000001"/>
    <x v="1006"/>
    <x v="11"/>
    <n v="10145"/>
    <n v="10"/>
    <x v="1"/>
    <x v="0"/>
    <x v="1"/>
    <s v="yes"/>
  </r>
  <r>
    <n v="157863"/>
    <s v="Union Commonwealth University"/>
    <s v="KY"/>
    <n v="0.63149999999999995"/>
    <n v="746"/>
    <n v="30946"/>
    <n v="0.32129999999999997"/>
    <n v="0.63780000000000003"/>
    <n v="0.52700000000000002"/>
    <x v="1007"/>
    <x v="112"/>
    <n v="5687"/>
    <n v="14"/>
    <x v="1"/>
    <x v="2"/>
    <x v="1"/>
    <s v="no"/>
  </r>
  <r>
    <n v="157951"/>
    <s v="Western Kentucky University"/>
    <s v="KY"/>
    <n v="0.93869999999999998"/>
    <n v="12155"/>
    <n v="27000"/>
    <n v="0.55559999999999998"/>
    <n v="0.78310000000000002"/>
    <n v="0.30480000000000002"/>
    <x v="1008"/>
    <x v="444"/>
    <n v="8169"/>
    <n v="19"/>
    <x v="0"/>
    <x v="0"/>
    <x v="1"/>
    <s v="no"/>
  </r>
  <r>
    <n v="158477"/>
    <s v="Centenary College of Louisiana"/>
    <s v="LA"/>
    <n v="0.55740000000000001"/>
    <n v="685"/>
    <n v="41200"/>
    <n v="0.56210000000000004"/>
    <n v="0.70199999999999996"/>
    <n v="0.44840000000000002"/>
    <x v="1009"/>
    <x v="11"/>
    <n v="7808"/>
    <n v="8"/>
    <x v="1"/>
    <x v="0"/>
    <x v="1"/>
    <s v="yes"/>
  </r>
  <r>
    <n v="158802"/>
    <s v="Dillard University"/>
    <s v="LA"/>
    <n v="0.41860000000000003"/>
    <n v="1063"/>
    <n v="23918"/>
    <n v="0.43280000000000002"/>
    <n v="0.78049999999999997"/>
    <n v="0.69650000000000001"/>
    <x v="1010"/>
    <x v="7"/>
    <n v="7271"/>
    <n v="14"/>
    <x v="1"/>
    <x v="0"/>
    <x v="1"/>
    <s v="no"/>
  </r>
  <r>
    <n v="159009"/>
    <s v="Grambling State University"/>
    <s v="LA"/>
    <n v="0.4486"/>
    <n v="4164"/>
    <n v="16706"/>
    <n v="0.36159999999999998"/>
    <n v="0.66080000000000005"/>
    <n v="0.74970000000000003"/>
    <x v="1011"/>
    <x v="445"/>
    <n v="6296"/>
    <n v="25"/>
    <x v="0"/>
    <x v="2"/>
    <x v="1"/>
    <s v="no"/>
  </r>
  <r>
    <n v="159382"/>
    <s v="Louisiana State University at Alexandria"/>
    <s v="LA"/>
    <n v="0.92079999999999995"/>
    <n v="5632"/>
    <n v="14650"/>
    <n v="0.3422"/>
    <n v="0.69520000000000004"/>
    <n v="0.3538"/>
    <x v="1012"/>
    <x v="4"/>
    <n v="7220"/>
    <n v="33"/>
    <x v="0"/>
    <x v="2"/>
    <x v="1"/>
    <s v="no"/>
  </r>
  <r>
    <n v="159391"/>
    <s v="Louisiana State University and Agricultural &amp; Mechanical College"/>
    <s v="LA"/>
    <n v="0.73329999999999995"/>
    <n v="30594"/>
    <n v="28631"/>
    <n v="0.68810000000000004"/>
    <n v="0.84740000000000004"/>
    <n v="0.26550000000000001"/>
    <x v="1013"/>
    <x v="34"/>
    <n v="11474"/>
    <n v="21"/>
    <x v="0"/>
    <x v="0"/>
    <x v="1"/>
    <s v="yes"/>
  </r>
  <r>
    <n v="159416"/>
    <s v="Louisiana State University-Shreveport"/>
    <s v="LA"/>
    <n v="0.50549999999999995"/>
    <n v="2153"/>
    <n v="7518"/>
    <n v="0.37540000000000001"/>
    <n v="0.83150000000000002"/>
    <n v="0.38619999999999999"/>
    <x v="1014"/>
    <x v="79"/>
    <n v="9562"/>
    <n v="30"/>
    <x v="0"/>
    <x v="0"/>
    <x v="1"/>
    <s v="no"/>
  </r>
  <r>
    <n v="159568"/>
    <s v="Louisiana Christian University"/>
    <s v="LA"/>
    <n v="0.77190000000000003"/>
    <n v="672"/>
    <n v="20266"/>
    <n v="0.43869999999999998"/>
    <n v="0.52429999999999999"/>
    <n v="0.43090000000000001"/>
    <x v="1015"/>
    <x v="446"/>
    <n v="6137"/>
    <n v="10"/>
    <x v="1"/>
    <x v="1"/>
    <x v="1"/>
    <s v="yes"/>
  </r>
  <r>
    <n v="159647"/>
    <s v="Louisiana Tech University"/>
    <s v="LA"/>
    <n v="0.86399999999999999"/>
    <n v="8312"/>
    <n v="16866"/>
    <n v="0.63819999999999999"/>
    <n v="0.82199999999999995"/>
    <n v="0.21679999999999999"/>
    <x v="1016"/>
    <x v="447"/>
    <n v="9177"/>
    <n v="21"/>
    <x v="0"/>
    <x v="2"/>
    <x v="1"/>
    <s v="yes"/>
  </r>
  <r>
    <n v="159656"/>
    <s v="Loyola University New Orleans"/>
    <s v="LA"/>
    <n v="0.93049999999999999"/>
    <n v="2812"/>
    <n v="49440"/>
    <n v="0.59030000000000005"/>
    <n v="0.80059999999999998"/>
    <n v="0.37319999999999998"/>
    <x v="1017"/>
    <x v="50"/>
    <n v="8990"/>
    <n v="12"/>
    <x v="1"/>
    <x v="0"/>
    <x v="1"/>
    <s v="yes"/>
  </r>
  <r>
    <n v="159717"/>
    <s v="McNeese State University"/>
    <s v="LA"/>
    <n v="0.78269999999999995"/>
    <n v="5005"/>
    <n v="9989"/>
    <n v="0.47039999999999998"/>
    <n v="0.68440000000000001"/>
    <n v="0.34589999999999999"/>
    <x v="1018"/>
    <x v="6"/>
    <n v="7591"/>
    <n v="20"/>
    <x v="0"/>
    <x v="0"/>
    <x v="1"/>
    <s v="no"/>
  </r>
  <r>
    <n v="159939"/>
    <s v="University of New Orleans"/>
    <s v="LA"/>
    <n v="0.74309999999999998"/>
    <n v="4638"/>
    <n v="14008"/>
    <n v="0.37990000000000002"/>
    <n v="0.66790000000000005"/>
    <n v="0.39119999999999999"/>
    <x v="1019"/>
    <x v="35"/>
    <n v="9208"/>
    <n v="19"/>
    <x v="0"/>
    <x v="0"/>
    <x v="1"/>
    <s v="no"/>
  </r>
  <r>
    <n v="159966"/>
    <s v="Nicholls State University"/>
    <s v="LA"/>
    <n v="0.90800000000000003"/>
    <n v="4737"/>
    <n v="9242"/>
    <n v="0.53800000000000003"/>
    <n v="0.76600000000000001"/>
    <n v="0.3407"/>
    <x v="1020"/>
    <x v="448"/>
    <n v="6998"/>
    <n v="19"/>
    <x v="0"/>
    <x v="0"/>
    <x v="1"/>
    <s v="no"/>
  </r>
  <r>
    <n v="159993"/>
    <s v="University of Louisiana at Monroe"/>
    <s v="LA"/>
    <n v="0.84750000000000003"/>
    <n v="5022"/>
    <n v="21290"/>
    <n v="0.54200000000000004"/>
    <n v="0.72750000000000004"/>
    <n v="0.34770000000000001"/>
    <x v="1021"/>
    <x v="64"/>
    <n v="7719"/>
    <n v="18"/>
    <x v="0"/>
    <x v="0"/>
    <x v="1"/>
    <s v="no"/>
  </r>
  <r>
    <n v="160038"/>
    <s v="Northwestern State University of Louisiana"/>
    <s v="LA"/>
    <n v="0.9254"/>
    <n v="5519"/>
    <n v="19652"/>
    <n v="0.432"/>
    <n v="0.7087"/>
    <n v="0.35239999999999999"/>
    <x v="1022"/>
    <x v="32"/>
    <n v="7129"/>
    <n v="16"/>
    <x v="0"/>
    <x v="2"/>
    <x v="1"/>
    <s v="no"/>
  </r>
  <r>
    <n v="160065"/>
    <s v="University of Holy Cross"/>
    <s v="LA"/>
    <n v="0.73660000000000003"/>
    <n v="471"/>
    <n v="16576"/>
    <n v="0.48570000000000002"/>
    <n v="0.7097"/>
    <n v="0.27529999999999999"/>
    <x v="1023"/>
    <x v="449"/>
    <n v="7708"/>
    <n v="7"/>
    <x v="1"/>
    <x v="0"/>
    <x v="1"/>
    <s v="no"/>
  </r>
  <r>
    <n v="160074"/>
    <s v="Franciscan Missionaries of Our Lady University"/>
    <s v="LA"/>
    <n v="0.98699999999999999"/>
    <n v="821"/>
    <n v="18310"/>
    <n v="0.45450000000000002"/>
    <n v="0.63929999999999998"/>
    <n v="0.31209999999999999"/>
    <x v="1024"/>
    <x v="450"/>
    <n v="8122"/>
    <n v="14"/>
    <x v="1"/>
    <x v="0"/>
    <x v="1"/>
    <s v="yes"/>
  </r>
  <r>
    <n v="160612"/>
    <s v="Southeastern Louisiana University"/>
    <s v="LA"/>
    <n v="0.99309999999999998"/>
    <n v="9514"/>
    <n v="20851"/>
    <n v="0.4541"/>
    <n v="0.72529999999999994"/>
    <n v="0.33260000000000001"/>
    <x v="1025"/>
    <x v="451"/>
    <n v="7315"/>
    <n v="20"/>
    <x v="0"/>
    <x v="0"/>
    <x v="1"/>
    <s v="no"/>
  </r>
  <r>
    <n v="160621"/>
    <s v="Southern University and A &amp; M College"/>
    <s v="LA"/>
    <n v="0.35120000000000001"/>
    <n v="5519"/>
    <n v="17272"/>
    <n v="0.27089999999999997"/>
    <n v="0.60309999999999997"/>
    <n v="0.68140000000000001"/>
    <x v="1026"/>
    <x v="452"/>
    <n v="7735"/>
    <n v="21"/>
    <x v="0"/>
    <x v="0"/>
    <x v="1"/>
    <s v="no"/>
  </r>
  <r>
    <n v="160630"/>
    <s v="Southern University at New Orleans"/>
    <s v="LA"/>
    <n v="0.78900000000000003"/>
    <n v="1055"/>
    <n v="16954"/>
    <n v="0.13109999999999999"/>
    <n v="0.52"/>
    <n v="0.41739999999999999"/>
    <x v="1027"/>
    <x v="7"/>
    <n v="6898"/>
    <n v="13"/>
    <x v="0"/>
    <x v="0"/>
    <x v="1"/>
    <s v="no"/>
  </r>
  <r>
    <n v="160658"/>
    <s v="University of Louisiana at Lafayette"/>
    <s v="LA"/>
    <n v="0.87009999999999998"/>
    <n v="12428"/>
    <n v="24146"/>
    <n v="0.52629999999999999"/>
    <n v="0.74280000000000002"/>
    <n v="0.41510000000000002"/>
    <x v="1028"/>
    <x v="295"/>
    <n v="8889"/>
    <n v="18"/>
    <x v="0"/>
    <x v="0"/>
    <x v="1"/>
    <s v="no"/>
  </r>
  <r>
    <n v="160755"/>
    <s v="Tulane University of Louisiana"/>
    <s v="LA"/>
    <n v="0.13980000000000001"/>
    <n v="7767"/>
    <n v="68678"/>
    <n v="0.86140000000000005"/>
    <n v="0.92549999999999999"/>
    <n v="9.7600000000000006E-2"/>
    <x v="1029"/>
    <x v="34"/>
    <n v="13243"/>
    <n v="7"/>
    <x v="1"/>
    <x v="0"/>
    <x v="1"/>
    <s v="yes"/>
  </r>
  <r>
    <n v="160904"/>
    <s v="Xavier University of Louisiana"/>
    <s v="LA"/>
    <n v="0.69040000000000001"/>
    <n v="2628"/>
    <n v="28733"/>
    <n v="0.48549999999999999"/>
    <n v="0.71679999999999999"/>
    <n v="0.54190000000000005"/>
    <x v="1030"/>
    <x v="453"/>
    <n v="9918"/>
    <n v="11"/>
    <x v="1"/>
    <x v="0"/>
    <x v="1"/>
    <s v="yes"/>
  </r>
  <r>
    <n v="161873"/>
    <s v="University of Baltimore"/>
    <s v="MD"/>
    <n v="0.78739999999999999"/>
    <n v="1133"/>
    <n v="23984"/>
    <n v="0.38159999999999999"/>
    <n v="0.6"/>
    <n v="0.44890000000000002"/>
    <x v="1031"/>
    <x v="58"/>
    <n v="13975"/>
    <n v="10"/>
    <x v="0"/>
    <x v="0"/>
    <x v="2"/>
    <s v="yes"/>
  </r>
  <r>
    <n v="162007"/>
    <s v="Bowie State University"/>
    <s v="MD"/>
    <n v="0.72409999999999997"/>
    <n v="5043"/>
    <n v="19938"/>
    <n v="0.38200000000000001"/>
    <n v="0.68189999999999995"/>
    <n v="0.44350000000000001"/>
    <x v="1032"/>
    <x v="454"/>
    <n v="11118"/>
    <n v="15"/>
    <x v="0"/>
    <x v="1"/>
    <x v="2"/>
    <s v="yes"/>
  </r>
  <r>
    <n v="162061"/>
    <s v="Capitol Technology University"/>
    <s v="MD"/>
    <n v="0.74350000000000005"/>
    <n v="315"/>
    <n v="27592"/>
    <n v="0.42680000000000001"/>
    <n v="0.7681"/>
    <n v="0.39179999999999998"/>
    <x v="1033"/>
    <x v="455"/>
    <n v="5625"/>
    <n v="9"/>
    <x v="1"/>
    <x v="1"/>
    <x v="2"/>
    <s v="yes"/>
  </r>
  <r>
    <n v="162210"/>
    <s v="Washington Adventist University"/>
    <s v="MD"/>
    <n v="0.46179999999999999"/>
    <n v="452"/>
    <n v="26604"/>
    <n v="0.28649999999999998"/>
    <n v="0.64080000000000004"/>
    <n v="0.37190000000000001"/>
    <x v="1034"/>
    <x v="456"/>
    <n v="6208"/>
    <n v="9"/>
    <x v="1"/>
    <x v="1"/>
    <x v="2"/>
    <s v="yes"/>
  </r>
  <r>
    <n v="162283"/>
    <s v="Coppin State University"/>
    <s v="MD"/>
    <n v="0.45829999999999999"/>
    <n v="1844"/>
    <n v="14024"/>
    <n v="0.26219999999999999"/>
    <n v="0.66220000000000001"/>
    <n v="0.53920000000000001"/>
    <x v="1035"/>
    <x v="32"/>
    <n v="10091"/>
    <n v="12"/>
    <x v="0"/>
    <x v="0"/>
    <x v="2"/>
    <s v="no"/>
  </r>
  <r>
    <n v="162584"/>
    <s v="Frostburg State University"/>
    <s v="MD"/>
    <n v="0.89180000000000004"/>
    <n v="2909"/>
    <n v="25814"/>
    <n v="0.49659999999999999"/>
    <n v="0.69279999999999997"/>
    <n v="0.3221"/>
    <x v="1036"/>
    <x v="457"/>
    <n v="9386"/>
    <n v="13"/>
    <x v="0"/>
    <x v="2"/>
    <x v="2"/>
    <s v="yes"/>
  </r>
  <r>
    <n v="162654"/>
    <s v="Goucher College"/>
    <s v="MD"/>
    <n v="0.77710000000000001"/>
    <n v="964"/>
    <n v="53350"/>
    <n v="0.57340000000000002"/>
    <n v="0.78600000000000003"/>
    <n v="0.35210000000000002"/>
    <x v="1037"/>
    <x v="50"/>
    <n v="8359"/>
    <n v="9"/>
    <x v="1"/>
    <x v="0"/>
    <x v="2"/>
    <s v="yes"/>
  </r>
  <r>
    <n v="162760"/>
    <s v="Hood College"/>
    <s v="MD"/>
    <n v="0.77769999999999995"/>
    <n v="1194"/>
    <n v="47700"/>
    <n v="0.56899999999999995"/>
    <n v="0.67989999999999995"/>
    <n v="0.37059999999999998"/>
    <x v="1038"/>
    <x v="32"/>
    <n v="8361"/>
    <n v="10"/>
    <x v="1"/>
    <x v="0"/>
    <x v="2"/>
    <s v="yes"/>
  </r>
  <r>
    <n v="162928"/>
    <s v="Johns Hopkins University"/>
    <s v="MD"/>
    <n v="6.4399999999999999E-2"/>
    <n v="5693"/>
    <n v="65230"/>
    <n v="0.93779999999999997"/>
    <n v="0.98089999999999999"/>
    <n v="0.19489999999999999"/>
    <x v="1039"/>
    <x v="173"/>
    <n v="18971"/>
    <n v="6"/>
    <x v="1"/>
    <x v="0"/>
    <x v="2"/>
    <s v="yes"/>
  </r>
  <r>
    <n v="163046"/>
    <s v="Loyola University Maryland"/>
    <s v="MD"/>
    <n v="0.75490000000000002"/>
    <n v="3869"/>
    <n v="57150"/>
    <n v="0.79190000000000005"/>
    <n v="0.87109999999999999"/>
    <n v="0.20369999999999999"/>
    <x v="1040"/>
    <x v="11"/>
    <n v="9706"/>
    <n v="12"/>
    <x v="1"/>
    <x v="0"/>
    <x v="2"/>
    <s v="yes"/>
  </r>
  <r>
    <n v="163268"/>
    <s v="University of Maryland-Baltimore County"/>
    <s v="MD"/>
    <n v="0.72430000000000005"/>
    <n v="10701"/>
    <n v="31275"/>
    <n v="0.70009999999999994"/>
    <n v="0.85050000000000003"/>
    <n v="0.3004"/>
    <x v="1041"/>
    <x v="0"/>
    <n v="13145"/>
    <n v="17"/>
    <x v="0"/>
    <x v="1"/>
    <x v="2"/>
    <s v="yes"/>
  </r>
  <r>
    <n v="163286"/>
    <s v="University of Maryland-College Park"/>
    <s v="MD"/>
    <n v="0.44790000000000002"/>
    <n v="30760"/>
    <n v="41186"/>
    <n v="0.88590000000000002"/>
    <n v="0.96199999999999997"/>
    <n v="0.19389999999999999"/>
    <x v="1042"/>
    <x v="4"/>
    <n v="17205"/>
    <n v="17"/>
    <x v="0"/>
    <x v="1"/>
    <x v="2"/>
    <s v="yes"/>
  </r>
  <r>
    <n v="163295"/>
    <s v="Maryland Institute College of Art"/>
    <s v="MD"/>
    <n v="0.76790000000000003"/>
    <n v="1189"/>
    <n v="56800"/>
    <n v="0.72240000000000004"/>
    <n v="0.83389999999999997"/>
    <n v="0.2311"/>
    <x v="1043"/>
    <x v="224"/>
    <n v="9574"/>
    <n v="9"/>
    <x v="1"/>
    <x v="0"/>
    <x v="2"/>
    <s v="no"/>
  </r>
  <r>
    <n v="163338"/>
    <s v="University of Maryland Eastern Shore"/>
    <s v="MD"/>
    <n v="0.96409999999999996"/>
    <n v="2391"/>
    <n v="20122"/>
    <n v="0.3533"/>
    <n v="0.6179"/>
    <n v="0.55710000000000004"/>
    <x v="1044"/>
    <x v="11"/>
    <n v="10872"/>
    <n v="11"/>
    <x v="0"/>
    <x v="2"/>
    <x v="2"/>
    <s v="no"/>
  </r>
  <r>
    <n v="163453"/>
    <s v="Morgan State University"/>
    <s v="MD"/>
    <n v="0.82230000000000003"/>
    <n v="9019"/>
    <n v="19124"/>
    <n v="0.40870000000000001"/>
    <n v="0.73340000000000005"/>
    <n v="0.5655"/>
    <x v="1045"/>
    <x v="458"/>
    <n v="11634"/>
    <n v="18"/>
    <x v="0"/>
    <x v="0"/>
    <x v="2"/>
    <s v="yes"/>
  </r>
  <r>
    <n v="163462"/>
    <s v="Mount St. Mary's University"/>
    <s v="MD"/>
    <n v="0.73809999999999998"/>
    <n v="1768"/>
    <n v="48630"/>
    <n v="0.65390000000000004"/>
    <n v="0.7077"/>
    <n v="0.31130000000000002"/>
    <x v="1046"/>
    <x v="459"/>
    <n v="7399"/>
    <n v="13"/>
    <x v="1"/>
    <x v="2"/>
    <x v="2"/>
    <s v="yes"/>
  </r>
  <r>
    <n v="163578"/>
    <s v="Notre Dame of Maryland University"/>
    <s v="MD"/>
    <n v="0.8216"/>
    <n v="709"/>
    <n v="43360"/>
    <n v="0.5"/>
    <n v="0.72770000000000001"/>
    <n v="0.3644"/>
    <x v="1047"/>
    <x v="460"/>
    <n v="7645"/>
    <n v="9"/>
    <x v="1"/>
    <x v="0"/>
    <x v="2"/>
    <s v="yes"/>
  </r>
  <r>
    <n v="163851"/>
    <s v="Salisbury University"/>
    <s v="MD"/>
    <n v="0.87470000000000003"/>
    <n v="6057"/>
    <n v="22174"/>
    <n v="0.68149999999999999"/>
    <n v="0.77659999999999996"/>
    <n v="0.2586"/>
    <x v="1048"/>
    <x v="132"/>
    <n v="10679"/>
    <n v="14"/>
    <x v="0"/>
    <x v="1"/>
    <x v="2"/>
    <s v="yes"/>
  </r>
  <r>
    <n v="163912"/>
    <s v="St. Mary's College of Maryland"/>
    <s v="MD"/>
    <n v="0.68630000000000002"/>
    <n v="1603"/>
    <n v="31374"/>
    <n v="0.69950000000000001"/>
    <n v="0.85750000000000004"/>
    <n v="0.2112"/>
    <x v="1049"/>
    <x v="132"/>
    <n v="9044"/>
    <n v="10"/>
    <x v="0"/>
    <x v="2"/>
    <x v="2"/>
    <s v="yes"/>
  </r>
  <r>
    <n v="163976"/>
    <s v="St. John's College"/>
    <s v="MD"/>
    <n v="0.5524"/>
    <n v="471"/>
    <n v="40684"/>
    <n v="0.71430000000000005"/>
    <n v="0.82709999999999995"/>
    <n v="0.20080000000000001"/>
    <x v="1050"/>
    <x v="11"/>
    <n v="8919"/>
    <n v="8"/>
    <x v="1"/>
    <x v="1"/>
    <x v="2"/>
    <s v="yes"/>
  </r>
  <r>
    <n v="164076"/>
    <s v="Towson University"/>
    <s v="MD"/>
    <n v="0.81969999999999998"/>
    <n v="16136"/>
    <n v="29820"/>
    <n v="0.6946"/>
    <n v="0.82769999999999999"/>
    <n v="0.3579"/>
    <x v="1051"/>
    <x v="461"/>
    <n v="9975"/>
    <n v="14"/>
    <x v="0"/>
    <x v="0"/>
    <x v="2"/>
    <s v="yes"/>
  </r>
  <r>
    <n v="164173"/>
    <s v="Stevenson University"/>
    <s v="MD"/>
    <n v="0.78910000000000002"/>
    <n v="3102"/>
    <n v="40560"/>
    <n v="0.68489999999999995"/>
    <n v="0.78790000000000004"/>
    <n v="0.30880000000000002"/>
    <x v="1052"/>
    <x v="50"/>
    <n v="8822"/>
    <n v="15"/>
    <x v="1"/>
    <x v="1"/>
    <x v="2"/>
    <s v="yes"/>
  </r>
  <r>
    <n v="164216"/>
    <s v="Washington College"/>
    <s v="MD"/>
    <n v="0.56889999999999996"/>
    <n v="891"/>
    <n v="55326"/>
    <n v="0.65369999999999995"/>
    <n v="0.83909999999999996"/>
    <n v="0.22600000000000001"/>
    <x v="1053"/>
    <x v="306"/>
    <n v="6768"/>
    <n v="8"/>
    <x v="1"/>
    <x v="2"/>
    <x v="2"/>
    <s v="yes"/>
  </r>
  <r>
    <n v="164270"/>
    <s v="McDaniel College"/>
    <s v="MD"/>
    <n v="0.77929999999999999"/>
    <n v="1617"/>
    <n v="52081"/>
    <n v="0.63290000000000002"/>
    <n v="0.76019999999999999"/>
    <n v="0.36099999999999999"/>
    <x v="1054"/>
    <x v="32"/>
    <n v="8473"/>
    <n v="13"/>
    <x v="1"/>
    <x v="2"/>
    <x v="2"/>
    <s v="yes"/>
  </r>
  <r>
    <n v="175342"/>
    <s v="Alcorn State University"/>
    <s v="MS"/>
    <n v="0.45329999999999998"/>
    <n v="2363"/>
    <n v="8785"/>
    <n v="0.5736"/>
    <n v="0.76649999999999996"/>
    <n v="0.69779999999999998"/>
    <x v="1055"/>
    <x v="11"/>
    <n v="7235"/>
    <n v="16"/>
    <x v="0"/>
    <x v="2"/>
    <x v="1"/>
    <s v="no"/>
  </r>
  <r>
    <n v="175421"/>
    <s v="Belhaven University"/>
    <s v="MS"/>
    <n v="0.4975"/>
    <n v="1471"/>
    <n v="30250"/>
    <n v="0.4854"/>
    <n v="0.67810000000000004"/>
    <n v="0.48649999999999999"/>
    <x v="1056"/>
    <x v="462"/>
    <n v="5643"/>
    <n v="12"/>
    <x v="1"/>
    <x v="0"/>
    <x v="1"/>
    <s v="no"/>
  </r>
  <r>
    <n v="175430"/>
    <s v="Blue Mountain Christian University"/>
    <s v="MS"/>
    <n v="0.88949999999999996"/>
    <n v="498"/>
    <n v="20180"/>
    <n v="0.54759999999999998"/>
    <n v="0.67920000000000003"/>
    <n v="0.28770000000000001"/>
    <x v="1057"/>
    <x v="463"/>
    <n v="6439"/>
    <n v="13"/>
    <x v="1"/>
    <x v="2"/>
    <x v="1"/>
    <s v="no"/>
  </r>
  <r>
    <n v="175616"/>
    <s v="Delta State University"/>
    <s v="MS"/>
    <n v="1"/>
    <n v="1620"/>
    <n v="8605"/>
    <n v="0.48060000000000003"/>
    <n v="0.66669999999999996"/>
    <n v="0.41749999999999998"/>
    <x v="1058"/>
    <x v="464"/>
    <n v="7517"/>
    <n v="12"/>
    <x v="0"/>
    <x v="2"/>
    <x v="1"/>
    <s v="no"/>
  </r>
  <r>
    <n v="175856"/>
    <s v="Jackson State University"/>
    <s v="MS"/>
    <n v="0.93149999999999999"/>
    <n v="4600"/>
    <n v="11965"/>
    <n v="0.5091"/>
    <n v="0.62350000000000005"/>
    <n v="0.72319999999999995"/>
    <x v="1059"/>
    <x v="465"/>
    <n v="7988"/>
    <n v="14"/>
    <x v="0"/>
    <x v="0"/>
    <x v="1"/>
    <s v="no"/>
  </r>
  <r>
    <n v="175980"/>
    <s v="Millsaps College"/>
    <s v="MS"/>
    <n v="0.43120000000000003"/>
    <n v="549"/>
    <n v="44680"/>
    <n v="0.57140000000000002"/>
    <n v="0.58020000000000005"/>
    <n v="0.36940000000000001"/>
    <x v="1060"/>
    <x v="11"/>
    <n v="8256"/>
    <n v="9"/>
    <x v="1"/>
    <x v="0"/>
    <x v="1"/>
    <s v="yes"/>
  </r>
  <r>
    <n v="176017"/>
    <s v="University of Mississippi"/>
    <s v="MS"/>
    <n v="0.96579999999999999"/>
    <n v="21473"/>
    <n v="28600"/>
    <n v="0.71740000000000004"/>
    <n v="0.87209999999999999"/>
    <n v="0.21729999999999999"/>
    <x v="1061"/>
    <x v="60"/>
    <n v="10330"/>
    <n v="18"/>
    <x v="0"/>
    <x v="2"/>
    <x v="1"/>
    <s v="yes"/>
  </r>
  <r>
    <n v="176035"/>
    <s v="Mississippi University for Women"/>
    <s v="MS"/>
    <n v="0.90310000000000001"/>
    <n v="1605"/>
    <n v="8492"/>
    <n v="0.4677"/>
    <n v="0.67310000000000003"/>
    <n v="0.40300000000000002"/>
    <x v="1062"/>
    <x v="26"/>
    <n v="6855"/>
    <n v="10"/>
    <x v="0"/>
    <x v="2"/>
    <x v="1"/>
    <s v="no"/>
  </r>
  <r>
    <n v="176044"/>
    <s v="Mississippi Valley State University"/>
    <s v="MS"/>
    <n v="0.92379999999999995"/>
    <n v="1439"/>
    <n v="7692"/>
    <n v="0.2676"/>
    <n v="0.69750000000000001"/>
    <n v="0.56359999999999999"/>
    <x v="1063"/>
    <x v="466"/>
    <n v="6733"/>
    <n v="13"/>
    <x v="0"/>
    <x v="2"/>
    <x v="1"/>
    <s v="no"/>
  </r>
  <r>
    <n v="176053"/>
    <s v="Mississippi Christian University"/>
    <s v="MS"/>
    <n v="0.29110000000000003"/>
    <n v="2518"/>
    <n v="23500"/>
    <n v="0.59340000000000004"/>
    <n v="0.77759999999999996"/>
    <n v="0.2964"/>
    <x v="1064"/>
    <x v="79"/>
    <n v="7995"/>
    <n v="14"/>
    <x v="1"/>
    <x v="1"/>
    <x v="1"/>
    <s v="no"/>
  </r>
  <r>
    <n v="176080"/>
    <s v="Mississippi State University"/>
    <s v="MS"/>
    <n v="0.77639999999999998"/>
    <n v="18397"/>
    <n v="27637"/>
    <n v="0.66669999999999996"/>
    <n v="0.82499999999999996"/>
    <n v="0.29330000000000001"/>
    <x v="1065"/>
    <x v="467"/>
    <n v="10100"/>
    <n v="16"/>
    <x v="0"/>
    <x v="2"/>
    <x v="1"/>
    <s v="yes"/>
  </r>
  <r>
    <n v="176318"/>
    <s v="Rust College"/>
    <s v="MS"/>
    <n v="0.48670000000000002"/>
    <n v="467"/>
    <n v="13265"/>
    <n v="0.1179"/>
    <n v="0.84379999999999999"/>
    <n v="0.71460000000000001"/>
    <x v="1066"/>
    <x v="468"/>
    <n v="5096"/>
    <n v="10"/>
    <x v="1"/>
    <x v="2"/>
    <x v="1"/>
    <s v="no"/>
  </r>
  <r>
    <n v="176372"/>
    <s v="University of Southern Mississippi"/>
    <s v="MS"/>
    <n v="0.99119999999999997"/>
    <n v="10075"/>
    <n v="11998"/>
    <n v="0.49059999999999998"/>
    <n v="0.72089999999999999"/>
    <n v="0.46279999999999999"/>
    <x v="1067"/>
    <x v="79"/>
    <n v="8697"/>
    <n v="18"/>
    <x v="0"/>
    <x v="0"/>
    <x v="1"/>
    <s v="no"/>
  </r>
  <r>
    <n v="176406"/>
    <s v="Tougaloo College"/>
    <s v="MS"/>
    <n v="0.59850000000000003"/>
    <n v="639"/>
    <n v="12407"/>
    <n v="0.33110000000000001"/>
    <n v="0.83199999999999996"/>
    <n v="0.62729999999999997"/>
    <x v="1068"/>
    <x v="469"/>
    <n v="4012"/>
    <n v="9"/>
    <x v="1"/>
    <x v="0"/>
    <x v="1"/>
    <s v="no"/>
  </r>
  <r>
    <n v="176479"/>
    <s v="William Carey University"/>
    <s v="MS"/>
    <n v="0.60289999999999999"/>
    <n v="2201"/>
    <n v="15480"/>
    <n v="0.5978"/>
    <n v="0.77939999999999998"/>
    <n v="0.27110000000000001"/>
    <x v="1069"/>
    <x v="470"/>
    <n v="8123"/>
    <n v="14"/>
    <x v="1"/>
    <x v="0"/>
    <x v="1"/>
    <s v="no"/>
  </r>
  <r>
    <n v="197869"/>
    <s v="Appalachian State University"/>
    <s v="NC"/>
    <n v="0.90139999999999998"/>
    <n v="19444"/>
    <n v="25212"/>
    <n v="0.74529999999999996"/>
    <n v="0.83689999999999998"/>
    <n v="0.26419999999999999"/>
    <x v="1070"/>
    <x v="471"/>
    <n v="9281"/>
    <n v="16"/>
    <x v="0"/>
    <x v="2"/>
    <x v="2"/>
    <s v="yes"/>
  </r>
  <r>
    <n v="197911"/>
    <s v="Barton College"/>
    <s v="NC"/>
    <n v="0.94199999999999995"/>
    <n v="982"/>
    <n v="37250"/>
    <n v="0.45850000000000002"/>
    <n v="0.65480000000000005"/>
    <n v="0.37319999999999998"/>
    <x v="1071"/>
    <x v="472"/>
    <n v="6671"/>
    <n v="14"/>
    <x v="1"/>
    <x v="2"/>
    <x v="2"/>
    <s v="no"/>
  </r>
  <r>
    <n v="197984"/>
    <s v="Belmont Abbey College"/>
    <s v="NC"/>
    <n v="0.74650000000000005"/>
    <n v="1276"/>
    <n v="19500"/>
    <n v="0.46679999999999999"/>
    <n v="0.70440000000000003"/>
    <n v="0.24210000000000001"/>
    <x v="1072"/>
    <x v="50"/>
    <n v="7019"/>
    <n v="12"/>
    <x v="1"/>
    <x v="1"/>
    <x v="2"/>
    <s v="no"/>
  </r>
  <r>
    <n v="197993"/>
    <s v="Bennett College"/>
    <s v="NC"/>
    <n v="0.50660000000000005"/>
    <n v="178"/>
    <n v="19140"/>
    <n v="0.25"/>
    <n v="0.85709999999999997"/>
    <n v="0.72819999999999996"/>
    <x v="1073"/>
    <x v="473"/>
    <n v="6566"/>
    <n v="7"/>
    <x v="1"/>
    <x v="0"/>
    <x v="2"/>
    <s v="no"/>
  </r>
  <r>
    <n v="198066"/>
    <s v="Brevard College"/>
    <s v="NC"/>
    <n v="0.42159999999999997"/>
    <n v="815"/>
    <n v="32280"/>
    <n v="0.4884"/>
    <n v="0.61509999999999998"/>
    <n v="0.40579999999999999"/>
    <x v="1074"/>
    <x v="32"/>
    <n v="6053"/>
    <n v="12"/>
    <x v="1"/>
    <x v="2"/>
    <x v="2"/>
    <s v="no"/>
  </r>
  <r>
    <n v="198136"/>
    <s v="Campbell University"/>
    <s v="NC"/>
    <n v="0.87180000000000002"/>
    <n v="2680"/>
    <n v="41600"/>
    <n v="0.60960000000000003"/>
    <n v="0.76160000000000005"/>
    <n v="0.37580000000000002"/>
    <x v="1075"/>
    <x v="79"/>
    <n v="9210"/>
    <n v="13"/>
    <x v="1"/>
    <x v="2"/>
    <x v="2"/>
    <s v="yes"/>
  </r>
  <r>
    <n v="198215"/>
    <s v="Catawba College"/>
    <s v="NC"/>
    <n v="0.75209999999999999"/>
    <n v="1235"/>
    <n v="34300"/>
    <n v="0.47289999999999999"/>
    <n v="0.77300000000000002"/>
    <n v="0.41"/>
    <x v="1076"/>
    <x v="32"/>
    <n v="8682"/>
    <n v="13"/>
    <x v="1"/>
    <x v="1"/>
    <x v="2"/>
    <s v="no"/>
  </r>
  <r>
    <n v="198303"/>
    <s v="Chowan University"/>
    <s v="NC"/>
    <n v="0.68789999999999996"/>
    <n v="603"/>
    <n v="27910"/>
    <n v="0.29949999999999999"/>
    <n v="0.70809999999999995"/>
    <n v="0.56579999999999997"/>
    <x v="1077"/>
    <x v="474"/>
    <n v="7034"/>
    <n v="15"/>
    <x v="1"/>
    <x v="2"/>
    <x v="2"/>
    <s v="no"/>
  </r>
  <r>
    <n v="198385"/>
    <s v="Davidson College"/>
    <s v="NC"/>
    <n v="0.13370000000000001"/>
    <n v="1867"/>
    <n v="64410"/>
    <n v="0.91069999999999995"/>
    <n v="0.94610000000000005"/>
    <n v="0.1759"/>
    <x v="1078"/>
    <x v="475"/>
    <n v="13033"/>
    <n v="8"/>
    <x v="1"/>
    <x v="1"/>
    <x v="2"/>
    <s v="yes"/>
  </r>
  <r>
    <n v="198419"/>
    <s v="Duke University"/>
    <s v="NC"/>
    <n v="5.7099999999999998E-2"/>
    <n v="6442"/>
    <n v="68758"/>
    <n v="0.96779999999999999"/>
    <n v="0.97929999999999995"/>
    <n v="0.14030000000000001"/>
    <x v="1079"/>
    <x v="24"/>
    <n v="19001"/>
    <n v="5"/>
    <x v="1"/>
    <x v="0"/>
    <x v="2"/>
    <s v="yes"/>
  </r>
  <r>
    <n v="198464"/>
    <s v="East Carolina University"/>
    <s v="NC"/>
    <n v="0.8921"/>
    <n v="19896"/>
    <n v="23638"/>
    <n v="0.62619999999999998"/>
    <n v="0.82720000000000005"/>
    <n v="0.318"/>
    <x v="1080"/>
    <x v="147"/>
    <n v="9595"/>
    <n v="17"/>
    <x v="0"/>
    <x v="0"/>
    <x v="2"/>
    <s v="yes"/>
  </r>
  <r>
    <n v="198507"/>
    <s v="Elizabeth City State University"/>
    <s v="NC"/>
    <n v="0.64219999999999999"/>
    <n v="1975"/>
    <n v="10536"/>
    <n v="0.43509999999999999"/>
    <n v="0.76880000000000004"/>
    <n v="0.53520000000000001"/>
    <x v="1081"/>
    <x v="476"/>
    <n v="8621"/>
    <n v="19"/>
    <x v="0"/>
    <x v="2"/>
    <x v="2"/>
    <s v="no"/>
  </r>
  <r>
    <n v="198516"/>
    <s v="Elon University"/>
    <s v="NC"/>
    <n v="0.66349999999999998"/>
    <n v="6452"/>
    <n v="46958"/>
    <n v="0.84040000000000004"/>
    <n v="0.89800000000000002"/>
    <n v="9.9299999999999999E-2"/>
    <x v="1082"/>
    <x v="34"/>
    <n v="10563"/>
    <n v="11"/>
    <x v="1"/>
    <x v="1"/>
    <x v="2"/>
    <s v="yes"/>
  </r>
  <r>
    <n v="198543"/>
    <s v="Fayetteville State University"/>
    <s v="NC"/>
    <n v="0.82150000000000001"/>
    <n v="5762"/>
    <n v="8353"/>
    <n v="0.3846"/>
    <n v="0.75290000000000001"/>
    <n v="0.56599999999999995"/>
    <x v="1083"/>
    <x v="477"/>
    <n v="9421"/>
    <n v="20"/>
    <x v="0"/>
    <x v="0"/>
    <x v="2"/>
    <s v="no"/>
  </r>
  <r>
    <n v="198561"/>
    <s v="Gardner-Webb University"/>
    <s v="NC"/>
    <n v="0.77210000000000001"/>
    <n v="1856"/>
    <n v="34760"/>
    <n v="0.55389999999999995"/>
    <n v="0.55330000000000001"/>
    <n v="0.37069999999999997"/>
    <x v="1084"/>
    <x v="478"/>
    <n v="7375"/>
    <n v="12"/>
    <x v="1"/>
    <x v="2"/>
    <x v="2"/>
    <s v="no"/>
  </r>
  <r>
    <n v="198598"/>
    <s v="Greensboro College"/>
    <s v="NC"/>
    <n v="0.70140000000000002"/>
    <n v="708"/>
    <n v="21000"/>
    <n v="0.46200000000000002"/>
    <n v="0.65869999999999995"/>
    <n v="0.46110000000000001"/>
    <x v="1085"/>
    <x v="479"/>
    <n v="6155"/>
    <n v="10"/>
    <x v="1"/>
    <x v="0"/>
    <x v="2"/>
    <s v="no"/>
  </r>
  <r>
    <n v="198613"/>
    <s v="Guilford College"/>
    <s v="NC"/>
    <n v="0.8"/>
    <n v="1001"/>
    <n v="41362"/>
    <n v="0.45810000000000001"/>
    <n v="0.6492"/>
    <n v="0.43709999999999999"/>
    <x v="1086"/>
    <x v="50"/>
    <n v="7005"/>
    <n v="12"/>
    <x v="1"/>
    <x v="0"/>
    <x v="2"/>
    <s v="no"/>
  </r>
  <r>
    <n v="198695"/>
    <s v="High Point University"/>
    <s v="NC"/>
    <n v="0.75309999999999999"/>
    <n v="5129"/>
    <n v="45312"/>
    <n v="0.73699999999999999"/>
    <n v="0.85350000000000004"/>
    <n v="0.11849999999999999"/>
    <x v="1087"/>
    <x v="480"/>
    <n v="9147"/>
    <n v="21"/>
    <x v="1"/>
    <x v="0"/>
    <x v="2"/>
    <s v="yes"/>
  </r>
  <r>
    <n v="198756"/>
    <s v="Johnson C Smith University"/>
    <s v="NC"/>
    <n v="0.4521"/>
    <n v="1244"/>
    <n v="21300"/>
    <n v="0.34289999999999998"/>
    <n v="0.71330000000000005"/>
    <n v="0.69469999999999998"/>
    <x v="1088"/>
    <x v="481"/>
    <n v="7806"/>
    <n v="12"/>
    <x v="1"/>
    <x v="0"/>
    <x v="2"/>
    <s v="no"/>
  </r>
  <r>
    <n v="198808"/>
    <s v="Lees-McRae College"/>
    <s v="NC"/>
    <n v="0.76780000000000004"/>
    <n v="873"/>
    <n v="33250"/>
    <n v="0.42080000000000001"/>
    <n v="0.68840000000000001"/>
    <n v="0.37290000000000001"/>
    <x v="1089"/>
    <x v="482"/>
    <n v="6116"/>
    <n v="11"/>
    <x v="1"/>
    <x v="2"/>
    <x v="2"/>
    <s v="no"/>
  </r>
  <r>
    <n v="198835"/>
    <s v="Lenoir-Rhyne University"/>
    <s v="NC"/>
    <n v="0.84589999999999999"/>
    <n v="1359"/>
    <n v="31900"/>
    <n v="0.4778"/>
    <n v="0.75529999999999997"/>
    <n v="0.39200000000000002"/>
    <x v="1090"/>
    <x v="50"/>
    <n v="7780"/>
    <n v="15"/>
    <x v="1"/>
    <x v="0"/>
    <x v="2"/>
    <s v="no"/>
  </r>
  <r>
    <n v="198862"/>
    <s v="Livingstone College"/>
    <s v="NC"/>
    <n v="0.59250000000000003"/>
    <n v="924"/>
    <n v="18296"/>
    <n v="0.28189999999999998"/>
    <n v="0.70630000000000004"/>
    <n v="0.82120000000000004"/>
    <x v="1091"/>
    <x v="483"/>
    <n v="5732"/>
    <n v="14"/>
    <x v="1"/>
    <x v="1"/>
    <x v="2"/>
    <s v="no"/>
  </r>
  <r>
    <n v="198899"/>
    <s v="Mars Hill University"/>
    <s v="NC"/>
    <n v="0.67900000000000005"/>
    <n v="1044"/>
    <n v="37736"/>
    <n v="0.44869999999999999"/>
    <n v="0.69330000000000003"/>
    <n v="0.46210000000000001"/>
    <x v="1092"/>
    <x v="50"/>
    <n v="5935"/>
    <n v="11"/>
    <x v="1"/>
    <x v="2"/>
    <x v="2"/>
    <s v="no"/>
  </r>
  <r>
    <n v="198950"/>
    <s v="Meredith College"/>
    <s v="NC"/>
    <n v="0.74180000000000001"/>
    <n v="1188"/>
    <n v="45630"/>
    <n v="0.70069999999999999"/>
    <n v="0.79379999999999995"/>
    <n v="0.35909999999999997"/>
    <x v="1093"/>
    <x v="32"/>
    <n v="7652"/>
    <n v="10"/>
    <x v="1"/>
    <x v="0"/>
    <x v="2"/>
    <s v="yes"/>
  </r>
  <r>
    <n v="198969"/>
    <s v="Methodist University"/>
    <s v="NC"/>
    <n v="0.75139999999999996"/>
    <n v="1448"/>
    <n v="41250"/>
    <n v="0.43509999999999999"/>
    <n v="0.65100000000000002"/>
    <n v="0.41299999999999998"/>
    <x v="1094"/>
    <x v="11"/>
    <n v="8728"/>
    <n v="11"/>
    <x v="1"/>
    <x v="0"/>
    <x v="2"/>
    <s v="no"/>
  </r>
  <r>
    <n v="199032"/>
    <s v="Montreat College"/>
    <s v="NC"/>
    <n v="0.69199999999999995"/>
    <n v="762"/>
    <n v="36450"/>
    <n v="0.50309999999999999"/>
    <n v="0.58879999999999999"/>
    <n v="0.39129999999999998"/>
    <x v="1095"/>
    <x v="484"/>
    <n v="6390"/>
    <n v="11"/>
    <x v="1"/>
    <x v="1"/>
    <x v="2"/>
    <s v="no"/>
  </r>
  <r>
    <n v="199069"/>
    <s v="University of Mount Olive"/>
    <s v="NC"/>
    <n v="0.75749999999999995"/>
    <n v="1796"/>
    <n v="27366"/>
    <n v="0.51780000000000004"/>
    <n v="0.71650000000000003"/>
    <n v="0.4471"/>
    <x v="1096"/>
    <x v="485"/>
    <n v="7025"/>
    <n v="17"/>
    <x v="1"/>
    <x v="2"/>
    <x v="2"/>
    <s v="no"/>
  </r>
  <r>
    <n v="199102"/>
    <s v="North Carolina A &amp; T State University"/>
    <s v="NC"/>
    <n v="0.499"/>
    <n v="12182"/>
    <n v="20673"/>
    <n v="0.57179999999999997"/>
    <n v="0.7752"/>
    <n v="0.52310000000000001"/>
    <x v="1097"/>
    <x v="11"/>
    <n v="10522"/>
    <n v="20"/>
    <x v="0"/>
    <x v="0"/>
    <x v="2"/>
    <s v="no"/>
  </r>
  <r>
    <n v="199111"/>
    <s v="University of North Carolina Asheville"/>
    <s v="NC"/>
    <n v="0.91920000000000002"/>
    <n v="2910"/>
    <n v="24849"/>
    <n v="0.54479999999999995"/>
    <n v="0.72089999999999999"/>
    <n v="0.32369999999999999"/>
    <x v="348"/>
    <x v="34"/>
    <n v="9155"/>
    <n v="13"/>
    <x v="0"/>
    <x v="0"/>
    <x v="2"/>
    <s v="no"/>
  </r>
  <r>
    <n v="199120"/>
    <s v="University of North Carolina at Chapel Hill"/>
    <s v="NC"/>
    <n v="0.15340000000000001"/>
    <n v="20752"/>
    <n v="41203"/>
    <n v="0.91169999999999995"/>
    <n v="0.96609999999999996"/>
    <n v="0.20039999999999999"/>
    <x v="1098"/>
    <x v="27"/>
    <n v="15046"/>
    <n v="15"/>
    <x v="0"/>
    <x v="0"/>
    <x v="2"/>
    <s v="yes"/>
  </r>
  <r>
    <n v="199139"/>
    <s v="University of North Carolina at Charlotte"/>
    <s v="NC"/>
    <n v="0.79600000000000004"/>
    <n v="24453"/>
    <n v="22492"/>
    <n v="0.68969999999999998"/>
    <n v="0.8498"/>
    <n v="0.33939999999999998"/>
    <x v="1099"/>
    <x v="64"/>
    <n v="11828"/>
    <n v="21"/>
    <x v="0"/>
    <x v="0"/>
    <x v="2"/>
    <s v="yes"/>
  </r>
  <r>
    <n v="199148"/>
    <s v="University of North Carolina at Greensboro"/>
    <s v="NC"/>
    <n v="0.8851"/>
    <n v="14062"/>
    <n v="24012"/>
    <n v="0.56310000000000004"/>
    <n v="0.78910000000000002"/>
    <n v="0.50239999999999996"/>
    <x v="1100"/>
    <x v="486"/>
    <n v="9693"/>
    <n v="18"/>
    <x v="0"/>
    <x v="0"/>
    <x v="2"/>
    <s v="no"/>
  </r>
  <r>
    <n v="199157"/>
    <s v="North Carolina Central University"/>
    <s v="NC"/>
    <n v="0.86960000000000004"/>
    <n v="6081"/>
    <n v="19735"/>
    <n v="0.41649999999999998"/>
    <n v="0.72709999999999997"/>
    <n v="0.58699999999999997"/>
    <x v="1101"/>
    <x v="364"/>
    <n v="9555"/>
    <n v="16"/>
    <x v="0"/>
    <x v="0"/>
    <x v="2"/>
    <s v="no"/>
  </r>
  <r>
    <n v="199184"/>
    <s v="University of North Carolina School of the Arts"/>
    <s v="NC"/>
    <n v="0.29970000000000002"/>
    <n v="945"/>
    <n v="27211"/>
    <n v="0.77780000000000005"/>
    <n v="0.92759999999999998"/>
    <n v="0.26269999999999999"/>
    <x v="1102"/>
    <x v="487"/>
    <n v="8980"/>
    <n v="6"/>
    <x v="0"/>
    <x v="0"/>
    <x v="2"/>
    <s v="no"/>
  </r>
  <r>
    <n v="199193"/>
    <s v="North Carolina State University at Raleigh"/>
    <s v="NC"/>
    <n v="0.41739999999999999"/>
    <n v="27371"/>
    <n v="32847"/>
    <n v="0.84760000000000002"/>
    <n v="0.94469999999999998"/>
    <n v="0.1958"/>
    <x v="1103"/>
    <x v="488"/>
    <n v="12820"/>
    <n v="15"/>
    <x v="0"/>
    <x v="0"/>
    <x v="2"/>
    <s v="yes"/>
  </r>
  <r>
    <n v="199209"/>
    <s v="North Carolina Wesleyan University"/>
    <s v="NC"/>
    <n v="0.80230000000000001"/>
    <n v="1214"/>
    <n v="35736"/>
    <n v="0.41970000000000002"/>
    <n v="0.58540000000000003"/>
    <n v="0.4975"/>
    <x v="1104"/>
    <x v="32"/>
    <n v="6597"/>
    <n v="13"/>
    <x v="1"/>
    <x v="0"/>
    <x v="2"/>
    <s v="no"/>
  </r>
  <r>
    <n v="199218"/>
    <s v="University of North Carolina Wilmington"/>
    <s v="NC"/>
    <n v="0.64239999999999997"/>
    <n v="14922"/>
    <n v="24152"/>
    <n v="0.70589999999999997"/>
    <n v="0.88160000000000005"/>
    <n v="0.23949999999999999"/>
    <x v="1105"/>
    <x v="0"/>
    <n v="10074"/>
    <n v="17"/>
    <x v="0"/>
    <x v="0"/>
    <x v="2"/>
    <s v="yes"/>
  </r>
  <r>
    <n v="199272"/>
    <s v="William Peace University"/>
    <s v="NC"/>
    <n v="0.9425"/>
    <n v="666"/>
    <n v="34176"/>
    <n v="0.4481"/>
    <n v="0.73580000000000001"/>
    <n v="0.34250000000000003"/>
    <x v="1106"/>
    <x v="220"/>
    <n v="6905"/>
    <n v="13"/>
    <x v="1"/>
    <x v="0"/>
    <x v="2"/>
    <s v="no"/>
  </r>
  <r>
    <n v="199281"/>
    <s v="University of North Carolina at Pembroke"/>
    <s v="NC"/>
    <n v="0.93259999999999998"/>
    <n v="5330"/>
    <n v="7648"/>
    <n v="0.43540000000000001"/>
    <n v="0.71640000000000004"/>
    <n v="0.50080000000000002"/>
    <x v="1107"/>
    <x v="32"/>
    <n v="8725"/>
    <n v="14"/>
    <x v="0"/>
    <x v="2"/>
    <x v="2"/>
    <s v="no"/>
  </r>
  <r>
    <n v="199306"/>
    <s v="Pfeiffer University"/>
    <s v="NC"/>
    <n v="0.96030000000000004"/>
    <n v="655"/>
    <n v="35070"/>
    <n v="0.34970000000000001"/>
    <n v="0.72309999999999997"/>
    <n v="0.50760000000000005"/>
    <x v="1108"/>
    <x v="489"/>
    <n v="7705"/>
    <n v="11"/>
    <x v="1"/>
    <x v="2"/>
    <x v="2"/>
    <s v="yes"/>
  </r>
  <r>
    <n v="199412"/>
    <s v="Queens University of Charlotte"/>
    <s v="NC"/>
    <n v="0.62080000000000002"/>
    <n v="1211"/>
    <n v="45846"/>
    <n v="0.61309999999999998"/>
    <n v="0.74060000000000004"/>
    <n v="0.24030000000000001"/>
    <x v="1109"/>
    <x v="32"/>
    <n v="8748"/>
    <n v="9"/>
    <x v="1"/>
    <x v="0"/>
    <x v="2"/>
    <s v="yes"/>
  </r>
  <r>
    <n v="199458"/>
    <s v="Mid-Atlantic Christian University"/>
    <s v="NC"/>
    <n v="0.62160000000000004"/>
    <n v="132"/>
    <n v="17280"/>
    <n v="0.20749999999999999"/>
    <n v="0.31580000000000003"/>
    <n v="0.37640000000000001"/>
    <x v="1110"/>
    <x v="11"/>
    <n v="5406"/>
    <n v="9"/>
    <x v="1"/>
    <x v="2"/>
    <x v="2"/>
    <s v="no"/>
  </r>
  <r>
    <n v="199582"/>
    <s v="Saint Augustine's University"/>
    <s v="NC"/>
    <n v="0.33800000000000002"/>
    <n v="172"/>
    <n v="16896"/>
    <n v="0.25"/>
    <n v="0"/>
    <n v="0.50539999999999996"/>
    <x v="1111"/>
    <x v="490"/>
    <n v="6609"/>
    <n v="10"/>
    <x v="1"/>
    <x v="0"/>
    <x v="2"/>
    <s v="no"/>
  </r>
  <r>
    <n v="199607"/>
    <s v="Salem College"/>
    <s v="NC"/>
    <n v="0.76670000000000005"/>
    <n v="423"/>
    <n v="33848"/>
    <n v="0.57430000000000003"/>
    <n v="0.67530000000000001"/>
    <n v="0.55200000000000005"/>
    <x v="1112"/>
    <x v="491"/>
    <n v="6493"/>
    <n v="9"/>
    <x v="1"/>
    <x v="0"/>
    <x v="2"/>
    <s v="no"/>
  </r>
  <r>
    <n v="199643"/>
    <s v="Shaw University"/>
    <s v="NC"/>
    <n v="0.80159999999999998"/>
    <n v="875"/>
    <n v="17538"/>
    <n v="0.21790000000000001"/>
    <n v="0.51649999999999996"/>
    <n v="0.6643"/>
    <x v="1113"/>
    <x v="492"/>
    <n v="5041"/>
    <n v="14"/>
    <x v="1"/>
    <x v="0"/>
    <x v="2"/>
    <s v="no"/>
  </r>
  <r>
    <n v="199847"/>
    <s v="Wake Forest University"/>
    <s v="NC"/>
    <n v="0.2167"/>
    <n v="5485"/>
    <n v="67642"/>
    <n v="0.89149999999999996"/>
    <n v="0.92559999999999998"/>
    <n v="0.1009"/>
    <x v="1114"/>
    <x v="64"/>
    <n v="12666"/>
    <n v="10"/>
    <x v="1"/>
    <x v="0"/>
    <x v="2"/>
    <s v="yes"/>
  </r>
  <r>
    <n v="199865"/>
    <s v="Warren Wilson College"/>
    <s v="NC"/>
    <n v="0.71340000000000003"/>
    <n v="707"/>
    <n v="41500"/>
    <n v="0.42"/>
    <n v="0.70920000000000005"/>
    <n v="0.39600000000000002"/>
    <x v="1115"/>
    <x v="32"/>
    <n v="6280"/>
    <n v="12"/>
    <x v="1"/>
    <x v="2"/>
    <x v="2"/>
    <s v="no"/>
  </r>
  <r>
    <n v="199962"/>
    <s v="Wingate University"/>
    <s v="NC"/>
    <n v="0.9113"/>
    <n v="2668"/>
    <n v="41636"/>
    <n v="0.46350000000000002"/>
    <n v="0.70479999999999998"/>
    <n v="0.44240000000000002"/>
    <x v="1116"/>
    <x v="32"/>
    <n v="8244"/>
    <n v="15"/>
    <x v="1"/>
    <x v="1"/>
    <x v="2"/>
    <s v="yes"/>
  </r>
  <r>
    <n v="199999"/>
    <s v="Winston-Salem State University"/>
    <s v="NC"/>
    <n v="0.78259999999999996"/>
    <n v="4170"/>
    <n v="16782"/>
    <n v="0.46679999999999999"/>
    <n v="0.77249999999999996"/>
    <n v="0.64910000000000001"/>
    <x v="1117"/>
    <x v="32"/>
    <n v="9217"/>
    <n v="15"/>
    <x v="0"/>
    <x v="0"/>
    <x v="2"/>
    <s v="no"/>
  </r>
  <r>
    <n v="200004"/>
    <s v="Western Carolina University"/>
    <s v="NC"/>
    <n v="0.81830000000000003"/>
    <n v="10024"/>
    <n v="8630"/>
    <n v="0.60260000000000002"/>
    <n v="0.79110000000000003"/>
    <n v="0.34639999999999999"/>
    <x v="1118"/>
    <x v="493"/>
    <n v="9069"/>
    <n v="16"/>
    <x v="0"/>
    <x v="2"/>
    <x v="2"/>
    <s v="no"/>
  </r>
  <r>
    <n v="206835"/>
    <s v="Oklahoma Wesleyan University"/>
    <s v="OK"/>
    <n v="0.66169999999999995"/>
    <n v="673"/>
    <n v="33550"/>
    <n v="0.34760000000000002"/>
    <n v="0.5"/>
    <n v="0.29249999999999998"/>
    <x v="1119"/>
    <x v="494"/>
    <n v="5562"/>
    <n v="15"/>
    <x v="1"/>
    <x v="2"/>
    <x v="0"/>
    <s v="yes"/>
  </r>
  <r>
    <n v="206941"/>
    <s v="University of Central Oklahoma"/>
    <s v="OK"/>
    <n v="0.78120000000000001"/>
    <n v="10170"/>
    <n v="19704"/>
    <n v="0.36759999999999998"/>
    <n v="0.65229999999999999"/>
    <n v="0.3649"/>
    <x v="1120"/>
    <x v="132"/>
    <n v="8207"/>
    <n v="18"/>
    <x v="0"/>
    <x v="1"/>
    <x v="0"/>
    <s v="no"/>
  </r>
  <r>
    <n v="207041"/>
    <s v="East Central University"/>
    <s v="OK"/>
    <n v="0.58150000000000002"/>
    <n v="2467"/>
    <n v="17842"/>
    <n v="0.34420000000000001"/>
    <n v="0.60609999999999997"/>
    <n v="0.45"/>
    <x v="1121"/>
    <x v="495"/>
    <n v="5650"/>
    <n v="18"/>
    <x v="0"/>
    <x v="2"/>
    <x v="0"/>
    <s v="no"/>
  </r>
  <r>
    <n v="207157"/>
    <s v="Randall University"/>
    <s v="OK"/>
    <n v="0.5786"/>
    <n v="267"/>
    <n v="17714"/>
    <n v="0.26390000000000002"/>
    <n v="0.5625"/>
    <n v="0.37369999999999998"/>
    <x v="1122"/>
    <x v="496"/>
    <n v="3236"/>
    <n v="11"/>
    <x v="1"/>
    <x v="1"/>
    <x v="0"/>
    <s v="no"/>
  </r>
  <r>
    <n v="207263"/>
    <s v="Northeastern State University"/>
    <s v="OK"/>
    <n v="0.99590000000000001"/>
    <n v="4772"/>
    <n v="17290"/>
    <n v="0.35360000000000003"/>
    <n v="0.60499999999999998"/>
    <n v="0.45090000000000002"/>
    <x v="1123"/>
    <x v="497"/>
    <n v="8084"/>
    <n v="16"/>
    <x v="0"/>
    <x v="2"/>
    <x v="0"/>
    <s v="no"/>
  </r>
  <r>
    <n v="207306"/>
    <s v="Northwestern Oklahoma State University"/>
    <s v="OK"/>
    <n v="0.65449999999999997"/>
    <n v="1498"/>
    <n v="11664"/>
    <n v="0.30349999999999999"/>
    <n v="0.65069999999999995"/>
    <n v="0.41420000000000001"/>
    <x v="1124"/>
    <x v="498"/>
    <n v="7182"/>
    <n v="15"/>
    <x v="0"/>
    <x v="2"/>
    <x v="0"/>
    <s v="no"/>
  </r>
  <r>
    <n v="207324"/>
    <s v="Oklahoma Christian University"/>
    <s v="OK"/>
    <n v="0.96540000000000004"/>
    <n v="1885"/>
    <n v="27180"/>
    <n v="0.55510000000000004"/>
    <n v="0.72519999999999996"/>
    <n v="0.33019999999999999"/>
    <x v="1125"/>
    <x v="50"/>
    <n v="6798"/>
    <n v="19"/>
    <x v="1"/>
    <x v="0"/>
    <x v="0"/>
    <s v="no"/>
  </r>
  <r>
    <n v="207388"/>
    <s v="Oklahoma State University-Main Campus"/>
    <s v="OK"/>
    <n v="0.75039999999999996"/>
    <n v="21773"/>
    <n v="25754"/>
    <n v="0.68169999999999997"/>
    <n v="0.8478"/>
    <n v="0.27989999999999998"/>
    <x v="1126"/>
    <x v="34"/>
    <n v="10704"/>
    <n v="19"/>
    <x v="0"/>
    <x v="2"/>
    <x v="0"/>
    <s v="yes"/>
  </r>
  <r>
    <n v="207403"/>
    <s v="Oklahoma Baptist University"/>
    <s v="OK"/>
    <n v="0.49409999999999998"/>
    <n v="1308"/>
    <n v="35570"/>
    <n v="0.52370000000000005"/>
    <n v="0.71660000000000001"/>
    <n v="0.1739"/>
    <x v="1127"/>
    <x v="499"/>
    <n v="8621"/>
    <n v="16"/>
    <x v="1"/>
    <x v="2"/>
    <x v="0"/>
    <s v="no"/>
  </r>
  <r>
    <n v="207458"/>
    <s v="Oklahoma City University"/>
    <s v="OK"/>
    <n v="0.7702"/>
    <n v="1514"/>
    <n v="35648"/>
    <n v="0.64880000000000004"/>
    <n v="0.83909999999999996"/>
    <n v="0.23910000000000001"/>
    <x v="1128"/>
    <x v="500"/>
    <n v="7805"/>
    <n v="11"/>
    <x v="1"/>
    <x v="0"/>
    <x v="0"/>
    <s v="yes"/>
  </r>
  <r>
    <n v="207500"/>
    <s v="University of Oklahoma-Norman Campus"/>
    <s v="OK"/>
    <n v="0.76600000000000001"/>
    <n v="22734"/>
    <n v="27377"/>
    <n v="0.75329999999999997"/>
    <n v="0.9"/>
    <n v="0.24970000000000001"/>
    <x v="1129"/>
    <x v="501"/>
    <n v="11610"/>
    <n v="18"/>
    <x v="0"/>
    <x v="1"/>
    <x v="0"/>
    <s v="yes"/>
  </r>
  <r>
    <n v="207582"/>
    <s v="Oral Roberts University"/>
    <s v="OK"/>
    <n v="0.98899999999999999"/>
    <n v="3487"/>
    <n v="35470"/>
    <n v="0.56830000000000003"/>
    <n v="0.80489999999999995"/>
    <n v="0.2843"/>
    <x v="1130"/>
    <x v="11"/>
    <n v="7834"/>
    <n v="18"/>
    <x v="1"/>
    <x v="0"/>
    <x v="0"/>
    <s v="no"/>
  </r>
  <r>
    <n v="207722"/>
    <s v="University of Science and Arts of Oklahoma"/>
    <s v="OK"/>
    <n v="0.65820000000000001"/>
    <n v="941"/>
    <n v="20190"/>
    <n v="0.44130000000000003"/>
    <n v="0.66300000000000003"/>
    <n v="0.51200000000000001"/>
    <x v="1131"/>
    <x v="44"/>
    <n v="6356"/>
    <n v="13"/>
    <x v="0"/>
    <x v="2"/>
    <x v="0"/>
    <s v="no"/>
  </r>
  <r>
    <n v="207847"/>
    <s v="Southeastern Oklahoma State University"/>
    <s v="OK"/>
    <n v="0.76429999999999998"/>
    <n v="3018"/>
    <n v="16740"/>
    <n v="0.31540000000000001"/>
    <n v="0.63429999999999997"/>
    <n v="0.41599999999999998"/>
    <x v="1132"/>
    <x v="273"/>
    <n v="7173"/>
    <n v="25"/>
    <x v="0"/>
    <x v="2"/>
    <x v="0"/>
    <s v="no"/>
  </r>
  <r>
    <n v="207971"/>
    <s v="University of Tulsa"/>
    <s v="OK"/>
    <n v="0.61509999999999998"/>
    <n v="2813"/>
    <n v="50061"/>
    <n v="0.72289999999999999"/>
    <n v="0.92110000000000003"/>
    <n v="0.26960000000000001"/>
    <x v="1133"/>
    <x v="64"/>
    <n v="12082"/>
    <n v="10"/>
    <x v="1"/>
    <x v="0"/>
    <x v="0"/>
    <s v="yes"/>
  </r>
  <r>
    <n v="217624"/>
    <s v="Allen University"/>
    <s v="SC"/>
    <n v="0.72540000000000004"/>
    <n v="576"/>
    <n v="14304"/>
    <n v="0.1331"/>
    <n v="0.44969999999999999"/>
    <n v="0.76539999999999997"/>
    <x v="1134"/>
    <x v="502"/>
    <n v="5502"/>
    <n v="12"/>
    <x v="1"/>
    <x v="0"/>
    <x v="2"/>
    <s v="no"/>
  </r>
  <r>
    <n v="217633"/>
    <s v="Anderson University"/>
    <s v="SC"/>
    <n v="0.54710000000000003"/>
    <n v="3183"/>
    <n v="34970"/>
    <n v="0.65680000000000005"/>
    <n v="0.81859999999999999"/>
    <n v="0.2077"/>
    <x v="1135"/>
    <x v="503"/>
    <n v="7635"/>
    <n v="13"/>
    <x v="1"/>
    <x v="0"/>
    <x v="2"/>
    <s v="no"/>
  </r>
  <r>
    <n v="217688"/>
    <s v="Charleston Southern University"/>
    <s v="SC"/>
    <n v="0.96460000000000001"/>
    <n v="2893"/>
    <n v="32520"/>
    <n v="0.47239999999999999"/>
    <n v="0.63139999999999996"/>
    <n v="0.34489999999999998"/>
    <x v="1136"/>
    <x v="504"/>
    <n v="6523"/>
    <n v="12"/>
    <x v="1"/>
    <x v="0"/>
    <x v="2"/>
    <s v="no"/>
  </r>
  <r>
    <n v="217721"/>
    <s v="Benedict College"/>
    <s v="SC"/>
    <n v="0.95699999999999996"/>
    <n v="1536"/>
    <n v="17440"/>
    <n v="0.24260000000000001"/>
    <n v="0.57320000000000004"/>
    <n v="0.62339999999999995"/>
    <x v="1137"/>
    <x v="492"/>
    <n v="6890"/>
    <n v="13"/>
    <x v="1"/>
    <x v="0"/>
    <x v="2"/>
    <s v="no"/>
  </r>
  <r>
    <n v="217776"/>
    <s v="Southern Wesleyan University"/>
    <s v="SC"/>
    <n v="0.99529999999999996"/>
    <n v="747"/>
    <n v="29800"/>
    <n v="0.52359999999999995"/>
    <n v="0.68989999999999996"/>
    <n v="0.43070000000000003"/>
    <x v="1138"/>
    <x v="50"/>
    <n v="5744"/>
    <n v="10"/>
    <x v="1"/>
    <x v="1"/>
    <x v="2"/>
    <s v="no"/>
  </r>
  <r>
    <n v="217819"/>
    <s v="College of Charleston"/>
    <s v="SC"/>
    <n v="0.60029999999999994"/>
    <n v="10558"/>
    <n v="38296"/>
    <n v="0.6583"/>
    <n v="0.8196"/>
    <n v="0.1883"/>
    <x v="1139"/>
    <x v="58"/>
    <n v="10384"/>
    <n v="16"/>
    <x v="0"/>
    <x v="0"/>
    <x v="2"/>
    <s v="yes"/>
  </r>
  <r>
    <n v="217864"/>
    <s v="Citadel Military College of South Carolina"/>
    <s v="SC"/>
    <n v="0.22720000000000001"/>
    <n v="2705"/>
    <n v="38508"/>
    <n v="0.75"/>
    <n v="0.85780000000000001"/>
    <n v="0.19800000000000001"/>
    <x v="1140"/>
    <x v="505"/>
    <n v="10071"/>
    <n v="11"/>
    <x v="0"/>
    <x v="0"/>
    <x v="2"/>
    <s v="yes"/>
  </r>
  <r>
    <n v="217873"/>
    <s v="Claflin University"/>
    <s v="SC"/>
    <n v="0.64929999999999999"/>
    <n v="1706"/>
    <n v="18282"/>
    <n v="0.51600000000000001"/>
    <n v="0.75490000000000002"/>
    <n v="0.7349"/>
    <x v="1141"/>
    <x v="506"/>
    <n v="7329"/>
    <n v="13"/>
    <x v="1"/>
    <x v="2"/>
    <x v="2"/>
    <s v="no"/>
  </r>
  <r>
    <n v="217882"/>
    <s v="Clemson University"/>
    <s v="SC"/>
    <n v="0.38340000000000002"/>
    <n v="23300"/>
    <n v="40866"/>
    <n v="0.86560000000000004"/>
    <n v="0.93469999999999998"/>
    <n v="0.14749999999999999"/>
    <x v="1142"/>
    <x v="64"/>
    <n v="12153"/>
    <n v="16"/>
    <x v="0"/>
    <x v="1"/>
    <x v="2"/>
    <s v="yes"/>
  </r>
  <r>
    <n v="217907"/>
    <s v="Coker University"/>
    <s v="SC"/>
    <n v="0.93959999999999999"/>
    <n v="840"/>
    <n v="33416"/>
    <n v="0.39529999999999998"/>
    <n v="0.69410000000000005"/>
    <n v="0.25700000000000001"/>
    <x v="1143"/>
    <x v="50"/>
    <n v="5977"/>
    <n v="12"/>
    <x v="1"/>
    <x v="2"/>
    <x v="2"/>
    <s v="no"/>
  </r>
  <r>
    <n v="217925"/>
    <s v="Columbia International University"/>
    <s v="SC"/>
    <n v="0.94469999999999998"/>
    <n v="716"/>
    <n v="27900"/>
    <n v="0.46789999999999998"/>
    <n v="0.53269999999999995"/>
    <n v="0.3417"/>
    <x v="1144"/>
    <x v="60"/>
    <n v="6410"/>
    <n v="13"/>
    <x v="1"/>
    <x v="0"/>
    <x v="2"/>
    <s v="no"/>
  </r>
  <r>
    <n v="217934"/>
    <s v="Columbia College"/>
    <s v="SC"/>
    <n v="0.93930000000000002"/>
    <n v="1343"/>
    <n v="22214"/>
    <n v="0.36880000000000002"/>
    <n v="0.60419999999999996"/>
    <n v="0.53979999999999995"/>
    <x v="1145"/>
    <x v="147"/>
    <n v="5937"/>
    <n v="12"/>
    <x v="1"/>
    <x v="0"/>
    <x v="2"/>
    <s v="no"/>
  </r>
  <r>
    <n v="217961"/>
    <s v="Converse University"/>
    <s v="SC"/>
    <n v="0.6774"/>
    <n v="1173"/>
    <n v="25240"/>
    <n v="0.61539999999999995"/>
    <n v="0.7964"/>
    <n v="0.39779999999999999"/>
    <x v="1146"/>
    <x v="11"/>
    <n v="6564"/>
    <n v="12"/>
    <x v="1"/>
    <x v="0"/>
    <x v="2"/>
    <s v="no"/>
  </r>
  <r>
    <n v="217998"/>
    <s v="Erskine College"/>
    <s v="SC"/>
    <n v="0.62739999999999996"/>
    <n v="766"/>
    <n v="36710"/>
    <n v="0.45179999999999998"/>
    <n v="0.55779999999999996"/>
    <n v="0.46800000000000003"/>
    <x v="1147"/>
    <x v="11"/>
    <n v="5645"/>
    <n v="15"/>
    <x v="1"/>
    <x v="2"/>
    <x v="2"/>
    <s v="yes"/>
  </r>
  <r>
    <n v="218061"/>
    <s v="Francis Marion University"/>
    <s v="SC"/>
    <n v="0.8639"/>
    <n v="2628"/>
    <n v="21544"/>
    <n v="0.43390000000000001"/>
    <n v="0.70020000000000004"/>
    <n v="0.37619999999999998"/>
    <x v="1148"/>
    <x v="11"/>
    <n v="8506"/>
    <n v="13"/>
    <x v="0"/>
    <x v="2"/>
    <x v="2"/>
    <s v="no"/>
  </r>
  <r>
    <n v="218070"/>
    <s v="Furman University"/>
    <s v="SC"/>
    <n v="0.42949999999999999"/>
    <n v="2379"/>
    <n v="59770"/>
    <n v="0.78759999999999997"/>
    <n v="0.90610000000000002"/>
    <n v="0.13189999999999999"/>
    <x v="1149"/>
    <x v="58"/>
    <n v="10399"/>
    <n v="10"/>
    <x v="1"/>
    <x v="1"/>
    <x v="2"/>
    <s v="yes"/>
  </r>
  <r>
    <n v="218229"/>
    <s v="Lander University"/>
    <s v="SC"/>
    <n v="0.81310000000000004"/>
    <n v="3397"/>
    <n v="21300"/>
    <n v="0.49769999999999998"/>
    <n v="0.69610000000000005"/>
    <n v="0.38729999999999998"/>
    <x v="1150"/>
    <x v="32"/>
    <n v="7527"/>
    <n v="18"/>
    <x v="0"/>
    <x v="2"/>
    <x v="2"/>
    <s v="no"/>
  </r>
  <r>
    <n v="218414"/>
    <s v="Newberry College"/>
    <s v="SC"/>
    <n v="0.89790000000000003"/>
    <n v="1479"/>
    <n v="31100"/>
    <n v="0.45140000000000002"/>
    <n v="0.6925"/>
    <n v="0.48699999999999999"/>
    <x v="1151"/>
    <x v="507"/>
    <n v="7467"/>
    <n v="15"/>
    <x v="1"/>
    <x v="2"/>
    <x v="2"/>
    <s v="no"/>
  </r>
  <r>
    <n v="218441"/>
    <s v="North Greenville University"/>
    <s v="SC"/>
    <n v="0.66669999999999996"/>
    <n v="1819"/>
    <n v="25800"/>
    <n v="0.54530000000000001"/>
    <n v="0.72489999999999999"/>
    <n v="0.33350000000000002"/>
    <x v="1152"/>
    <x v="508"/>
    <n v="6276"/>
    <n v="13"/>
    <x v="1"/>
    <x v="2"/>
    <x v="2"/>
    <s v="no"/>
  </r>
  <r>
    <n v="218539"/>
    <s v="Presbyterian College"/>
    <s v="SC"/>
    <n v="0.68369999999999997"/>
    <n v="852"/>
    <n v="44910"/>
    <n v="0.51459999999999995"/>
    <n v="0.79549999999999998"/>
    <n v="0.33329999999999999"/>
    <x v="1153"/>
    <x v="50"/>
    <n v="8263"/>
    <n v="11"/>
    <x v="1"/>
    <x v="2"/>
    <x v="2"/>
    <s v="yes"/>
  </r>
  <r>
    <n v="218645"/>
    <s v="University of South Carolina Aiken"/>
    <s v="SC"/>
    <n v="0.78539999999999999"/>
    <n v="2962"/>
    <n v="21218"/>
    <n v="0.39850000000000002"/>
    <n v="0.66779999999999995"/>
    <n v="0.39240000000000003"/>
    <x v="1154"/>
    <x v="509"/>
    <n v="8537"/>
    <n v="16"/>
    <x v="0"/>
    <x v="1"/>
    <x v="2"/>
    <s v="no"/>
  </r>
  <r>
    <n v="218654"/>
    <s v="University of South Carolina Beaufort"/>
    <s v="SC"/>
    <n v="0.72499999999999998"/>
    <n v="2052"/>
    <n v="21776"/>
    <n v="0.33989999999999998"/>
    <n v="0.61260000000000003"/>
    <n v="0.40110000000000001"/>
    <x v="1155"/>
    <x v="89"/>
    <n v="8392"/>
    <n v="15"/>
    <x v="0"/>
    <x v="2"/>
    <x v="2"/>
    <s v="no"/>
  </r>
  <r>
    <n v="218663"/>
    <s v="University of South Carolina-Columbia"/>
    <s v="SC"/>
    <n v="0.60150000000000003"/>
    <n v="29820"/>
    <n v="35972"/>
    <n v="0.78820000000000001"/>
    <n v="0.92200000000000004"/>
    <n v="0.19109999999999999"/>
    <x v="1156"/>
    <x v="64"/>
    <n v="12414"/>
    <n v="19"/>
    <x v="0"/>
    <x v="0"/>
    <x v="2"/>
    <s v="yes"/>
  </r>
  <r>
    <n v="218724"/>
    <s v="Coastal Carolina University"/>
    <s v="SC"/>
    <n v="0.75270000000000004"/>
    <n v="10377"/>
    <n v="29628"/>
    <n v="0.48459999999999998"/>
    <n v="0.77429999999999999"/>
    <n v="0.26240000000000002"/>
    <x v="1157"/>
    <x v="71"/>
    <n v="9103"/>
    <n v="17"/>
    <x v="0"/>
    <x v="0"/>
    <x v="2"/>
    <s v="no"/>
  </r>
  <r>
    <n v="218733"/>
    <s v="South Carolina State University"/>
    <s v="SC"/>
    <n v="0.82620000000000005"/>
    <n v="2934"/>
    <n v="21750"/>
    <n v="0.36630000000000001"/>
    <n v="0.56459999999999999"/>
    <n v="0.70489999999999997"/>
    <x v="1158"/>
    <x v="7"/>
    <n v="8174"/>
    <n v="19"/>
    <x v="0"/>
    <x v="2"/>
    <x v="2"/>
    <s v="no"/>
  </r>
  <r>
    <n v="218742"/>
    <s v="University of South Carolina-Upstate"/>
    <s v="SC"/>
    <n v="0.67259999999999998"/>
    <n v="4038"/>
    <n v="23090"/>
    <n v="0.4304"/>
    <n v="0.69850000000000001"/>
    <n v="0.46189999999999998"/>
    <x v="1159"/>
    <x v="510"/>
    <n v="8412"/>
    <n v="15"/>
    <x v="0"/>
    <x v="1"/>
    <x v="2"/>
    <s v="no"/>
  </r>
  <r>
    <n v="218964"/>
    <s v="Winthrop University"/>
    <s v="SC"/>
    <n v="0.79249999999999998"/>
    <n v="3523"/>
    <n v="28676"/>
    <n v="0.56979999999999997"/>
    <n v="0.73609999999999998"/>
    <n v="0.40960000000000002"/>
    <x v="1160"/>
    <x v="511"/>
    <n v="8923"/>
    <n v="13"/>
    <x v="0"/>
    <x v="0"/>
    <x v="2"/>
    <s v="no"/>
  </r>
  <r>
    <n v="218973"/>
    <s v="Wofford College"/>
    <s v="SC"/>
    <n v="0.51939999999999997"/>
    <n v="1816"/>
    <n v="56005"/>
    <n v="0.84199999999999997"/>
    <n v="0.90980000000000005"/>
    <n v="0.15640000000000001"/>
    <x v="1161"/>
    <x v="512"/>
    <n v="9083"/>
    <n v="12"/>
    <x v="1"/>
    <x v="0"/>
    <x v="2"/>
    <s v="yes"/>
  </r>
  <r>
    <n v="219602"/>
    <s v="Austin Peay State University"/>
    <s v="TN"/>
    <n v="0.96409999999999996"/>
    <n v="7560"/>
    <n v="14766"/>
    <n v="0.40239999999999998"/>
    <n v="0.69969999999999999"/>
    <n v="0.435"/>
    <x v="1162"/>
    <x v="513"/>
    <n v="9044"/>
    <n v="14"/>
    <x v="0"/>
    <x v="0"/>
    <x v="1"/>
    <s v="no"/>
  </r>
  <r>
    <n v="219639"/>
    <s v="Baptist Health Sciences University"/>
    <s v="TN"/>
    <n v="0.82020000000000004"/>
    <n v="770"/>
    <n v="13796"/>
    <n v="0.39800000000000002"/>
    <n v="0.52629999999999999"/>
    <n v="0.45429999999999998"/>
    <x v="1163"/>
    <x v="514"/>
    <n v="10403"/>
    <n v="6"/>
    <x v="1"/>
    <x v="0"/>
    <x v="1"/>
    <s v="yes"/>
  </r>
  <r>
    <n v="219709"/>
    <s v="Belmont University"/>
    <s v="TN"/>
    <n v="0.95279999999999998"/>
    <n v="7137"/>
    <n v="42540"/>
    <n v="0.70660000000000001"/>
    <n v="0.86939999999999995"/>
    <n v="0.20749999999999999"/>
    <x v="1164"/>
    <x v="34"/>
    <n v="10550"/>
    <n v="12"/>
    <x v="1"/>
    <x v="0"/>
    <x v="1"/>
    <s v="yes"/>
  </r>
  <r>
    <n v="219718"/>
    <s v="Bethel University"/>
    <s v="TN"/>
    <n v="0.60229999999999995"/>
    <n v="1547"/>
    <n v="18712"/>
    <n v="0.35049999999999998"/>
    <n v="0.53920000000000001"/>
    <n v="0.317"/>
    <x v="1165"/>
    <x v="515"/>
    <n v="3147"/>
    <n v="15"/>
    <x v="1"/>
    <x v="2"/>
    <x v="1"/>
    <s v="no"/>
  </r>
  <r>
    <n v="219806"/>
    <s v="Carson-Newman University"/>
    <s v="TN"/>
    <n v="0.90449999999999997"/>
    <n v="1387"/>
    <n v="34700"/>
    <n v="0.53239999999999998"/>
    <n v="0.74170000000000003"/>
    <n v="0.3337"/>
    <x v="1166"/>
    <x v="64"/>
    <n v="6387"/>
    <n v="12"/>
    <x v="1"/>
    <x v="1"/>
    <x v="1"/>
    <s v="no"/>
  </r>
  <r>
    <n v="219833"/>
    <s v="Christian Brothers University"/>
    <s v="TN"/>
    <n v="0.86699999999999999"/>
    <n v="905"/>
    <n v="38420"/>
    <n v="0.54710000000000003"/>
    <n v="0.74870000000000003"/>
    <n v="0.30980000000000002"/>
    <x v="1167"/>
    <x v="11"/>
    <n v="8036"/>
    <n v="9"/>
    <x v="1"/>
    <x v="0"/>
    <x v="1"/>
    <s v="yes"/>
  </r>
  <r>
    <n v="219949"/>
    <s v="Cumberland University"/>
    <s v="TN"/>
    <n v="0.67330000000000001"/>
    <n v="2104"/>
    <n v="27840"/>
    <n v="0.45590000000000003"/>
    <n v="0.59470000000000001"/>
    <n v="0.30280000000000001"/>
    <x v="1168"/>
    <x v="516"/>
    <n v="6114"/>
    <n v="19"/>
    <x v="1"/>
    <x v="2"/>
    <x v="1"/>
    <s v="yes"/>
  </r>
  <r>
    <n v="219976"/>
    <s v="Lipscomb University"/>
    <s v="TN"/>
    <n v="0.67730000000000001"/>
    <n v="2997"/>
    <n v="40572"/>
    <n v="0.72160000000000002"/>
    <n v="0.8357"/>
    <n v="0.24099999999999999"/>
    <x v="1169"/>
    <x v="0"/>
    <n v="8832"/>
    <n v="13"/>
    <x v="1"/>
    <x v="0"/>
    <x v="1"/>
    <s v="yes"/>
  </r>
  <r>
    <n v="220075"/>
    <s v="East Tennessee State University"/>
    <s v="TN"/>
    <n v="0.8619"/>
    <n v="10004"/>
    <n v="14522"/>
    <n v="0.53210000000000002"/>
    <n v="0.75719999999999998"/>
    <n v="0.3483"/>
    <x v="1170"/>
    <x v="517"/>
    <n v="8574"/>
    <n v="15"/>
    <x v="0"/>
    <x v="0"/>
    <x v="1"/>
    <s v="no"/>
  </r>
  <r>
    <n v="220181"/>
    <s v="Fisk University"/>
    <s v="TN"/>
    <n v="0.37419999999999998"/>
    <n v="1035"/>
    <n v="25858"/>
    <n v="0.29930000000000001"/>
    <n v="0.73809999999999998"/>
    <n v="0.51790000000000003"/>
    <x v="1020"/>
    <x v="11"/>
    <n v="6116"/>
    <n v="12"/>
    <x v="1"/>
    <x v="0"/>
    <x v="1"/>
    <s v="no"/>
  </r>
  <r>
    <n v="220215"/>
    <s v="Freed-Hardeman University"/>
    <s v="TN"/>
    <n v="0.5968"/>
    <n v="1212"/>
    <n v="25620"/>
    <n v="0.70779999999999998"/>
    <n v="0.85870000000000002"/>
    <n v="0.1802"/>
    <x v="1064"/>
    <x v="64"/>
    <n v="7300"/>
    <n v="10"/>
    <x v="1"/>
    <x v="2"/>
    <x v="1"/>
    <s v="no"/>
  </r>
  <r>
    <n v="220473"/>
    <s v="Johnson University"/>
    <s v="TN"/>
    <n v="0.65110000000000001"/>
    <n v="743"/>
    <n v="21122"/>
    <n v="0.56769999999999998"/>
    <n v="0.69410000000000005"/>
    <n v="0.38700000000000001"/>
    <x v="1171"/>
    <x v="64"/>
    <n v="6075"/>
    <n v="12"/>
    <x v="1"/>
    <x v="2"/>
    <x v="1"/>
    <s v="no"/>
  </r>
  <r>
    <n v="220516"/>
    <s v="King University"/>
    <s v="TN"/>
    <n v="0.99719999999999998"/>
    <n v="908"/>
    <n v="36194"/>
    <n v="0.47870000000000001"/>
    <n v="0.60119999999999996"/>
    <n v="0.41639999999999999"/>
    <x v="1172"/>
    <x v="147"/>
    <n v="5235"/>
    <n v="11"/>
    <x v="1"/>
    <x v="0"/>
    <x v="1"/>
    <s v="yes"/>
  </r>
  <r>
    <n v="220604"/>
    <s v="Le Moyne-Owen College"/>
    <s v="TN"/>
    <n v="0.99229999999999996"/>
    <n v="581"/>
    <n v="12076"/>
    <n v="0.27029999999999998"/>
    <n v="0.47239999999999999"/>
    <n v="0.6734"/>
    <x v="1173"/>
    <x v="518"/>
    <n v="5132"/>
    <n v="10"/>
    <x v="1"/>
    <x v="0"/>
    <x v="1"/>
    <s v="no"/>
  </r>
  <r>
    <n v="220613"/>
    <s v="Lee University"/>
    <s v="TN"/>
    <n v="0.70520000000000005"/>
    <n v="2617"/>
    <n v="23790"/>
    <n v="0.62590000000000001"/>
    <n v="0.82269999999999999"/>
    <n v="0.28739999999999999"/>
    <x v="1174"/>
    <x v="119"/>
    <n v="7655"/>
    <n v="13"/>
    <x v="1"/>
    <x v="0"/>
    <x v="1"/>
    <s v="no"/>
  </r>
  <r>
    <n v="220631"/>
    <s v="Lincoln Memorial University"/>
    <s v="TN"/>
    <n v="0.62590000000000001"/>
    <n v="1572"/>
    <n v="26938"/>
    <n v="0.49659999999999999"/>
    <n v="0.7167"/>
    <n v="0.37130000000000002"/>
    <x v="1175"/>
    <x v="60"/>
    <n v="7938"/>
    <n v="10"/>
    <x v="1"/>
    <x v="2"/>
    <x v="1"/>
    <s v="no"/>
  </r>
  <r>
    <n v="220701"/>
    <s v="The University of Tennessee Southern"/>
    <s v="TN"/>
    <n v="0.86709999999999998"/>
    <n v="864"/>
    <n v="10924"/>
    <n v="0.36899999999999999"/>
    <n v="0.77170000000000005"/>
    <n v="0.36259999999999998"/>
    <x v="1176"/>
    <x v="64"/>
    <n v="6695"/>
    <n v="14"/>
    <x v="0"/>
    <x v="2"/>
    <x v="1"/>
    <s v="no"/>
  </r>
  <r>
    <n v="220710"/>
    <s v="Maryville College"/>
    <s v="TN"/>
    <n v="0.60919999999999996"/>
    <n v="1005"/>
    <n v="39284"/>
    <n v="0.5"/>
    <n v="0.71289999999999998"/>
    <n v="0.37740000000000001"/>
    <x v="1177"/>
    <x v="519"/>
    <n v="6851"/>
    <n v="12"/>
    <x v="1"/>
    <x v="1"/>
    <x v="1"/>
    <s v="no"/>
  </r>
  <r>
    <n v="220862"/>
    <s v="University of Memphis"/>
    <s v="TN"/>
    <n v="0.72030000000000005"/>
    <n v="12701"/>
    <n v="15384"/>
    <n v="0.50890000000000002"/>
    <n v="0.77380000000000004"/>
    <n v="0.41220000000000001"/>
    <x v="1178"/>
    <x v="520"/>
    <n v="9632"/>
    <n v="16"/>
    <x v="0"/>
    <x v="0"/>
    <x v="1"/>
    <s v="no"/>
  </r>
  <r>
    <n v="220978"/>
    <s v="Middle Tennessee State University"/>
    <s v="TN"/>
    <n v="0.69089999999999996"/>
    <n v="16301"/>
    <n v="31574"/>
    <n v="0.53700000000000003"/>
    <n v="0.79520000000000002"/>
    <n v="0.31769999999999998"/>
    <x v="1179"/>
    <x v="60"/>
    <n v="9739"/>
    <n v="17"/>
    <x v="0"/>
    <x v="0"/>
    <x v="1"/>
    <s v="no"/>
  </r>
  <r>
    <n v="221351"/>
    <s v="Rhodes College"/>
    <s v="TN"/>
    <n v="0.50349999999999995"/>
    <n v="1836"/>
    <n v="57110"/>
    <n v="0.84530000000000005"/>
    <n v="0.92320000000000002"/>
    <n v="0.1593"/>
    <x v="1180"/>
    <x v="521"/>
    <n v="9481"/>
    <n v="9"/>
    <x v="1"/>
    <x v="0"/>
    <x v="1"/>
    <s v="yes"/>
  </r>
  <r>
    <n v="221519"/>
    <s v="The University of the South"/>
    <s v="TN"/>
    <n v="0.56899999999999995"/>
    <n v="1607"/>
    <n v="56120"/>
    <n v="0.79790000000000005"/>
    <n v="0.88859999999999995"/>
    <n v="0.1585"/>
    <x v="1181"/>
    <x v="522"/>
    <n v="10158"/>
    <n v="9"/>
    <x v="1"/>
    <x v="2"/>
    <x v="1"/>
    <s v="yes"/>
  </r>
  <r>
    <n v="221661"/>
    <s v="Southern Adventist University"/>
    <s v="TN"/>
    <n v="0.65500000000000003"/>
    <n v="2773"/>
    <n v="27300"/>
    <n v="0.49390000000000001"/>
    <n v="0.82809999999999995"/>
    <n v="0.30630000000000002"/>
    <x v="1182"/>
    <x v="70"/>
    <n v="6732"/>
    <n v="19"/>
    <x v="1"/>
    <x v="1"/>
    <x v="1"/>
    <s v="yes"/>
  </r>
  <r>
    <n v="221731"/>
    <s v="Tennessee Wesleyan University"/>
    <s v="TN"/>
    <n v="0.6885"/>
    <n v="846"/>
    <n v="30814"/>
    <n v="0.47589999999999999"/>
    <n v="0.72019999999999995"/>
    <n v="0.3921"/>
    <x v="1183"/>
    <x v="60"/>
    <n v="5870"/>
    <n v="12"/>
    <x v="1"/>
    <x v="2"/>
    <x v="1"/>
    <s v="no"/>
  </r>
  <r>
    <n v="221740"/>
    <s v="The University of Tennessee-Chattanooga"/>
    <s v="TN"/>
    <n v="0.81089999999999995"/>
    <n v="10074"/>
    <n v="18512"/>
    <n v="0.50239999999999996"/>
    <n v="0.72519999999999996"/>
    <n v="0.32800000000000001"/>
    <x v="1184"/>
    <x v="0"/>
    <n v="10181"/>
    <n v="18"/>
    <x v="0"/>
    <x v="0"/>
    <x v="1"/>
    <s v="yes"/>
  </r>
  <r>
    <n v="221759"/>
    <s v="The University of Tennessee-Knoxville"/>
    <s v="TN"/>
    <n v="0.41599999999999998"/>
    <n v="30418"/>
    <n v="33256"/>
    <n v="0.73919999999999997"/>
    <n v="0.91900000000000004"/>
    <n v="0.18890000000000001"/>
    <x v="927"/>
    <x v="34"/>
    <n v="12968"/>
    <n v="18"/>
    <x v="0"/>
    <x v="0"/>
    <x v="1"/>
    <s v="yes"/>
  </r>
  <r>
    <n v="221768"/>
    <s v="The University of Tennessee-Martin"/>
    <s v="TN"/>
    <n v="0.88200000000000001"/>
    <n v="4866"/>
    <n v="16600"/>
    <n v="0.52539999999999998"/>
    <n v="0.76959999999999995"/>
    <n v="0.34420000000000001"/>
    <x v="1185"/>
    <x v="523"/>
    <n v="8367"/>
    <n v="16"/>
    <x v="0"/>
    <x v="2"/>
    <x v="1"/>
    <s v="no"/>
  </r>
  <r>
    <n v="221838"/>
    <s v="Tennessee State University"/>
    <s v="TN"/>
    <n v="0.70109999999999995"/>
    <n v="4848"/>
    <n v="22416"/>
    <n v="0.33989999999999998"/>
    <n v="0.33500000000000002"/>
    <n v="0.51129999999999998"/>
    <x v="1186"/>
    <x v="11"/>
    <n v="8732"/>
    <n v="13"/>
    <x v="0"/>
    <x v="0"/>
    <x v="1"/>
    <s v="no"/>
  </r>
  <r>
    <n v="221847"/>
    <s v="Tennessee Technological University"/>
    <s v="TN"/>
    <n v="0.76129999999999998"/>
    <n v="8698"/>
    <n v="15576"/>
    <n v="0.57669999999999999"/>
    <n v="0.78159999999999996"/>
    <n v="0.309"/>
    <x v="1187"/>
    <x v="258"/>
    <n v="9427"/>
    <n v="16"/>
    <x v="0"/>
    <x v="2"/>
    <x v="1"/>
    <s v="no"/>
  </r>
  <r>
    <n v="221892"/>
    <s v="Trevecca Nazarene University"/>
    <s v="TN"/>
    <n v="0.69440000000000002"/>
    <n v="1737"/>
    <n v="31300"/>
    <n v="0.53149999999999997"/>
    <n v="0.73599999999999999"/>
    <n v="0.32290000000000002"/>
    <x v="1188"/>
    <x v="524"/>
    <n v="7392"/>
    <n v="20"/>
    <x v="1"/>
    <x v="0"/>
    <x v="1"/>
    <s v="no"/>
  </r>
  <r>
    <n v="221953"/>
    <s v="Tusculum University"/>
    <s v="TN"/>
    <n v="0.72170000000000001"/>
    <n v="785"/>
    <n v="29250"/>
    <n v="0.2545"/>
    <n v="0.62860000000000005"/>
    <n v="0.4637"/>
    <x v="1189"/>
    <x v="58"/>
    <n v="5085"/>
    <n v="18"/>
    <x v="1"/>
    <x v="2"/>
    <x v="1"/>
    <s v="no"/>
  </r>
  <r>
    <n v="221971"/>
    <s v="Union University"/>
    <s v="TN"/>
    <n v="0.60409999999999997"/>
    <n v="1607"/>
    <n v="40025"/>
    <n v="0.65959999999999996"/>
    <n v="0.89"/>
    <n v="0.24540000000000001"/>
    <x v="1190"/>
    <x v="525"/>
    <n v="8181"/>
    <n v="9"/>
    <x v="1"/>
    <x v="0"/>
    <x v="1"/>
    <s v="yes"/>
  </r>
  <r>
    <n v="221999"/>
    <s v="Vanderbilt University"/>
    <s v="TN"/>
    <n v="5.8599999999999999E-2"/>
    <n v="7208"/>
    <n v="67498"/>
    <n v="0.93540000000000001"/>
    <n v="0.96340000000000003"/>
    <n v="0.20219999999999999"/>
    <x v="1191"/>
    <x v="27"/>
    <n v="16361"/>
    <n v="8"/>
    <x v="1"/>
    <x v="0"/>
    <x v="1"/>
    <s v="yes"/>
  </r>
  <r>
    <n v="222178"/>
    <s v="Abilene Christian University"/>
    <s v="TX"/>
    <n v="0.6603"/>
    <n v="3195"/>
    <n v="44200"/>
    <n v="0.59009999999999996"/>
    <n v="0.80510000000000004"/>
    <n v="0.2233"/>
    <x v="1192"/>
    <x v="112"/>
    <n v="8928"/>
    <n v="13"/>
    <x v="1"/>
    <x v="0"/>
    <x v="0"/>
    <s v="yes"/>
  </r>
  <r>
    <n v="222831"/>
    <s v="Angelo State University"/>
    <s v="TX"/>
    <n v="0.83009999999999995"/>
    <n v="5643"/>
    <n v="18300"/>
    <n v="0.43969999999999998"/>
    <n v="0.68640000000000001"/>
    <n v="0.27639999999999998"/>
    <x v="1193"/>
    <x v="60"/>
    <n v="8211"/>
    <n v="19"/>
    <x v="0"/>
    <x v="0"/>
    <x v="0"/>
    <s v="yes"/>
  </r>
  <r>
    <n v="222983"/>
    <s v="Austin College"/>
    <s v="TX"/>
    <n v="0.47649999999999998"/>
    <n v="1165"/>
    <n v="48680"/>
    <n v="0.67049999999999998"/>
    <n v="0.79390000000000005"/>
    <n v="0.3085"/>
    <x v="1194"/>
    <x v="70"/>
    <n v="8628"/>
    <n v="11"/>
    <x v="1"/>
    <x v="0"/>
    <x v="0"/>
    <s v="yes"/>
  </r>
  <r>
    <n v="223232"/>
    <s v="Baylor University"/>
    <s v="TX"/>
    <n v="0.51280000000000003"/>
    <n v="14785"/>
    <n v="58100"/>
    <n v="0.79990000000000006"/>
    <n v="0.90949999999999998"/>
    <n v="0.1245"/>
    <x v="1195"/>
    <x v="6"/>
    <n v="11998"/>
    <n v="15"/>
    <x v="1"/>
    <x v="0"/>
    <x v="0"/>
    <s v="yes"/>
  </r>
  <r>
    <n v="224004"/>
    <s v="Concordia University Texas"/>
    <s v="TX"/>
    <n v="0.91249999999999998"/>
    <n v="1185"/>
    <n v="23500"/>
    <n v="0.44600000000000001"/>
    <n v="0.58299999999999996"/>
    <n v="0.41420000000000001"/>
    <x v="1196"/>
    <x v="526"/>
    <n v="6271"/>
    <n v="16"/>
    <x v="1"/>
    <x v="0"/>
    <x v="0"/>
    <s v="yes"/>
  </r>
  <r>
    <n v="224147"/>
    <s v="Texas A &amp; M University-Corpus Christi"/>
    <s v="TX"/>
    <n v="0.88580000000000003"/>
    <n v="8034"/>
    <n v="20794"/>
    <n v="0.40150000000000002"/>
    <n v="0.58430000000000004"/>
    <n v="0.42899999999999999"/>
    <x v="1197"/>
    <x v="6"/>
    <n v="9497"/>
    <n v="19"/>
    <x v="0"/>
    <x v="0"/>
    <x v="0"/>
    <s v="yes"/>
  </r>
  <r>
    <n v="224226"/>
    <s v="Dallas Baptist University"/>
    <s v="TX"/>
    <n v="0.88839999999999997"/>
    <n v="2403"/>
    <n v="40190"/>
    <n v="0.57010000000000005"/>
    <n v="0.64370000000000005"/>
    <n v="0.23050000000000001"/>
    <x v="1198"/>
    <x v="527"/>
    <n v="8487"/>
    <n v="16"/>
    <x v="1"/>
    <x v="0"/>
    <x v="0"/>
    <s v="yes"/>
  </r>
  <r>
    <n v="224244"/>
    <s v="Dallas Christian College"/>
    <s v="TX"/>
    <n v="0.218"/>
    <n v="224"/>
    <n v="21730"/>
    <n v="0.28570000000000001"/>
    <n v="0.40910000000000002"/>
    <n v="0.48559999999999998"/>
    <x v="1199"/>
    <x v="528"/>
    <n v="5606"/>
    <n v="13"/>
    <x v="1"/>
    <x v="1"/>
    <x v="0"/>
    <s v="no"/>
  </r>
  <r>
    <n v="224323"/>
    <s v="University of Dallas"/>
    <s v="TX"/>
    <n v="0.53439999999999999"/>
    <n v="1403"/>
    <n v="53930"/>
    <n v="0.73070000000000002"/>
    <n v="0.77229999999999999"/>
    <n v="0.25929999999999997"/>
    <x v="1200"/>
    <x v="529"/>
    <n v="8867"/>
    <n v="11"/>
    <x v="1"/>
    <x v="0"/>
    <x v="0"/>
    <s v="yes"/>
  </r>
  <r>
    <n v="224527"/>
    <s v="East Texas Baptist University"/>
    <s v="TX"/>
    <n v="0.5776"/>
    <n v="1352"/>
    <n v="30680"/>
    <n v="0.47120000000000001"/>
    <n v="0.70840000000000003"/>
    <n v="0.32190000000000002"/>
    <x v="1201"/>
    <x v="58"/>
    <n v="7437"/>
    <n v="14"/>
    <x v="1"/>
    <x v="2"/>
    <x v="0"/>
    <s v="yes"/>
  </r>
  <r>
    <n v="224545"/>
    <s v="Texas A&amp;M University-Texarkana"/>
    <s v="TX"/>
    <n v="0.63539999999999996"/>
    <n v="1982"/>
    <n v="45080"/>
    <n v="0.29570000000000002"/>
    <n v="0.6371"/>
    <n v="0.52510000000000001"/>
    <x v="1202"/>
    <x v="530"/>
    <n v="8835"/>
    <n v="14"/>
    <x v="0"/>
    <x v="0"/>
    <x v="0"/>
    <s v="no"/>
  </r>
  <r>
    <n v="224554"/>
    <s v="East Texas A&amp;M University"/>
    <s v="TX"/>
    <n v="0.9224"/>
    <n v="9912"/>
    <n v="22326"/>
    <n v="0.42809999999999998"/>
    <n v="0.57230000000000003"/>
    <n v="0.4047"/>
    <x v="477"/>
    <x v="34"/>
    <n v="8866"/>
    <n v="17"/>
    <x v="0"/>
    <x v="2"/>
    <x v="0"/>
    <s v="yes"/>
  </r>
  <r>
    <n v="225247"/>
    <s v="Hardin-Simmons University"/>
    <s v="TX"/>
    <n v="0.9"/>
    <n v="1283"/>
    <n v="32960"/>
    <n v="0.46039999999999998"/>
    <n v="0.64870000000000005"/>
    <n v="0.40060000000000001"/>
    <x v="1203"/>
    <x v="531"/>
    <n v="8035"/>
    <n v="15"/>
    <x v="1"/>
    <x v="0"/>
    <x v="0"/>
    <s v="yes"/>
  </r>
  <r>
    <n v="225399"/>
    <s v="Houston Christian University"/>
    <s v="TX"/>
    <n v="0.84440000000000004"/>
    <n v="2886"/>
    <n v="39430"/>
    <n v="0.49120000000000003"/>
    <n v="0.69330000000000003"/>
    <n v="0.5554"/>
    <x v="1204"/>
    <x v="532"/>
    <n v="8257"/>
    <n v="18"/>
    <x v="1"/>
    <x v="0"/>
    <x v="0"/>
    <s v="yes"/>
  </r>
  <r>
    <n v="225414"/>
    <s v="University of Houston-Clear Lake"/>
    <s v="TX"/>
    <n v="0.9052"/>
    <n v="6078"/>
    <n v="21114"/>
    <n v="0.51629999999999998"/>
    <n v="0.74439999999999995"/>
    <n v="0.45240000000000002"/>
    <x v="1205"/>
    <x v="533"/>
    <n v="10108"/>
    <n v="15"/>
    <x v="0"/>
    <x v="0"/>
    <x v="0"/>
    <s v="yes"/>
  </r>
  <r>
    <n v="225432"/>
    <s v="University of Houston-Downtown"/>
    <s v="TX"/>
    <n v="0.89959999999999996"/>
    <n v="12555"/>
    <n v="17548"/>
    <n v="0.33200000000000002"/>
    <n v="0.67090000000000005"/>
    <n v="0.55220000000000002"/>
    <x v="1206"/>
    <x v="35"/>
    <n v="9421"/>
    <n v="18"/>
    <x v="0"/>
    <x v="0"/>
    <x v="0"/>
    <s v="yes"/>
  </r>
  <r>
    <n v="225502"/>
    <s v="Texas A&amp;M University-Victoria"/>
    <s v="TX"/>
    <n v="0.95899999999999996"/>
    <n v="2513"/>
    <n v="16989"/>
    <n v="0.26379999999999998"/>
    <n v="0.65100000000000002"/>
    <n v="0.48930000000000001"/>
    <x v="1207"/>
    <x v="534"/>
    <n v="9358"/>
    <n v="15"/>
    <x v="0"/>
    <x v="0"/>
    <x v="0"/>
    <s v="yes"/>
  </r>
  <r>
    <n v="225511"/>
    <s v="University of Houston"/>
    <s v="TX"/>
    <n v="0.73919999999999997"/>
    <n v="38380"/>
    <n v="22547"/>
    <n v="0.64559999999999995"/>
    <n v="0.86990000000000001"/>
    <n v="0.41649999999999998"/>
    <x v="1208"/>
    <x v="535"/>
    <n v="13242"/>
    <n v="22"/>
    <x v="0"/>
    <x v="0"/>
    <x v="0"/>
    <s v="yes"/>
  </r>
  <r>
    <n v="225548"/>
    <s v="Howard Payne University"/>
    <s v="TX"/>
    <n v="0.67369999999999997"/>
    <n v="713"/>
    <n v="34982"/>
    <n v="0.27979999999999999"/>
    <n v="0.51739999999999997"/>
    <n v="0.44269999999999998"/>
    <x v="1209"/>
    <x v="370"/>
    <n v="6842"/>
    <n v="10"/>
    <x v="1"/>
    <x v="2"/>
    <x v="0"/>
    <s v="no"/>
  </r>
  <r>
    <n v="225575"/>
    <s v="Huston-Tillotson University"/>
    <s v="TX"/>
    <n v="0.39090000000000003"/>
    <n v="1005"/>
    <n v="26709"/>
    <n v="0.33939999999999998"/>
    <n v="0.58189999999999997"/>
    <n v="0.61219999999999997"/>
    <x v="1210"/>
    <x v="536"/>
    <n v="6364"/>
    <n v="14"/>
    <x v="1"/>
    <x v="0"/>
    <x v="0"/>
    <s v="no"/>
  </r>
  <r>
    <n v="225627"/>
    <s v="University of the Incarnate Word"/>
    <s v="TX"/>
    <n v="0.98140000000000005"/>
    <n v="4440"/>
    <n v="37090"/>
    <n v="0.50980000000000003"/>
    <n v="0.71289999999999998"/>
    <n v="0.44600000000000001"/>
    <x v="1211"/>
    <x v="11"/>
    <n v="9001"/>
    <n v="12"/>
    <x v="1"/>
    <x v="0"/>
    <x v="0"/>
    <s v="yes"/>
  </r>
  <r>
    <n v="226091"/>
    <s v="Lamar University"/>
    <s v="TX"/>
    <n v="0.86409999999999998"/>
    <n v="8150"/>
    <n v="18745"/>
    <n v="0.37319999999999998"/>
    <n v="0.61870000000000003"/>
    <n v="0.46489999999999998"/>
    <x v="1212"/>
    <x v="134"/>
    <n v="9286"/>
    <n v="20"/>
    <x v="0"/>
    <x v="0"/>
    <x v="0"/>
    <s v="no"/>
  </r>
  <r>
    <n v="226152"/>
    <s v="Texas A &amp; M International University"/>
    <s v="TX"/>
    <n v="0.44369999999999998"/>
    <n v="6667"/>
    <n v="19454"/>
    <n v="0.4647"/>
    <n v="0.77829999999999999"/>
    <n v="0.64510000000000001"/>
    <x v="1213"/>
    <x v="26"/>
    <n v="9203"/>
    <n v="21"/>
    <x v="0"/>
    <x v="0"/>
    <x v="0"/>
    <s v="no"/>
  </r>
  <r>
    <n v="226231"/>
    <s v="LeTourneau University"/>
    <s v="TX"/>
    <n v="0.38009999999999999"/>
    <n v="1468"/>
    <n v="37160"/>
    <n v="0.58579999999999999"/>
    <n v="0.80779999999999996"/>
    <n v="0.13289999999999999"/>
    <x v="151"/>
    <x v="50"/>
    <n v="6550"/>
    <n v="11"/>
    <x v="1"/>
    <x v="0"/>
    <x v="0"/>
    <s v="yes"/>
  </r>
  <r>
    <n v="226383"/>
    <s v="Lubbock Christian University"/>
    <s v="TX"/>
    <n v="0.73099999999999998"/>
    <n v="1252"/>
    <n v="28540"/>
    <n v="0.51359999999999995"/>
    <n v="0.70320000000000005"/>
    <n v="0.34320000000000001"/>
    <x v="1214"/>
    <x v="537"/>
    <n v="6790"/>
    <n v="11"/>
    <x v="1"/>
    <x v="0"/>
    <x v="0"/>
    <s v="yes"/>
  </r>
  <r>
    <n v="226471"/>
    <s v="University of Mary Hardin-Baylor"/>
    <s v="TX"/>
    <n v="0.95760000000000001"/>
    <n v="2759"/>
    <n v="32020"/>
    <n v="0.49309999999999998"/>
    <n v="0.62419999999999998"/>
    <n v="0.39650000000000002"/>
    <x v="1215"/>
    <x v="50"/>
    <n v="8752"/>
    <n v="17"/>
    <x v="1"/>
    <x v="1"/>
    <x v="0"/>
    <s v="yes"/>
  </r>
  <r>
    <n v="226587"/>
    <s v="McMurry University"/>
    <s v="TX"/>
    <n v="0.57040000000000002"/>
    <n v="1176"/>
    <n v="32340"/>
    <n v="0.44290000000000002"/>
    <n v="0.63519999999999999"/>
    <n v="0.2382"/>
    <x v="1216"/>
    <x v="11"/>
    <n v="7497"/>
    <n v="16"/>
    <x v="1"/>
    <x v="0"/>
    <x v="0"/>
    <s v="no"/>
  </r>
  <r>
    <n v="226833"/>
    <s v="Midwestern State University"/>
    <s v="TX"/>
    <n v="0.93520000000000003"/>
    <n v="4087"/>
    <n v="12530"/>
    <n v="0.4274"/>
    <n v="0.63929999999999998"/>
    <n v="0.40649999999999997"/>
    <x v="1217"/>
    <x v="538"/>
    <n v="8183"/>
    <n v="18"/>
    <x v="0"/>
    <x v="0"/>
    <x v="0"/>
    <s v="yes"/>
  </r>
  <r>
    <n v="227216"/>
    <s v="University of North Texas"/>
    <s v="TX"/>
    <n v="0.72230000000000005"/>
    <n v="34341"/>
    <n v="21149"/>
    <n v="0.60709999999999997"/>
    <n v="0.76649999999999996"/>
    <n v="0.38040000000000002"/>
    <x v="1218"/>
    <x v="539"/>
    <n v="11092"/>
    <n v="25"/>
    <x v="0"/>
    <x v="0"/>
    <x v="0"/>
    <s v="yes"/>
  </r>
  <r>
    <n v="227368"/>
    <s v="The University of Texas Rio Grande Valley"/>
    <s v="TX"/>
    <n v="0.94189999999999996"/>
    <n v="28666"/>
    <n v="19827"/>
    <n v="0.50900000000000001"/>
    <n v="0.81110000000000004"/>
    <n v="0.65080000000000005"/>
    <x v="1219"/>
    <x v="540"/>
    <n v="9041"/>
    <n v="20"/>
    <x v="0"/>
    <x v="0"/>
    <x v="0"/>
    <s v="no"/>
  </r>
  <r>
    <n v="227429"/>
    <s v="Paul Quinn College"/>
    <s v="TX"/>
    <n v="0.40279999999999999"/>
    <n v="620"/>
    <n v="13498"/>
    <n v="0.26869999999999999"/>
    <n v="0.48980000000000001"/>
    <n v="0.67279999999999995"/>
    <x v="1220"/>
    <x v="541"/>
    <n v="6785"/>
    <n v="20"/>
    <x v="1"/>
    <x v="0"/>
    <x v="0"/>
    <s v="no"/>
  </r>
  <r>
    <n v="227526"/>
    <s v="Prairie View A &amp; M University"/>
    <s v="TX"/>
    <n v="0.79310000000000003"/>
    <n v="8877"/>
    <n v="26874"/>
    <n v="0.432"/>
    <n v="0.75619999999999998"/>
    <n v="0.65600000000000003"/>
    <x v="168"/>
    <x v="11"/>
    <n v="9530"/>
    <n v="17"/>
    <x v="0"/>
    <x v="2"/>
    <x v="0"/>
    <s v="no"/>
  </r>
  <r>
    <n v="227757"/>
    <s v="Rice University"/>
    <s v="TX"/>
    <n v="0.08"/>
    <n v="4776"/>
    <n v="64144"/>
    <n v="0.94640000000000002"/>
    <n v="0.97409999999999997"/>
    <n v="0.17030000000000001"/>
    <x v="1221"/>
    <x v="316"/>
    <n v="18454"/>
    <n v="6"/>
    <x v="1"/>
    <x v="0"/>
    <x v="0"/>
    <s v="yes"/>
  </r>
  <r>
    <n v="227845"/>
    <s v="Saint Edward's University"/>
    <s v="TX"/>
    <n v="0.81420000000000003"/>
    <n v="2493"/>
    <n v="51384"/>
    <n v="0.62590000000000001"/>
    <n v="0.79669999999999996"/>
    <n v="0.42370000000000002"/>
    <x v="1222"/>
    <x v="542"/>
    <n v="9902"/>
    <n v="12"/>
    <x v="1"/>
    <x v="0"/>
    <x v="0"/>
    <s v="yes"/>
  </r>
  <r>
    <n v="227863"/>
    <s v="University of St Thomas"/>
    <s v="TX"/>
    <n v="0.8992"/>
    <n v="3220"/>
    <n v="34634"/>
    <n v="0.68769999999999998"/>
    <n v="0.77700000000000002"/>
    <n v="0.41639999999999999"/>
    <x v="1223"/>
    <x v="543"/>
    <n v="7661"/>
    <n v="16"/>
    <x v="1"/>
    <x v="0"/>
    <x v="0"/>
    <s v="yes"/>
  </r>
  <r>
    <n v="227881"/>
    <s v="Sam Houston State University"/>
    <s v="TX"/>
    <n v="0.90259999999999996"/>
    <n v="17743"/>
    <n v="19068"/>
    <n v="0.54759999999999998"/>
    <n v="0.73250000000000004"/>
    <n v="0.4133"/>
    <x v="1224"/>
    <x v="183"/>
    <n v="8196"/>
    <n v="19"/>
    <x v="0"/>
    <x v="2"/>
    <x v="0"/>
    <s v="yes"/>
  </r>
  <r>
    <n v="228042"/>
    <s v="Schreiner University"/>
    <s v="TX"/>
    <n v="0.88200000000000001"/>
    <n v="1053"/>
    <n v="39266"/>
    <n v="0.43180000000000002"/>
    <n v="0.66790000000000005"/>
    <n v="0.43790000000000001"/>
    <x v="1225"/>
    <x v="58"/>
    <n v="7796"/>
    <n v="13"/>
    <x v="1"/>
    <x v="2"/>
    <x v="0"/>
    <s v="yes"/>
  </r>
  <r>
    <n v="228149"/>
    <s v="St. Mary's University"/>
    <s v="TX"/>
    <n v="0.97760000000000002"/>
    <n v="1951"/>
    <n v="37434"/>
    <n v="0.58930000000000005"/>
    <n v="0.73"/>
    <n v="0.3861"/>
    <x v="1226"/>
    <x v="544"/>
    <n v="10724"/>
    <n v="11"/>
    <x v="1"/>
    <x v="0"/>
    <x v="0"/>
    <s v="yes"/>
  </r>
  <r>
    <n v="228246"/>
    <s v="Southern Methodist University"/>
    <s v="TX"/>
    <n v="0.63349999999999995"/>
    <n v="7277"/>
    <n v="67040"/>
    <n v="0.8427"/>
    <n v="0.9052"/>
    <n v="0.12759999999999999"/>
    <x v="1227"/>
    <x v="0"/>
    <n v="14916"/>
    <n v="11"/>
    <x v="1"/>
    <x v="1"/>
    <x v="0"/>
    <s v="yes"/>
  </r>
  <r>
    <n v="228325"/>
    <s v="Nelson University"/>
    <s v="TX"/>
    <n v="0.89019999999999999"/>
    <n v="1479"/>
    <n v="25064"/>
    <n v="0.41560000000000002"/>
    <n v="0.75160000000000005"/>
    <n v="0.47799999999999998"/>
    <x v="1228"/>
    <x v="545"/>
    <n v="6539"/>
    <n v="15"/>
    <x v="1"/>
    <x v="1"/>
    <x v="0"/>
    <s v="no"/>
  </r>
  <r>
    <n v="228343"/>
    <s v="Southwestern University"/>
    <s v="TX"/>
    <n v="0.43049999999999999"/>
    <n v="1440"/>
    <n v="53813"/>
    <n v="0.72789999999999999"/>
    <n v="0.80600000000000005"/>
    <n v="0.25330000000000003"/>
    <x v="438"/>
    <x v="32"/>
    <n v="8920"/>
    <n v="11"/>
    <x v="1"/>
    <x v="0"/>
    <x v="0"/>
    <s v="yes"/>
  </r>
  <r>
    <n v="228431"/>
    <s v="Stephen F Austin State University"/>
    <s v="TX"/>
    <n v="0.93989999999999996"/>
    <n v="8728"/>
    <n v="23426"/>
    <n v="0.5333"/>
    <n v="0.71689999999999998"/>
    <n v="0.38869999999999999"/>
    <x v="1229"/>
    <x v="546"/>
    <n v="8694"/>
    <n v="16"/>
    <x v="0"/>
    <x v="2"/>
    <x v="0"/>
    <s v="no"/>
  </r>
  <r>
    <n v="228459"/>
    <s v="Texas State University"/>
    <s v="TX"/>
    <n v="0.89319999999999999"/>
    <n v="36177"/>
    <n v="22930"/>
    <n v="0.55279999999999996"/>
    <n v="0.80079999999999996"/>
    <n v="0.37240000000000001"/>
    <x v="1230"/>
    <x v="132"/>
    <n v="9186"/>
    <n v="21"/>
    <x v="0"/>
    <x v="0"/>
    <x v="0"/>
    <s v="yes"/>
  </r>
  <r>
    <n v="228468"/>
    <s v="Southwestern Adventist University"/>
    <s v="TX"/>
    <n v="0.78359999999999996"/>
    <n v="570"/>
    <n v="25380"/>
    <n v="0.52339999999999998"/>
    <n v="0.72670000000000001"/>
    <n v="0.42109999999999997"/>
    <x v="1231"/>
    <x v="547"/>
    <n v="6313"/>
    <n v="12"/>
    <x v="1"/>
    <x v="2"/>
    <x v="0"/>
    <s v="yes"/>
  </r>
  <r>
    <n v="228501"/>
    <s v="Sul Ross State University"/>
    <s v="TX"/>
    <n v="0.98709999999999998"/>
    <n v="1396"/>
    <n v="17672"/>
    <n v="0.2994"/>
    <n v="0.4491"/>
    <n v="0.57740000000000002"/>
    <x v="1232"/>
    <x v="548"/>
    <n v="7971"/>
    <n v="11"/>
    <x v="0"/>
    <x v="2"/>
    <x v="0"/>
    <s v="no"/>
  </r>
  <r>
    <n v="228529"/>
    <s v="Tarleton State University"/>
    <s v="TX"/>
    <n v="0.89549999999999996"/>
    <n v="12673"/>
    <n v="18142"/>
    <n v="0.48209999999999997"/>
    <n v="0.69850000000000001"/>
    <n v="0.34399999999999997"/>
    <x v="1233"/>
    <x v="549"/>
    <n v="8339"/>
    <n v="20"/>
    <x v="0"/>
    <x v="2"/>
    <x v="0"/>
    <s v="yes"/>
  </r>
  <r>
    <n v="228705"/>
    <s v="Texas A&amp;M University-Kingsville"/>
    <s v="TX"/>
    <n v="0.90920000000000001"/>
    <n v="4748"/>
    <n v="25746"/>
    <n v="0.41870000000000002"/>
    <n v="0.64590000000000003"/>
    <n v="0.52729999999999999"/>
    <x v="1234"/>
    <x v="550"/>
    <n v="8761"/>
    <n v="18"/>
    <x v="0"/>
    <x v="2"/>
    <x v="0"/>
    <s v="yes"/>
  </r>
  <r>
    <n v="228723"/>
    <s v="Texas A&amp;M University-College Station"/>
    <s v="TX"/>
    <n v="0.57430000000000003"/>
    <n v="59615"/>
    <n v="40124"/>
    <n v="0.83909999999999996"/>
    <n v="0.94310000000000005"/>
    <n v="0.19639999999999999"/>
    <x v="1235"/>
    <x v="551"/>
    <n v="14776"/>
    <n v="20"/>
    <x v="0"/>
    <x v="0"/>
    <x v="0"/>
    <s v="yes"/>
  </r>
  <r>
    <n v="228769"/>
    <s v="The University of Texas at Arlington"/>
    <s v="TX"/>
    <n v="0.79900000000000004"/>
    <n v="32294"/>
    <n v="29582"/>
    <n v="0.54020000000000001"/>
    <n v="0.72940000000000005"/>
    <n v="0.42299999999999999"/>
    <x v="1236"/>
    <x v="552"/>
    <n v="11502"/>
    <n v="23"/>
    <x v="0"/>
    <x v="0"/>
    <x v="0"/>
    <s v="yes"/>
  </r>
  <r>
    <n v="228778"/>
    <s v="The University of Texas at Austin"/>
    <s v="TX"/>
    <n v="0.26640000000000003"/>
    <n v="42855"/>
    <n v="44908"/>
    <n v="0.88900000000000001"/>
    <n v="0.96740000000000004"/>
    <n v="0.25850000000000001"/>
    <x v="1237"/>
    <x v="34"/>
    <n v="15819"/>
    <n v="18"/>
    <x v="0"/>
    <x v="0"/>
    <x v="0"/>
    <s v="yes"/>
  </r>
  <r>
    <n v="228787"/>
    <s v="The University of Texas at Dallas"/>
    <s v="TX"/>
    <n v="0.65129999999999999"/>
    <n v="21751"/>
    <n v="40144"/>
    <n v="0.75690000000000002"/>
    <n v="0.89949999999999997"/>
    <n v="0.29970000000000002"/>
    <x v="1238"/>
    <x v="41"/>
    <n v="15085"/>
    <n v="23"/>
    <x v="0"/>
    <x v="0"/>
    <x v="0"/>
    <s v="yes"/>
  </r>
  <r>
    <n v="228796"/>
    <s v="The University of Texas at El Paso"/>
    <s v="TX"/>
    <n v="0.99919999999999998"/>
    <n v="21005"/>
    <n v="25502"/>
    <n v="0.50170000000000003"/>
    <n v="0.78939999999999999"/>
    <n v="0.61609999999999998"/>
    <x v="1239"/>
    <x v="41"/>
    <n v="10239"/>
    <n v="21"/>
    <x v="0"/>
    <x v="0"/>
    <x v="0"/>
    <s v="yes"/>
  </r>
  <r>
    <n v="228802"/>
    <s v="The University of Texas at Tyler"/>
    <s v="TX"/>
    <n v="0.94020000000000004"/>
    <n v="7440"/>
    <n v="25494"/>
    <n v="0.5413"/>
    <n v="0.76780000000000004"/>
    <n v="0.39739999999999998"/>
    <x v="1240"/>
    <x v="553"/>
    <n v="10385"/>
    <n v="17"/>
    <x v="0"/>
    <x v="0"/>
    <x v="0"/>
    <s v="yes"/>
  </r>
  <r>
    <n v="228875"/>
    <s v="Texas Christian University"/>
    <s v="TX"/>
    <n v="0.44490000000000002"/>
    <n v="11026"/>
    <n v="61740"/>
    <n v="0.85509999999999997"/>
    <n v="0.92869999999999997"/>
    <n v="0.14319999999999999"/>
    <x v="1241"/>
    <x v="64"/>
    <n v="13971"/>
    <n v="14"/>
    <x v="1"/>
    <x v="0"/>
    <x v="0"/>
    <s v="yes"/>
  </r>
  <r>
    <n v="228981"/>
    <s v="Texas Lutheran University"/>
    <s v="TX"/>
    <n v="0.95709999999999995"/>
    <n v="1304"/>
    <n v="36230"/>
    <n v="0.53849999999999998"/>
    <n v="0.61809999999999998"/>
    <n v="0.34620000000000001"/>
    <x v="1242"/>
    <x v="32"/>
    <n v="7741"/>
    <n v="11"/>
    <x v="1"/>
    <x v="2"/>
    <x v="0"/>
    <s v="yes"/>
  </r>
  <r>
    <n v="229018"/>
    <s v="The University of Texas Permian Basin"/>
    <s v="TX"/>
    <n v="0.94889999999999997"/>
    <n v="3911"/>
    <n v="21504"/>
    <n v="0.3967"/>
    <n v="0.60929999999999995"/>
    <n v="0.38690000000000002"/>
    <x v="1243"/>
    <x v="554"/>
    <n v="9381"/>
    <n v="19"/>
    <x v="0"/>
    <x v="0"/>
    <x v="0"/>
    <s v="yes"/>
  </r>
  <r>
    <n v="229027"/>
    <s v="The University of Texas at San Antonio"/>
    <s v="TX"/>
    <n v="0.8679"/>
    <n v="30580"/>
    <n v="22051"/>
    <n v="0.52639999999999998"/>
    <n v="0.7984"/>
    <n v="0.44059999999999999"/>
    <x v="1244"/>
    <x v="34"/>
    <n v="10588"/>
    <n v="24"/>
    <x v="0"/>
    <x v="0"/>
    <x v="0"/>
    <s v="yes"/>
  </r>
  <r>
    <n v="229063"/>
    <s v="Texas Southern University"/>
    <s v="TX"/>
    <n v="0.96909999999999996"/>
    <n v="6844"/>
    <n v="21473"/>
    <n v="0.22159999999999999"/>
    <n v="0.66210000000000002"/>
    <n v="0.72260000000000002"/>
    <x v="1176"/>
    <x v="506"/>
    <n v="8730"/>
    <n v="19"/>
    <x v="0"/>
    <x v="0"/>
    <x v="0"/>
    <s v="no"/>
  </r>
  <r>
    <n v="229115"/>
    <s v="Texas Tech University"/>
    <s v="TX"/>
    <n v="0.72650000000000003"/>
    <n v="32394"/>
    <n v="24451"/>
    <n v="0.68689999999999996"/>
    <n v="0.84950000000000003"/>
    <n v="0.27750000000000002"/>
    <x v="1245"/>
    <x v="64"/>
    <n v="11757"/>
    <n v="20"/>
    <x v="0"/>
    <x v="0"/>
    <x v="0"/>
    <s v="yes"/>
  </r>
  <r>
    <n v="229160"/>
    <s v="Texas Wesleyan University"/>
    <s v="TX"/>
    <n v="0.69159999999999999"/>
    <n v="1741"/>
    <n v="39582"/>
    <n v="0.31540000000000001"/>
    <n v="0.60819999999999996"/>
    <n v="0.4471"/>
    <x v="1246"/>
    <x v="555"/>
    <n v="8367"/>
    <n v="12"/>
    <x v="1"/>
    <x v="0"/>
    <x v="0"/>
    <s v="yes"/>
  </r>
  <r>
    <n v="229179"/>
    <s v="Texas Woman's University"/>
    <s v="TX"/>
    <n v="0.96120000000000005"/>
    <n v="8767"/>
    <n v="18480"/>
    <n v="0.49059999999999998"/>
    <n v="0.69550000000000001"/>
    <n v="0.42009999999999997"/>
    <x v="1247"/>
    <x v="556"/>
    <n v="9526"/>
    <n v="16"/>
    <x v="0"/>
    <x v="0"/>
    <x v="0"/>
    <s v="yes"/>
  </r>
  <r>
    <n v="229267"/>
    <s v="Trinity University"/>
    <s v="TX"/>
    <n v="0.25919999999999999"/>
    <n v="2505"/>
    <n v="53676"/>
    <n v="0.8397"/>
    <n v="0.92869999999999997"/>
    <n v="0.18770000000000001"/>
    <x v="1248"/>
    <x v="557"/>
    <n v="12354"/>
    <n v="8"/>
    <x v="1"/>
    <x v="0"/>
    <x v="0"/>
    <s v="yes"/>
  </r>
  <r>
    <n v="229780"/>
    <s v="Wayland Baptist University"/>
    <s v="TX"/>
    <n v="0.55959999999999999"/>
    <n v="2041"/>
    <n v="23782"/>
    <n v="0.19289999999999999"/>
    <n v="0.44529999999999997"/>
    <n v="0.45700000000000002"/>
    <x v="1249"/>
    <x v="558"/>
    <n v="5999"/>
    <n v="10"/>
    <x v="1"/>
    <x v="2"/>
    <x v="0"/>
    <s v="yes"/>
  </r>
  <r>
    <n v="229814"/>
    <s v="West Texas A &amp; M University"/>
    <s v="TX"/>
    <n v="0.98680000000000001"/>
    <n v="6917"/>
    <n v="10996"/>
    <n v="0.5504"/>
    <n v="0.69630000000000003"/>
    <n v="0.41110000000000002"/>
    <x v="1250"/>
    <x v="0"/>
    <n v="8482"/>
    <n v="14"/>
    <x v="0"/>
    <x v="2"/>
    <x v="0"/>
    <s v="yes"/>
  </r>
  <r>
    <n v="231420"/>
    <s v="Averett University"/>
    <s v="VA"/>
    <n v="0.56589999999999996"/>
    <n v="1231"/>
    <n v="38550"/>
    <n v="0.48139999999999999"/>
    <n v="0.65249999999999997"/>
    <n v="0.41099999999999998"/>
    <x v="1251"/>
    <x v="32"/>
    <n v="6196"/>
    <n v="16"/>
    <x v="1"/>
    <x v="2"/>
    <x v="2"/>
    <s v="yes"/>
  </r>
  <r>
    <n v="231554"/>
    <s v="Bluefield University"/>
    <s v="VA"/>
    <n v="0.59309999999999996"/>
    <n v="614"/>
    <n v="26770"/>
    <n v="0.17780000000000001"/>
    <n v="0.6149"/>
    <n v="0.51359999999999995"/>
    <x v="1252"/>
    <x v="559"/>
    <n v="5619"/>
    <n v="14"/>
    <x v="1"/>
    <x v="2"/>
    <x v="2"/>
    <s v="no"/>
  </r>
  <r>
    <n v="231581"/>
    <s v="Bridgewater College"/>
    <s v="VA"/>
    <n v="0.91720000000000002"/>
    <n v="1400"/>
    <n v="16090"/>
    <n v="0.53049999999999997"/>
    <n v="0.75290000000000001"/>
    <n v="0.29830000000000001"/>
    <x v="1253"/>
    <x v="50"/>
    <n v="7326"/>
    <n v="13"/>
    <x v="1"/>
    <x v="1"/>
    <x v="2"/>
    <s v="yes"/>
  </r>
  <r>
    <n v="231624"/>
    <s v="William &amp; Mary"/>
    <s v="VA"/>
    <n v="0.3407"/>
    <n v="7055"/>
    <n v="51038"/>
    <n v="0.89419999999999999"/>
    <n v="0.9456"/>
    <n v="0.1245"/>
    <x v="1254"/>
    <x v="13"/>
    <n v="12942"/>
    <n v="12"/>
    <x v="0"/>
    <x v="1"/>
    <x v="2"/>
    <s v="yes"/>
  </r>
  <r>
    <n v="231651"/>
    <s v="Regent University"/>
    <s v="VA"/>
    <n v="0.38119999999999998"/>
    <n v="4729"/>
    <n v="21650"/>
    <n v="0.56920000000000004"/>
    <n v="0.74580000000000002"/>
    <n v="0.51149999999999995"/>
    <x v="1255"/>
    <x v="560"/>
    <n v="8375"/>
    <n v="18"/>
    <x v="1"/>
    <x v="0"/>
    <x v="2"/>
    <s v="no"/>
  </r>
  <r>
    <n v="231712"/>
    <s v="Christopher Newport University"/>
    <s v="VA"/>
    <n v="0.86040000000000005"/>
    <n v="4365"/>
    <n v="31178"/>
    <n v="0.71640000000000004"/>
    <n v="0.81240000000000001"/>
    <n v="0.1613"/>
    <x v="1256"/>
    <x v="32"/>
    <n v="10989"/>
    <n v="13"/>
    <x v="0"/>
    <x v="0"/>
    <x v="2"/>
    <s v="yes"/>
  </r>
  <r>
    <n v="232025"/>
    <s v="Emory &amp; Henry University"/>
    <s v="VA"/>
    <n v="0.83650000000000002"/>
    <n v="1078"/>
    <n v="39000"/>
    <n v="0.56340000000000001"/>
    <n v="0.66269999999999996"/>
    <n v="0.38479999999999998"/>
    <x v="1257"/>
    <x v="561"/>
    <n v="7819"/>
    <n v="12"/>
    <x v="1"/>
    <x v="2"/>
    <x v="2"/>
    <s v="no"/>
  </r>
  <r>
    <n v="232043"/>
    <s v="Eastern Mennonite University"/>
    <s v="VA"/>
    <n v="1"/>
    <n v="754"/>
    <n v="43920"/>
    <n v="0.67"/>
    <n v="0.76090000000000002"/>
    <n v="0.32679999999999998"/>
    <x v="1258"/>
    <x v="494"/>
    <n v="6452"/>
    <n v="9"/>
    <x v="1"/>
    <x v="0"/>
    <x v="2"/>
    <s v="yes"/>
  </r>
  <r>
    <n v="232089"/>
    <s v="Ferrum College"/>
    <s v="VA"/>
    <n v="0.88980000000000004"/>
    <n v="699"/>
    <n v="28520"/>
    <n v="0.31900000000000001"/>
    <n v="0.64139999999999997"/>
    <n v="0.54269999999999996"/>
    <x v="1259"/>
    <x v="11"/>
    <n v="5763"/>
    <n v="11"/>
    <x v="1"/>
    <x v="2"/>
    <x v="2"/>
    <s v="no"/>
  </r>
  <r>
    <n v="232186"/>
    <s v="George Mason University"/>
    <s v="VA"/>
    <n v="0.87480000000000002"/>
    <n v="27752"/>
    <n v="38688"/>
    <n v="0.6784"/>
    <n v="0.8599"/>
    <n v="0.30130000000000001"/>
    <x v="1260"/>
    <x v="0"/>
    <n v="14486"/>
    <n v="16"/>
    <x v="0"/>
    <x v="1"/>
    <x v="2"/>
    <s v="yes"/>
  </r>
  <r>
    <n v="232256"/>
    <s v="Hampden-Sydney College"/>
    <s v="VA"/>
    <n v="0.40920000000000001"/>
    <n v="946"/>
    <n v="54550"/>
    <n v="0.62170000000000003"/>
    <n v="0.83679999999999999"/>
    <n v="0.2263"/>
    <x v="1261"/>
    <x v="50"/>
    <n v="9550"/>
    <n v="9"/>
    <x v="1"/>
    <x v="2"/>
    <x v="2"/>
    <s v="yes"/>
  </r>
  <r>
    <n v="232265"/>
    <s v="Hampton University"/>
    <s v="VA"/>
    <n v="0.62250000000000005"/>
    <n v="3727"/>
    <n v="30592"/>
    <n v="0.5716"/>
    <n v="0.85340000000000005"/>
    <n v="0.39350000000000002"/>
    <x v="1262"/>
    <x v="562"/>
    <n v="8778"/>
    <n v="15"/>
    <x v="1"/>
    <x v="1"/>
    <x v="2"/>
    <s v="yes"/>
  </r>
  <r>
    <n v="232308"/>
    <s v="Hollins University"/>
    <s v="VA"/>
    <n v="0.67949999999999999"/>
    <n v="665"/>
    <n v="43560"/>
    <n v="0.64649999999999996"/>
    <n v="0.73960000000000004"/>
    <n v="0.39439999999999997"/>
    <x v="1263"/>
    <x v="11"/>
    <n v="7276"/>
    <n v="8"/>
    <x v="1"/>
    <x v="1"/>
    <x v="2"/>
    <s v="no"/>
  </r>
  <r>
    <n v="232423"/>
    <s v="James Madison University"/>
    <s v="VA"/>
    <n v="0.71519999999999995"/>
    <n v="20888"/>
    <n v="31604"/>
    <n v="0.79720000000000002"/>
    <n v="0.91979999999999995"/>
    <n v="0.17119999999999999"/>
    <x v="1264"/>
    <x v="563"/>
    <n v="10916"/>
    <n v="17"/>
    <x v="0"/>
    <x v="0"/>
    <x v="2"/>
    <s v="yes"/>
  </r>
  <r>
    <n v="232557"/>
    <s v="Liberty University"/>
    <s v="VA"/>
    <n v="0.98980000000000001"/>
    <n v="50012"/>
    <n v="22465"/>
    <n v="0.65329999999999999"/>
    <n v="0.80130000000000001"/>
    <n v="0.38340000000000002"/>
    <x v="1265"/>
    <x v="70"/>
    <n v="8826"/>
    <n v="18"/>
    <x v="1"/>
    <x v="0"/>
    <x v="2"/>
    <s v="no"/>
  </r>
  <r>
    <n v="232566"/>
    <s v="Longwood University"/>
    <s v="VA"/>
    <n v="0.9022"/>
    <n v="3015"/>
    <n v="27978"/>
    <n v="0.61229999999999996"/>
    <n v="0.79769999999999996"/>
    <n v="0.27710000000000001"/>
    <x v="1266"/>
    <x v="32"/>
    <n v="9246"/>
    <n v="15"/>
    <x v="0"/>
    <x v="2"/>
    <x v="2"/>
    <s v="yes"/>
  </r>
  <r>
    <n v="232609"/>
    <s v="University of Lynchburg"/>
    <s v="VA"/>
    <n v="0.43009999999999998"/>
    <n v="1577"/>
    <n v="36750"/>
    <n v="0.5736"/>
    <n v="0.70609999999999995"/>
    <n v="0.27900000000000003"/>
    <x v="1267"/>
    <x v="11"/>
    <n v="8271"/>
    <n v="11"/>
    <x v="1"/>
    <x v="0"/>
    <x v="2"/>
    <s v="yes"/>
  </r>
  <r>
    <n v="232681"/>
    <s v="University of Mary Washington"/>
    <s v="VA"/>
    <n v="0.79779999999999995"/>
    <n v="3566"/>
    <n v="27560"/>
    <n v="0.66410000000000002"/>
    <n v="0.84399999999999997"/>
    <n v="0.21049999999999999"/>
    <x v="1268"/>
    <x v="34"/>
    <n v="9957"/>
    <n v="13"/>
    <x v="0"/>
    <x v="1"/>
    <x v="2"/>
    <s v="yes"/>
  </r>
  <r>
    <n v="232706"/>
    <s v="Marymount University"/>
    <s v="VA"/>
    <n v="0.93159999999999998"/>
    <n v="1810"/>
    <n v="40920"/>
    <n v="0.53510000000000002"/>
    <n v="0.72589999999999999"/>
    <n v="0.2306"/>
    <x v="1269"/>
    <x v="32"/>
    <n v="9455"/>
    <n v="14"/>
    <x v="1"/>
    <x v="0"/>
    <x v="2"/>
    <s v="yes"/>
  </r>
  <r>
    <n v="232937"/>
    <s v="Norfolk State University"/>
    <s v="VA"/>
    <n v="0.87770000000000004"/>
    <n v="5392"/>
    <n v="21682"/>
    <n v="0.38500000000000001"/>
    <n v="0.72560000000000002"/>
    <n v="0.64970000000000006"/>
    <x v="1270"/>
    <x v="506"/>
    <n v="9767"/>
    <n v="15"/>
    <x v="0"/>
    <x v="0"/>
    <x v="2"/>
    <s v="no"/>
  </r>
  <r>
    <n v="232982"/>
    <s v="Old Dominion University"/>
    <s v="VA"/>
    <n v="0.90359999999999996"/>
    <n v="17514"/>
    <n v="33780"/>
    <n v="0.4632"/>
    <n v="0.76910000000000001"/>
    <n v="0.36820000000000003"/>
    <x v="485"/>
    <x v="89"/>
    <n v="10583"/>
    <n v="13"/>
    <x v="0"/>
    <x v="0"/>
    <x v="2"/>
    <s v="yes"/>
  </r>
  <r>
    <n v="233277"/>
    <s v="Radford University"/>
    <s v="VA"/>
    <n v="0.89529999999999998"/>
    <n v="6038"/>
    <n v="25633"/>
    <n v="0.48659999999999998"/>
    <n v="0.75570000000000004"/>
    <n v="0.37130000000000002"/>
    <x v="1271"/>
    <x v="89"/>
    <n v="9967"/>
    <n v="14"/>
    <x v="0"/>
    <x v="2"/>
    <x v="2"/>
    <s v="yes"/>
  </r>
  <r>
    <n v="233295"/>
    <s v="Randolph-Macon College"/>
    <s v="VA"/>
    <n v="0.86609999999999998"/>
    <n v="1639"/>
    <n v="49466"/>
    <n v="0.70479999999999998"/>
    <n v="0.83720000000000006"/>
    <n v="0.19869999999999999"/>
    <x v="1272"/>
    <x v="11"/>
    <n v="9162"/>
    <n v="11"/>
    <x v="1"/>
    <x v="1"/>
    <x v="2"/>
    <s v="yes"/>
  </r>
  <r>
    <n v="233301"/>
    <s v="Randolph College"/>
    <s v="VA"/>
    <n v="0.93710000000000004"/>
    <n v="658"/>
    <n v="30310"/>
    <n v="0.46389999999999998"/>
    <n v="0.745"/>
    <n v="0.45839999999999997"/>
    <x v="1273"/>
    <x v="375"/>
    <n v="8701"/>
    <n v="8"/>
    <x v="1"/>
    <x v="0"/>
    <x v="2"/>
    <s v="yes"/>
  </r>
  <r>
    <n v="233374"/>
    <s v="University of Richmond"/>
    <s v="VA"/>
    <n v="0.222"/>
    <n v="2980"/>
    <n v="65230"/>
    <n v="0.85199999999999998"/>
    <n v="0.90749999999999997"/>
    <n v="0.1716"/>
    <x v="1274"/>
    <x v="132"/>
    <n v="14442"/>
    <n v="7"/>
    <x v="1"/>
    <x v="0"/>
    <x v="2"/>
    <s v="yes"/>
  </r>
  <r>
    <n v="233426"/>
    <s v="Roanoke College"/>
    <s v="VA"/>
    <n v="0.8306"/>
    <n v="1767"/>
    <n v="38068"/>
    <n v="0.67359999999999998"/>
    <n v="0.7571"/>
    <n v="0.24399999999999999"/>
    <x v="1275"/>
    <x v="11"/>
    <n v="7553"/>
    <n v="11"/>
    <x v="1"/>
    <x v="1"/>
    <x v="2"/>
    <s v="yes"/>
  </r>
  <r>
    <n v="233541"/>
    <s v="Shenandoah University"/>
    <s v="VA"/>
    <n v="0.76949999999999996"/>
    <n v="2116"/>
    <n v="36950"/>
    <n v="0.66820000000000002"/>
    <n v="0.81740000000000002"/>
    <n v="0.18920000000000001"/>
    <x v="1276"/>
    <x v="32"/>
    <n v="8154"/>
    <n v="12"/>
    <x v="1"/>
    <x v="0"/>
    <x v="2"/>
    <s v="yes"/>
  </r>
  <r>
    <n v="233611"/>
    <s v="Southern Virginia University"/>
    <s v="VA"/>
    <n v="0.96419999999999995"/>
    <n v="936"/>
    <n v="21280"/>
    <n v="0.3347"/>
    <n v="0.74009999999999998"/>
    <n v="0.45190000000000002"/>
    <x v="1277"/>
    <x v="564"/>
    <n v="6553"/>
    <n v="14"/>
    <x v="1"/>
    <x v="2"/>
    <x v="2"/>
    <s v="yes"/>
  </r>
  <r>
    <n v="233718"/>
    <s v="Sweet Briar College"/>
    <s v="VA"/>
    <n v="0.75539999999999996"/>
    <n v="443"/>
    <n v="26160"/>
    <n v="0.51819999999999999"/>
    <n v="0.69340000000000002"/>
    <n v="0.31030000000000002"/>
    <x v="167"/>
    <x v="11"/>
    <n v="6914"/>
    <n v="9"/>
    <x v="1"/>
    <x v="2"/>
    <x v="2"/>
    <s v="yes"/>
  </r>
  <r>
    <n v="233897"/>
    <s v="University of Virginia's College at Wise"/>
    <s v="VA"/>
    <n v="0.28539999999999999"/>
    <n v="1101"/>
    <n v="28010"/>
    <n v="0.47060000000000002"/>
    <n v="0.7157"/>
    <n v="0.3977"/>
    <x v="1278"/>
    <x v="47"/>
    <n v="9197"/>
    <n v="14"/>
    <x v="0"/>
    <x v="2"/>
    <x v="2"/>
    <s v="no"/>
  </r>
  <r>
    <n v="233921"/>
    <s v="Virginia Polytechnic Institute and State University"/>
    <s v="VA"/>
    <n v="0.54779999999999995"/>
    <n v="30923"/>
    <n v="37764"/>
    <n v="0.86219999999999997"/>
    <n v="0.93079999999999996"/>
    <n v="0.15290000000000001"/>
    <x v="1279"/>
    <x v="64"/>
    <n v="14162"/>
    <n v="17"/>
    <x v="0"/>
    <x v="0"/>
    <x v="2"/>
    <s v="yes"/>
  </r>
  <r>
    <n v="234030"/>
    <s v="Virginia Commonwealth University"/>
    <s v="VA"/>
    <n v="0.92620000000000002"/>
    <n v="20753"/>
    <n v="40109"/>
    <n v="0.63180000000000003"/>
    <n v="0.85340000000000005"/>
    <n v="0.31190000000000001"/>
    <x v="1280"/>
    <x v="64"/>
    <n v="12401"/>
    <n v="17"/>
    <x v="0"/>
    <x v="0"/>
    <x v="2"/>
    <s v="yes"/>
  </r>
  <r>
    <n v="234076"/>
    <s v="University of Virginia-Main Campus"/>
    <s v="VA"/>
    <n v="0.1681"/>
    <n v="17597"/>
    <n v="59512"/>
    <n v="0.95599999999999996"/>
    <n v="0.97550000000000003"/>
    <n v="0.1555"/>
    <x v="1281"/>
    <x v="28"/>
    <n v="17428"/>
    <n v="15"/>
    <x v="0"/>
    <x v="1"/>
    <x v="2"/>
    <s v="yes"/>
  </r>
  <r>
    <n v="234085"/>
    <s v="Virginia Military Institute"/>
    <s v="VA"/>
    <n v="0.71250000000000002"/>
    <n v="1527"/>
    <n v="52638"/>
    <n v="0.7621"/>
    <n v="0.80979999999999996"/>
    <n v="0.16470000000000001"/>
    <x v="1282"/>
    <x v="565"/>
    <n v="9070"/>
    <n v="9"/>
    <x v="0"/>
    <x v="2"/>
    <x v="2"/>
    <s v="yes"/>
  </r>
  <r>
    <n v="234155"/>
    <s v="Virginia State University"/>
    <s v="VA"/>
    <n v="0.88629999999999998"/>
    <n v="5074"/>
    <n v="22650"/>
    <n v="0.39439999999999997"/>
    <n v="0.69389999999999996"/>
    <n v="0.72130000000000005"/>
    <x v="1090"/>
    <x v="224"/>
    <n v="9469"/>
    <n v="13"/>
    <x v="0"/>
    <x v="1"/>
    <x v="2"/>
    <s v="no"/>
  </r>
  <r>
    <n v="234164"/>
    <s v="Virginia Union University"/>
    <s v="VA"/>
    <n v="0.97989999999999999"/>
    <n v="1203"/>
    <n v="17450"/>
    <n v="0.34150000000000003"/>
    <n v="0.66569999999999996"/>
    <n v="0.68669999999999998"/>
    <x v="1283"/>
    <x v="506"/>
    <n v="5874"/>
    <n v="16"/>
    <x v="1"/>
    <x v="0"/>
    <x v="2"/>
    <s v="no"/>
  </r>
  <r>
    <n v="234173"/>
    <s v="Virginia Wesleyan University"/>
    <s v="VA"/>
    <n v="0.72870000000000001"/>
    <n v="1256"/>
    <n v="37500"/>
    <n v="0.41639999999999999"/>
    <n v="0.74250000000000005"/>
    <n v="0.2712"/>
    <x v="1284"/>
    <x v="11"/>
    <n v="8756"/>
    <n v="15"/>
    <x v="1"/>
    <x v="0"/>
    <x v="2"/>
    <s v="yes"/>
  </r>
  <r>
    <n v="234207"/>
    <s v="Washington and Lee University"/>
    <s v="VA"/>
    <n v="0.13969999999999999"/>
    <n v="1881"/>
    <n v="68045"/>
    <n v="0.93879999999999997"/>
    <n v="0.96609999999999996"/>
    <n v="0.1133"/>
    <x v="1285"/>
    <x v="0"/>
    <n v="14155"/>
    <n v="7"/>
    <x v="1"/>
    <x v="2"/>
    <x v="2"/>
    <s v="yes"/>
  </r>
  <r>
    <n v="237136"/>
    <s v="Appalachian Bible College"/>
    <s v="WV"/>
    <n v="0.77780000000000005"/>
    <n v="193"/>
    <n v="18760"/>
    <n v="0.71050000000000002"/>
    <n v="0.65710000000000002"/>
    <n v="0.41860000000000003"/>
    <x v="1286"/>
    <x v="316"/>
    <n v="3332"/>
    <n v="7"/>
    <x v="1"/>
    <x v="1"/>
    <x v="2"/>
    <s v="no"/>
  </r>
  <r>
    <n v="237181"/>
    <s v="Bethany College"/>
    <s v="WV"/>
    <n v="0.58789999999999998"/>
    <n v="614"/>
    <n v="36765"/>
    <n v="0.46820000000000001"/>
    <n v="0.53749999999999998"/>
    <n v="0.51160000000000005"/>
    <x v="1287"/>
    <x v="11"/>
    <n v="6417"/>
    <n v="12"/>
    <x v="1"/>
    <x v="2"/>
    <x v="2"/>
    <s v="no"/>
  </r>
  <r>
    <n v="237215"/>
    <s v="Bluefield State University"/>
    <s v="WV"/>
    <n v="0.97230000000000005"/>
    <n v="1042"/>
    <n v="18376"/>
    <n v="0.37"/>
    <n v="0.5484"/>
    <n v="0.44440000000000002"/>
    <x v="1288"/>
    <x v="178"/>
    <n v="7349"/>
    <n v="13"/>
    <x v="0"/>
    <x v="2"/>
    <x v="2"/>
    <s v="no"/>
  </r>
  <r>
    <n v="237312"/>
    <s v="University of Charleston"/>
    <s v="WV"/>
    <n v="0.61519999999999997"/>
    <n v="2259"/>
    <n v="33800"/>
    <n v="0.45550000000000002"/>
    <n v="0.74790000000000001"/>
    <n v="0.31430000000000002"/>
    <x v="1289"/>
    <x v="0"/>
    <n v="7297"/>
    <n v="15"/>
    <x v="1"/>
    <x v="0"/>
    <x v="2"/>
    <s v="yes"/>
  </r>
  <r>
    <n v="237330"/>
    <s v="Concord University"/>
    <s v="WV"/>
    <n v="0.92559999999999998"/>
    <n v="1504"/>
    <n v="22000"/>
    <n v="0.38969999999999999"/>
    <n v="0.64839999999999998"/>
    <n v="0.49519999999999997"/>
    <x v="1290"/>
    <x v="403"/>
    <n v="7270"/>
    <n v="16"/>
    <x v="0"/>
    <x v="2"/>
    <x v="2"/>
    <s v="no"/>
  </r>
  <r>
    <n v="237358"/>
    <s v="Davis &amp; Elkins College"/>
    <s v="WV"/>
    <n v="0.94330000000000003"/>
    <n v="661"/>
    <n v="31820"/>
    <n v="0.39290000000000003"/>
    <n v="0.6522"/>
    <n v="0.43340000000000001"/>
    <x v="1291"/>
    <x v="11"/>
    <n v="5987"/>
    <n v="10"/>
    <x v="1"/>
    <x v="2"/>
    <x v="2"/>
    <s v="no"/>
  </r>
  <r>
    <n v="237367"/>
    <s v="Fairmont State University"/>
    <s v="WV"/>
    <n v="0.98619999999999997"/>
    <n v="2590"/>
    <n v="18924"/>
    <n v="0.4425"/>
    <n v="0.67390000000000005"/>
    <n v="0.34289999999999998"/>
    <x v="1292"/>
    <x v="132"/>
    <n v="7101"/>
    <n v="14"/>
    <x v="0"/>
    <x v="2"/>
    <x v="2"/>
    <s v="no"/>
  </r>
  <r>
    <n v="237525"/>
    <s v="Marshall University"/>
    <s v="WV"/>
    <n v="0.95730000000000004"/>
    <n v="7266"/>
    <n v="20342"/>
    <n v="0.51229999999999998"/>
    <n v="0.7218"/>
    <n v="0.38679999999999998"/>
    <x v="1293"/>
    <x v="58"/>
    <n v="8576"/>
    <n v="16"/>
    <x v="0"/>
    <x v="0"/>
    <x v="2"/>
    <s v="no"/>
  </r>
  <r>
    <n v="237792"/>
    <s v="Shepherd University"/>
    <s v="WV"/>
    <n v="0.96779999999999999"/>
    <n v="2344"/>
    <n v="19082"/>
    <n v="0.51029999999999998"/>
    <n v="0.71379999999999999"/>
    <n v="0.29430000000000001"/>
    <x v="1294"/>
    <x v="566"/>
    <n v="7788"/>
    <n v="17"/>
    <x v="0"/>
    <x v="2"/>
    <x v="2"/>
    <s v="no"/>
  </r>
  <r>
    <n v="237899"/>
    <s v="West Virginia State University"/>
    <s v="WV"/>
    <n v="0.95960000000000001"/>
    <n v="1321"/>
    <n v="14990"/>
    <n v="0.39179999999999998"/>
    <n v="0.56730000000000003"/>
    <n v="0.2014"/>
    <x v="1295"/>
    <x v="567"/>
    <n v="7141"/>
    <n v="13"/>
    <x v="0"/>
    <x v="1"/>
    <x v="2"/>
    <s v="no"/>
  </r>
  <r>
    <n v="237932"/>
    <s v="West Liberty University"/>
    <s v="WV"/>
    <n v="0.97270000000000001"/>
    <n v="1511"/>
    <n v="17442"/>
    <n v="0.59530000000000005"/>
    <n v="0.68859999999999999"/>
    <n v="0.31879999999999997"/>
    <x v="1296"/>
    <x v="58"/>
    <n v="7150"/>
    <n v="12"/>
    <x v="0"/>
    <x v="2"/>
    <x v="2"/>
    <s v="no"/>
  </r>
  <r>
    <n v="237950"/>
    <s v="West Virginia University Institute of Technology"/>
    <s v="WV"/>
    <n v="0.36680000000000001"/>
    <n v="981"/>
    <n v="21072"/>
    <n v="0.3296"/>
    <n v="0.61760000000000004"/>
    <n v="0.27379999999999999"/>
    <x v="1297"/>
    <x v="79"/>
    <n v="8140"/>
    <n v="13"/>
    <x v="0"/>
    <x v="0"/>
    <x v="2"/>
    <s v="yes"/>
  </r>
  <r>
    <n v="237969"/>
    <s v="West Virginia Wesleyan College"/>
    <s v="WV"/>
    <n v="0.93340000000000001"/>
    <n v="954"/>
    <n v="34090"/>
    <n v="0.57140000000000002"/>
    <n v="0.67320000000000002"/>
    <n v="0.37630000000000002"/>
    <x v="1298"/>
    <x v="11"/>
    <n v="6450"/>
    <n v="13"/>
    <x v="1"/>
    <x v="2"/>
    <x v="2"/>
    <s v="yes"/>
  </r>
  <r>
    <n v="238032"/>
    <s v="West Virginia University"/>
    <s v="WV"/>
    <n v="0.89"/>
    <n v="17385"/>
    <n v="28608"/>
    <n v="0.64659999999999995"/>
    <n v="0.83430000000000004"/>
    <n v="0.2157"/>
    <x v="1297"/>
    <x v="79"/>
    <n v="11832"/>
    <n v="19"/>
    <x v="0"/>
    <x v="0"/>
    <x v="2"/>
    <s v="yes"/>
  </r>
  <r>
    <n v="238078"/>
    <s v="Wheeling University"/>
    <s v="WV"/>
    <n v="0.63160000000000005"/>
    <n v="589"/>
    <n v="29875"/>
    <n v="0.23330000000000001"/>
    <n v="0.53659999999999997"/>
    <n v="0.31559999999999999"/>
    <x v="1299"/>
    <x v="361"/>
    <n v="5906"/>
    <n v="15"/>
    <x v="1"/>
    <x v="0"/>
    <x v="2"/>
    <s v="yes"/>
  </r>
  <r>
    <n v="245953"/>
    <s v="Mid-America Christian University"/>
    <s v="OK"/>
    <n v="0.91759999999999997"/>
    <n v="1666"/>
    <n v="21294"/>
    <n v="0.44230000000000003"/>
    <n v="0.65149999999999997"/>
    <n v="0.52869999999999995"/>
    <x v="1300"/>
    <x v="568"/>
    <n v="5970"/>
    <n v="14"/>
    <x v="1"/>
    <x v="0"/>
    <x v="0"/>
    <s v="no"/>
  </r>
  <r>
    <n v="262129"/>
    <s v="New College of Florida"/>
    <s v="FL"/>
    <n v="0.73199999999999998"/>
    <n v="843"/>
    <n v="29944"/>
    <n v="0.66669999999999996"/>
    <n v="0.75570000000000004"/>
    <n v="0.33939999999999998"/>
    <x v="1301"/>
    <x v="482"/>
    <n v="10340"/>
    <n v="8"/>
    <x v="0"/>
    <x v="0"/>
    <x v="2"/>
    <s v="no"/>
  </r>
  <r>
    <n v="368452"/>
    <s v="Nossi College of Art and Design"/>
    <s v="TN"/>
    <n v="0.46310000000000001"/>
    <n v="247"/>
    <n v="20350"/>
    <n v="0.41799999999999998"/>
    <n v="0.88"/>
    <n v="0.57250000000000001"/>
    <x v="1302"/>
    <x v="569"/>
    <n v="7917"/>
    <n v="10"/>
    <x v="2"/>
    <x v="0"/>
    <x v="1"/>
    <s v="no"/>
  </r>
  <r>
    <n v="384254"/>
    <s v="Beacon College"/>
    <s v="FL"/>
    <n v="0.43469999999999998"/>
    <n v="506"/>
    <n v="51680"/>
    <n v="0.60229999999999995"/>
    <n v="0.84919999999999995"/>
    <n v="0.23530000000000001"/>
    <x v="1303"/>
    <x v="32"/>
    <n v="6234"/>
    <n v="12"/>
    <x v="1"/>
    <x v="1"/>
    <x v="2"/>
    <s v="no"/>
  </r>
  <r>
    <n v="385619"/>
    <s v="Everglades University"/>
    <s v="FL"/>
    <n v="0.8145"/>
    <n v="2789"/>
    <n v="21680"/>
    <n v="0.61360000000000003"/>
    <n v="0.73650000000000004"/>
    <n v="0.72009999999999996"/>
    <x v="1304"/>
    <x v="570"/>
    <n v="5277"/>
    <n v="17"/>
    <x v="1"/>
    <x v="0"/>
    <x v="2"/>
    <s v="no"/>
  </r>
  <r>
    <n v="426314"/>
    <s v="Embry-Riddle Aeronautical University-Worldwide"/>
    <s v="FL"/>
    <n v="0.57909999999999995"/>
    <n v="9139"/>
    <n v="12097"/>
    <n v="0.20549999999999999"/>
    <n v="0.60289999999999999"/>
    <n v="0.25509999999999999"/>
    <x v="2"/>
    <x v="2"/>
    <n v="9064"/>
    <n v="23"/>
    <x v="1"/>
    <x v="0"/>
    <x v="2"/>
    <s v="yes"/>
  </r>
  <r>
    <n v="433660"/>
    <s v="Florida Gulf Coast University"/>
    <s v="FL"/>
    <n v="0.63439999999999996"/>
    <n v="13874"/>
    <n v="25162"/>
    <n v="0.57399999999999995"/>
    <n v="0.83220000000000005"/>
    <n v="0.27879999999999999"/>
    <x v="1305"/>
    <x v="571"/>
    <n v="9789"/>
    <n v="20"/>
    <x v="0"/>
    <x v="1"/>
    <x v="2"/>
    <s v="yes"/>
  </r>
  <r>
    <n v="439701"/>
    <s v="The King's University"/>
    <s v="TX"/>
    <n v="0.60640000000000005"/>
    <n v="251"/>
    <n v="12480"/>
    <n v="0.47370000000000001"/>
    <n v="0.5"/>
    <n v="0.38600000000000001"/>
    <x v="1306"/>
    <x v="11"/>
    <n v="8073"/>
    <n v="10"/>
    <x v="1"/>
    <x v="1"/>
    <x v="0"/>
    <s v="no"/>
  </r>
  <r>
    <n v="446048"/>
    <s v="Ave Maria University"/>
    <s v="FL"/>
    <n v="0.41389999999999999"/>
    <n v="1298"/>
    <n v="30198"/>
    <n v="0.53939999999999999"/>
    <n v="0.7893"/>
    <n v="0.2104"/>
    <x v="1307"/>
    <x v="572"/>
    <n v="9091"/>
    <n v="17"/>
    <x v="1"/>
    <x v="2"/>
    <x v="2"/>
    <s v="no"/>
  </r>
  <r>
    <n v="446233"/>
    <s v="Ecclesia College"/>
    <s v="AR"/>
    <n v="0.73809999999999998"/>
    <n v="108"/>
    <n v="16850"/>
    <n v="0.4"/>
    <n v="0.4839"/>
    <n v="0.48549999999999999"/>
    <x v="204"/>
    <x v="573"/>
    <n v="1331"/>
    <n v="10"/>
    <x v="1"/>
    <x v="2"/>
    <x v="1"/>
    <s v="no"/>
  </r>
  <r>
    <n v="447689"/>
    <s v="Georgia Gwinnett College"/>
    <s v="GA"/>
    <n v="0.95499999999999996"/>
    <n v="11344"/>
    <n v="13844"/>
    <n v="0.2147"/>
    <n v="0.63370000000000004"/>
    <n v="0.5181"/>
    <x v="1308"/>
    <x v="574"/>
    <n v="8110"/>
    <n v="19"/>
    <x v="0"/>
    <x v="1"/>
    <x v="2"/>
    <s v="no"/>
  </r>
  <r>
    <n v="449764"/>
    <s v="Visible Music College"/>
    <s v="TN"/>
    <n v="0.28029999999999999"/>
    <n v="79"/>
    <n v="22000"/>
    <n v="0.2286"/>
    <n v="0.66669999999999996"/>
    <n v="0.48809999999999998"/>
    <x v="1309"/>
    <x v="260"/>
    <n v="2476"/>
    <n v="6"/>
    <x v="1"/>
    <x v="0"/>
    <x v="1"/>
    <s v="no"/>
  </r>
  <r>
    <n v="457129"/>
    <s v="Chamberlain University-Florida"/>
    <s v="FL"/>
    <n v="0.90910000000000002"/>
    <n v="821"/>
    <n v="19975"/>
    <n v="0.33329999999999999"/>
    <n v="0.625"/>
    <n v="0.5423"/>
    <x v="541"/>
    <x v="266"/>
    <n v="8080"/>
    <n v="10"/>
    <x v="2"/>
    <x v="0"/>
    <x v="2"/>
    <s v="yes"/>
  </r>
  <r>
    <n v="459949"/>
    <s v="Texas A&amp;M University-San Antonio"/>
    <s v="TX"/>
    <n v="0.92800000000000005"/>
    <n v="6599"/>
    <n v="23255"/>
    <n v="0.4017"/>
    <n v="0.65669999999999995"/>
    <n v="0.50839999999999996"/>
    <x v="373"/>
    <x v="575"/>
    <n v="8625"/>
    <n v="18"/>
    <x v="0"/>
    <x v="0"/>
    <x v="0"/>
    <s v="yes"/>
  </r>
  <r>
    <n v="460871"/>
    <s v="Chamberlain University-Virginia"/>
    <s v="VA"/>
    <n v="0.9"/>
    <n v="557"/>
    <n v="20785"/>
    <n v="1"/>
    <n v="1"/>
    <n v="0.44440000000000002"/>
    <x v="541"/>
    <x v="266"/>
    <n v="8978"/>
    <n v="9"/>
    <x v="2"/>
    <x v="1"/>
    <x v="2"/>
    <s v="yes"/>
  </r>
  <r>
    <n v="466930"/>
    <s v="Chamberlain University-Texas"/>
    <s v="TX"/>
    <n v="0.8387"/>
    <n v="2270"/>
    <n v="20380"/>
    <n v="0.25"/>
    <n v="0.60870000000000002"/>
    <n v="0.5373"/>
    <x v="541"/>
    <x v="266"/>
    <n v="8197"/>
    <n v="10"/>
    <x v="2"/>
    <x v="0"/>
    <x v="0"/>
    <s v="yes"/>
  </r>
  <r>
    <n v="475608"/>
    <s v="Criswell College"/>
    <s v="TX"/>
    <n v="1"/>
    <n v="132"/>
    <n v="15750"/>
    <n v="0.5"/>
    <n v="1"/>
    <n v="0.42370000000000002"/>
    <x v="1310"/>
    <x v="576"/>
    <n v="6560"/>
    <n v="5"/>
    <x v="1"/>
    <x v="0"/>
    <x v="0"/>
    <s v="no"/>
  </r>
  <r>
    <n v="475732"/>
    <s v="Chamberlain University-Georgia"/>
    <s v="GA"/>
    <n v="0.9143"/>
    <n v="1940"/>
    <n v="20515"/>
    <n v="0.5"/>
    <n v="0.4"/>
    <n v="0.51570000000000005"/>
    <x v="541"/>
    <x v="266"/>
    <n v="8288"/>
    <n v="16"/>
    <x v="2"/>
    <x v="0"/>
    <x v="2"/>
    <s v="yes"/>
  </r>
  <r>
    <n v="482149"/>
    <s v="Augusta University"/>
    <s v="GA"/>
    <n v="0.86409999999999998"/>
    <n v="5613"/>
    <n v="24734"/>
    <n v="0.48809999999999998"/>
    <n v="0.75560000000000005"/>
    <n v="0.38790000000000002"/>
    <x v="1311"/>
    <x v="34"/>
    <n v="9414"/>
    <n v="16"/>
    <x v="0"/>
    <x v="0"/>
    <x v="2"/>
    <s v="no"/>
  </r>
  <r>
    <n v="482158"/>
    <s v="Middle Georgia State University"/>
    <s v="GA"/>
    <n v="0.99680000000000002"/>
    <n v="6574"/>
    <n v="16390"/>
    <n v="0.25330000000000003"/>
    <n v="0.65290000000000004"/>
    <n v="0.42880000000000001"/>
    <x v="1312"/>
    <x v="4"/>
    <n v="8304"/>
    <n v="18"/>
    <x v="0"/>
    <x v="0"/>
    <x v="2"/>
    <s v="no"/>
  </r>
  <r>
    <n v="482468"/>
    <s v="DeVry University-Georgia"/>
    <s v="GA"/>
    <n v="1"/>
    <n v="516"/>
    <n v="17408"/>
    <n v="0.125"/>
    <n v="0.4"/>
    <n v="0.73729999999999996"/>
    <x v="544"/>
    <x v="268"/>
    <n v="9146"/>
    <n v="18"/>
    <x v="2"/>
    <x v="1"/>
    <x v="2"/>
    <s v="no"/>
  </r>
  <r>
    <n v="482680"/>
    <s v="University of North Georgia"/>
    <s v="GA"/>
    <n v="0.6794"/>
    <n v="16146"/>
    <n v="16503"/>
    <n v="0.37290000000000001"/>
    <n v="0.73470000000000002"/>
    <n v="0.28089999999999998"/>
    <x v="1313"/>
    <x v="554"/>
    <n v="8231"/>
    <n v="19"/>
    <x v="0"/>
    <x v="2"/>
    <x v="2"/>
    <s v="yes"/>
  </r>
  <r>
    <n v="484473"/>
    <s v="University of Florida-Online"/>
    <s v="FL"/>
    <n v="0.61260000000000003"/>
    <n v="4627"/>
    <n v="16579"/>
    <n v="0.8468"/>
    <n v="0.94820000000000004"/>
    <n v="0.21809999999999999"/>
    <x v="931"/>
    <x v="26"/>
    <n v="5838"/>
    <n v="61"/>
    <x v="0"/>
    <x v="0"/>
    <x v="2"/>
    <s v="yes"/>
  </r>
  <r>
    <n v="486840"/>
    <s v="Kennesaw State University"/>
    <s v="GA"/>
    <n v="0.69189999999999996"/>
    <n v="41254"/>
    <n v="17736"/>
    <n v="0.52200000000000002"/>
    <n v="0.76719999999999999"/>
    <n v="0.37740000000000001"/>
    <x v="1314"/>
    <x v="577"/>
    <n v="9711"/>
    <n v="23"/>
    <x v="0"/>
    <x v="1"/>
    <x v="2"/>
    <s v="yes"/>
  </r>
  <r>
    <n v="486901"/>
    <s v="Milligan University"/>
    <s v="TN"/>
    <n v="0.72289999999999999"/>
    <n v="818"/>
    <n v="40450"/>
    <n v="0.63429999999999997"/>
    <n v="0.81510000000000005"/>
    <n v="0.23980000000000001"/>
    <x v="1315"/>
    <x v="578"/>
    <n v="6980"/>
    <n v="10"/>
    <x v="1"/>
    <x v="1"/>
    <x v="1"/>
    <s v="no"/>
  </r>
  <r>
    <n v="489937"/>
    <s v="Carolina University"/>
    <s v="NC"/>
    <n v="0.39539999999999997"/>
    <n v="460"/>
    <n v="17575"/>
    <n v="0.2155"/>
    <n v="0.56359999999999999"/>
    <n v="0.37259999999999999"/>
    <x v="1316"/>
    <x v="579"/>
    <n v="5407"/>
    <n v="17"/>
    <x v="1"/>
    <x v="0"/>
    <x v="2"/>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x v="0"/>
    <x v="0"/>
    <x v="0"/>
    <x v="0"/>
    <x v="0"/>
    <x v="0"/>
    <x v="0"/>
    <x v="0"/>
  </r>
  <r>
    <x v="1"/>
    <x v="1"/>
    <x v="1"/>
    <x v="1"/>
    <x v="1"/>
    <x v="1"/>
    <x v="1"/>
    <x v="1"/>
    <x v="1"/>
    <x v="1"/>
  </r>
  <r>
    <x v="2"/>
    <x v="2"/>
    <x v="2"/>
    <x v="2"/>
    <x v="2"/>
    <x v="2"/>
    <x v="2"/>
    <x v="2"/>
    <x v="2"/>
    <x v="2"/>
  </r>
  <r>
    <x v="3"/>
    <x v="3"/>
    <x v="3"/>
    <x v="3"/>
    <x v="3"/>
    <x v="3"/>
    <x v="3"/>
    <x v="3"/>
    <x v="3"/>
    <x v="1"/>
  </r>
  <r>
    <x v="4"/>
    <x v="4"/>
    <x v="4"/>
    <x v="4"/>
    <x v="4"/>
    <x v="4"/>
    <x v="4"/>
    <x v="4"/>
    <x v="4"/>
    <x v="3"/>
  </r>
  <r>
    <x v="5"/>
    <x v="5"/>
    <x v="5"/>
    <x v="5"/>
    <x v="5"/>
    <x v="5"/>
    <x v="5"/>
    <x v="5"/>
    <x v="5"/>
    <x v="4"/>
  </r>
  <r>
    <x v="6"/>
    <x v="6"/>
    <x v="6"/>
    <x v="6"/>
    <x v="6"/>
    <x v="6"/>
    <x v="6"/>
    <x v="6"/>
    <x v="6"/>
    <x v="5"/>
  </r>
  <r>
    <x v="7"/>
    <x v="7"/>
    <x v="7"/>
    <x v="7"/>
    <x v="7"/>
    <x v="7"/>
    <x v="7"/>
    <x v="7"/>
    <x v="7"/>
    <x v="6"/>
  </r>
  <r>
    <x v="8"/>
    <x v="8"/>
    <x v="8"/>
    <x v="8"/>
    <x v="8"/>
    <x v="8"/>
    <x v="8"/>
    <x v="8"/>
    <x v="8"/>
    <x v="6"/>
  </r>
  <r>
    <x v="9"/>
    <x v="9"/>
    <x v="9"/>
    <x v="9"/>
    <x v="9"/>
    <x v="9"/>
    <x v="9"/>
    <x v="9"/>
    <x v="9"/>
    <x v="7"/>
  </r>
  <r>
    <x v="10"/>
    <x v="10"/>
    <x v="10"/>
    <x v="10"/>
    <x v="10"/>
    <x v="10"/>
    <x v="10"/>
    <x v="10"/>
    <x v="10"/>
    <x v="8"/>
  </r>
  <r>
    <x v="11"/>
    <x v="11"/>
    <x v="11"/>
    <x v="11"/>
    <x v="11"/>
    <x v="11"/>
    <x v="11"/>
    <x v="11"/>
    <x v="11"/>
    <x v="4"/>
  </r>
  <r>
    <x v="12"/>
    <x v="12"/>
    <x v="12"/>
    <x v="12"/>
    <x v="12"/>
    <x v="12"/>
    <x v="12"/>
    <x v="12"/>
    <x v="12"/>
    <x v="9"/>
  </r>
  <r>
    <x v="13"/>
    <x v="13"/>
    <x v="13"/>
    <x v="13"/>
    <x v="13"/>
    <x v="13"/>
    <x v="13"/>
    <x v="13"/>
    <x v="13"/>
    <x v="3"/>
  </r>
  <r>
    <x v="14"/>
    <x v="14"/>
    <x v="14"/>
    <x v="14"/>
    <x v="14"/>
    <x v="14"/>
    <x v="14"/>
    <x v="14"/>
    <x v="14"/>
    <x v="1"/>
  </r>
  <r>
    <x v="15"/>
    <x v="15"/>
    <x v="15"/>
    <x v="15"/>
    <x v="15"/>
    <x v="15"/>
    <x v="15"/>
    <x v="15"/>
    <x v="15"/>
    <x v="0"/>
  </r>
  <r>
    <x v="16"/>
    <x v="16"/>
    <x v="16"/>
    <x v="16"/>
    <x v="16"/>
    <x v="16"/>
    <x v="16"/>
    <x v="16"/>
    <x v="16"/>
    <x v="10"/>
  </r>
  <r>
    <x v="17"/>
    <x v="17"/>
    <x v="17"/>
    <x v="17"/>
    <x v="17"/>
    <x v="17"/>
    <x v="17"/>
    <x v="17"/>
    <x v="17"/>
    <x v="11"/>
  </r>
  <r>
    <x v="18"/>
    <x v="18"/>
    <x v="18"/>
    <x v="18"/>
    <x v="18"/>
    <x v="18"/>
    <x v="18"/>
    <x v="18"/>
    <x v="18"/>
    <x v="12"/>
  </r>
  <r>
    <x v="19"/>
    <x v="19"/>
    <x v="19"/>
    <x v="19"/>
    <x v="19"/>
    <x v="19"/>
    <x v="19"/>
    <x v="19"/>
    <x v="19"/>
    <x v="8"/>
  </r>
  <r>
    <x v="20"/>
    <x v="20"/>
    <x v="20"/>
    <x v="20"/>
    <x v="20"/>
    <x v="20"/>
    <x v="20"/>
    <x v="20"/>
    <x v="20"/>
    <x v="10"/>
  </r>
  <r>
    <x v="21"/>
    <x v="21"/>
    <x v="21"/>
    <x v="21"/>
    <x v="21"/>
    <x v="21"/>
    <x v="21"/>
    <x v="21"/>
    <x v="21"/>
    <x v="13"/>
  </r>
  <r>
    <x v="22"/>
    <x v="22"/>
    <x v="22"/>
    <x v="22"/>
    <x v="22"/>
    <x v="22"/>
    <x v="22"/>
    <x v="22"/>
    <x v="22"/>
    <x v="10"/>
  </r>
  <r>
    <x v="23"/>
    <x v="23"/>
    <x v="20"/>
    <x v="23"/>
    <x v="23"/>
    <x v="23"/>
    <x v="23"/>
    <x v="23"/>
    <x v="23"/>
    <x v="12"/>
  </r>
  <r>
    <x v="24"/>
    <x v="24"/>
    <x v="23"/>
    <x v="24"/>
    <x v="24"/>
    <x v="24"/>
    <x v="24"/>
    <x v="24"/>
    <x v="24"/>
    <x v="8"/>
  </r>
  <r>
    <x v="25"/>
    <x v="25"/>
    <x v="24"/>
    <x v="25"/>
    <x v="25"/>
    <x v="25"/>
    <x v="25"/>
    <x v="25"/>
    <x v="25"/>
    <x v="11"/>
  </r>
  <r>
    <x v="26"/>
    <x v="26"/>
    <x v="25"/>
    <x v="26"/>
    <x v="26"/>
    <x v="26"/>
    <x v="26"/>
    <x v="26"/>
    <x v="26"/>
    <x v="14"/>
  </r>
  <r>
    <x v="27"/>
    <x v="27"/>
    <x v="26"/>
    <x v="27"/>
    <x v="27"/>
    <x v="27"/>
    <x v="27"/>
    <x v="24"/>
    <x v="27"/>
    <x v="0"/>
  </r>
  <r>
    <x v="28"/>
    <x v="28"/>
    <x v="27"/>
    <x v="28"/>
    <x v="28"/>
    <x v="28"/>
    <x v="28"/>
    <x v="24"/>
    <x v="28"/>
    <x v="10"/>
  </r>
  <r>
    <x v="29"/>
    <x v="29"/>
    <x v="28"/>
    <x v="29"/>
    <x v="29"/>
    <x v="29"/>
    <x v="29"/>
    <x v="26"/>
    <x v="29"/>
    <x v="3"/>
  </r>
  <r>
    <x v="30"/>
    <x v="30"/>
    <x v="29"/>
    <x v="30"/>
    <x v="30"/>
    <x v="30"/>
    <x v="30"/>
    <x v="27"/>
    <x v="30"/>
    <x v="1"/>
  </r>
  <r>
    <x v="31"/>
    <x v="31"/>
    <x v="30"/>
    <x v="31"/>
    <x v="31"/>
    <x v="31"/>
    <x v="31"/>
    <x v="28"/>
    <x v="31"/>
    <x v="10"/>
  </r>
  <r>
    <x v="32"/>
    <x v="32"/>
    <x v="31"/>
    <x v="32"/>
    <x v="32"/>
    <x v="32"/>
    <x v="32"/>
    <x v="29"/>
    <x v="32"/>
    <x v="3"/>
  </r>
  <r>
    <x v="33"/>
    <x v="33"/>
    <x v="32"/>
    <x v="33"/>
    <x v="33"/>
    <x v="33"/>
    <x v="33"/>
    <x v="30"/>
    <x v="33"/>
    <x v="2"/>
  </r>
  <r>
    <x v="34"/>
    <x v="34"/>
    <x v="33"/>
    <x v="34"/>
    <x v="34"/>
    <x v="34"/>
    <x v="34"/>
    <x v="31"/>
    <x v="34"/>
    <x v="10"/>
  </r>
  <r>
    <x v="35"/>
    <x v="35"/>
    <x v="34"/>
    <x v="35"/>
    <x v="35"/>
    <x v="35"/>
    <x v="35"/>
    <x v="32"/>
    <x v="35"/>
    <x v="15"/>
  </r>
  <r>
    <x v="36"/>
    <x v="36"/>
    <x v="35"/>
    <x v="36"/>
    <x v="36"/>
    <x v="36"/>
    <x v="36"/>
    <x v="33"/>
    <x v="36"/>
    <x v="16"/>
  </r>
  <r>
    <x v="37"/>
    <x v="37"/>
    <x v="36"/>
    <x v="37"/>
    <x v="37"/>
    <x v="37"/>
    <x v="37"/>
    <x v="34"/>
    <x v="37"/>
    <x v="17"/>
  </r>
  <r>
    <x v="38"/>
    <x v="38"/>
    <x v="37"/>
    <x v="38"/>
    <x v="38"/>
    <x v="38"/>
    <x v="38"/>
    <x v="35"/>
    <x v="38"/>
    <x v="18"/>
  </r>
  <r>
    <x v="39"/>
    <x v="39"/>
    <x v="38"/>
    <x v="39"/>
    <x v="39"/>
    <x v="39"/>
    <x v="39"/>
    <x v="36"/>
    <x v="39"/>
    <x v="9"/>
  </r>
  <r>
    <x v="40"/>
    <x v="40"/>
    <x v="39"/>
    <x v="40"/>
    <x v="40"/>
    <x v="40"/>
    <x v="40"/>
    <x v="37"/>
    <x v="40"/>
    <x v="6"/>
  </r>
  <r>
    <x v="41"/>
    <x v="41"/>
    <x v="40"/>
    <x v="41"/>
    <x v="41"/>
    <x v="41"/>
    <x v="41"/>
    <x v="38"/>
    <x v="41"/>
    <x v="4"/>
  </r>
  <r>
    <x v="42"/>
    <x v="42"/>
    <x v="41"/>
    <x v="42"/>
    <x v="42"/>
    <x v="42"/>
    <x v="42"/>
    <x v="7"/>
    <x v="42"/>
    <x v="9"/>
  </r>
  <r>
    <x v="43"/>
    <x v="43"/>
    <x v="42"/>
    <x v="43"/>
    <x v="43"/>
    <x v="43"/>
    <x v="43"/>
    <x v="39"/>
    <x v="43"/>
    <x v="4"/>
  </r>
  <r>
    <x v="44"/>
    <x v="44"/>
    <x v="43"/>
    <x v="44"/>
    <x v="44"/>
    <x v="44"/>
    <x v="44"/>
    <x v="11"/>
    <x v="44"/>
    <x v="4"/>
  </r>
  <r>
    <x v="45"/>
    <x v="45"/>
    <x v="44"/>
    <x v="45"/>
    <x v="45"/>
    <x v="45"/>
    <x v="45"/>
    <x v="40"/>
    <x v="45"/>
    <x v="19"/>
  </r>
  <r>
    <x v="46"/>
    <x v="46"/>
    <x v="45"/>
    <x v="46"/>
    <x v="46"/>
    <x v="46"/>
    <x v="46"/>
    <x v="32"/>
    <x v="46"/>
    <x v="4"/>
  </r>
  <r>
    <x v="47"/>
    <x v="47"/>
    <x v="46"/>
    <x v="47"/>
    <x v="47"/>
    <x v="47"/>
    <x v="47"/>
    <x v="41"/>
    <x v="47"/>
    <x v="5"/>
  </r>
  <r>
    <x v="48"/>
    <x v="48"/>
    <x v="47"/>
    <x v="48"/>
    <x v="48"/>
    <x v="48"/>
    <x v="48"/>
    <x v="42"/>
    <x v="48"/>
    <x v="17"/>
  </r>
  <r>
    <x v="49"/>
    <x v="49"/>
    <x v="48"/>
    <x v="49"/>
    <x v="49"/>
    <x v="49"/>
    <x v="49"/>
    <x v="43"/>
    <x v="49"/>
    <x v="19"/>
  </r>
  <r>
    <x v="50"/>
    <x v="50"/>
    <x v="49"/>
    <x v="50"/>
    <x v="50"/>
    <x v="50"/>
    <x v="50"/>
    <x v="11"/>
    <x v="50"/>
    <x v="6"/>
  </r>
  <r>
    <x v="51"/>
    <x v="51"/>
    <x v="50"/>
    <x v="51"/>
    <x v="51"/>
    <x v="51"/>
    <x v="51"/>
    <x v="11"/>
    <x v="51"/>
    <x v="17"/>
  </r>
  <r>
    <x v="52"/>
    <x v="52"/>
    <x v="51"/>
    <x v="52"/>
    <x v="52"/>
    <x v="52"/>
    <x v="52"/>
    <x v="34"/>
    <x v="52"/>
    <x v="9"/>
  </r>
  <r>
    <x v="53"/>
    <x v="53"/>
    <x v="52"/>
    <x v="53"/>
    <x v="53"/>
    <x v="53"/>
    <x v="53"/>
    <x v="0"/>
    <x v="53"/>
    <x v="19"/>
  </r>
  <r>
    <x v="54"/>
    <x v="54"/>
    <x v="53"/>
    <x v="54"/>
    <x v="54"/>
    <x v="54"/>
    <x v="54"/>
    <x v="44"/>
    <x v="54"/>
    <x v="20"/>
  </r>
  <r>
    <x v="55"/>
    <x v="55"/>
    <x v="54"/>
    <x v="55"/>
    <x v="55"/>
    <x v="55"/>
    <x v="55"/>
    <x v="45"/>
    <x v="55"/>
    <x v="4"/>
  </r>
  <r>
    <x v="43"/>
    <x v="56"/>
    <x v="55"/>
    <x v="56"/>
    <x v="56"/>
    <x v="56"/>
    <x v="56"/>
    <x v="7"/>
    <x v="56"/>
    <x v="4"/>
  </r>
  <r>
    <x v="56"/>
    <x v="57"/>
    <x v="56"/>
    <x v="57"/>
    <x v="57"/>
    <x v="57"/>
    <x v="57"/>
    <x v="6"/>
    <x v="57"/>
    <x v="6"/>
  </r>
  <r>
    <x v="57"/>
    <x v="58"/>
    <x v="57"/>
    <x v="58"/>
    <x v="58"/>
    <x v="58"/>
    <x v="58"/>
    <x v="11"/>
    <x v="58"/>
    <x v="6"/>
  </r>
  <r>
    <x v="58"/>
    <x v="59"/>
    <x v="58"/>
    <x v="59"/>
    <x v="59"/>
    <x v="59"/>
    <x v="59"/>
    <x v="6"/>
    <x v="59"/>
    <x v="9"/>
  </r>
  <r>
    <x v="59"/>
    <x v="60"/>
    <x v="59"/>
    <x v="60"/>
    <x v="60"/>
    <x v="60"/>
    <x v="60"/>
    <x v="0"/>
    <x v="60"/>
    <x v="9"/>
  </r>
  <r>
    <x v="60"/>
    <x v="61"/>
    <x v="60"/>
    <x v="61"/>
    <x v="61"/>
    <x v="61"/>
    <x v="61"/>
    <x v="46"/>
    <x v="61"/>
    <x v="17"/>
  </r>
  <r>
    <x v="61"/>
    <x v="62"/>
    <x v="61"/>
    <x v="62"/>
    <x v="62"/>
    <x v="62"/>
    <x v="62"/>
    <x v="47"/>
    <x v="62"/>
    <x v="19"/>
  </r>
  <r>
    <x v="62"/>
    <x v="63"/>
    <x v="62"/>
    <x v="63"/>
    <x v="63"/>
    <x v="63"/>
    <x v="63"/>
    <x v="48"/>
    <x v="63"/>
    <x v="9"/>
  </r>
  <r>
    <x v="63"/>
    <x v="64"/>
    <x v="63"/>
    <x v="64"/>
    <x v="64"/>
    <x v="64"/>
    <x v="64"/>
    <x v="49"/>
    <x v="64"/>
    <x v="15"/>
  </r>
  <r>
    <x v="64"/>
    <x v="65"/>
    <x v="64"/>
    <x v="65"/>
    <x v="8"/>
    <x v="65"/>
    <x v="65"/>
    <x v="50"/>
    <x v="65"/>
    <x v="19"/>
  </r>
  <r>
    <x v="65"/>
    <x v="66"/>
    <x v="65"/>
    <x v="66"/>
    <x v="65"/>
    <x v="66"/>
    <x v="66"/>
    <x v="26"/>
    <x v="66"/>
    <x v="21"/>
  </r>
  <r>
    <x v="66"/>
    <x v="67"/>
    <x v="66"/>
    <x v="67"/>
    <x v="66"/>
    <x v="67"/>
    <x v="67"/>
    <x v="51"/>
    <x v="67"/>
    <x v="9"/>
  </r>
  <r>
    <x v="67"/>
    <x v="68"/>
    <x v="67"/>
    <x v="68"/>
    <x v="67"/>
    <x v="68"/>
    <x v="68"/>
    <x v="52"/>
    <x v="68"/>
    <x v="3"/>
  </r>
  <r>
    <x v="68"/>
    <x v="69"/>
    <x v="68"/>
    <x v="69"/>
    <x v="68"/>
    <x v="69"/>
    <x v="69"/>
    <x v="6"/>
    <x v="69"/>
    <x v="16"/>
  </r>
  <r>
    <x v="69"/>
    <x v="70"/>
    <x v="69"/>
    <x v="70"/>
    <x v="69"/>
    <x v="70"/>
    <x v="70"/>
    <x v="53"/>
    <x v="70"/>
    <x v="19"/>
  </r>
  <r>
    <x v="70"/>
    <x v="71"/>
    <x v="70"/>
    <x v="71"/>
    <x v="70"/>
    <x v="71"/>
    <x v="71"/>
    <x v="26"/>
    <x v="71"/>
    <x v="11"/>
  </r>
  <r>
    <x v="71"/>
    <x v="72"/>
    <x v="71"/>
    <x v="72"/>
    <x v="71"/>
    <x v="72"/>
    <x v="72"/>
    <x v="54"/>
    <x v="72"/>
    <x v="16"/>
  </r>
  <r>
    <x v="72"/>
    <x v="73"/>
    <x v="72"/>
    <x v="73"/>
    <x v="72"/>
    <x v="73"/>
    <x v="73"/>
    <x v="38"/>
    <x v="73"/>
    <x v="19"/>
  </r>
  <r>
    <x v="73"/>
    <x v="74"/>
    <x v="73"/>
    <x v="74"/>
    <x v="73"/>
    <x v="74"/>
    <x v="74"/>
    <x v="35"/>
    <x v="74"/>
    <x v="2"/>
  </r>
  <r>
    <x v="74"/>
    <x v="75"/>
    <x v="74"/>
    <x v="75"/>
    <x v="74"/>
    <x v="75"/>
    <x v="75"/>
    <x v="55"/>
    <x v="75"/>
    <x v="19"/>
  </r>
  <r>
    <x v="75"/>
    <x v="76"/>
    <x v="75"/>
    <x v="76"/>
    <x v="75"/>
    <x v="76"/>
    <x v="76"/>
    <x v="56"/>
    <x v="76"/>
    <x v="2"/>
  </r>
  <r>
    <x v="76"/>
    <x v="77"/>
    <x v="76"/>
    <x v="77"/>
    <x v="76"/>
    <x v="77"/>
    <x v="77"/>
    <x v="57"/>
    <x v="77"/>
    <x v="9"/>
  </r>
  <r>
    <x v="77"/>
    <x v="78"/>
    <x v="77"/>
    <x v="78"/>
    <x v="77"/>
    <x v="78"/>
    <x v="78"/>
    <x v="41"/>
    <x v="78"/>
    <x v="6"/>
  </r>
  <r>
    <x v="78"/>
    <x v="79"/>
    <x v="78"/>
    <x v="79"/>
    <x v="78"/>
    <x v="79"/>
    <x v="79"/>
    <x v="41"/>
    <x v="79"/>
    <x v="16"/>
  </r>
  <r>
    <x v="79"/>
    <x v="80"/>
    <x v="79"/>
    <x v="80"/>
    <x v="79"/>
    <x v="80"/>
    <x v="80"/>
    <x v="58"/>
    <x v="80"/>
    <x v="19"/>
  </r>
  <r>
    <x v="80"/>
    <x v="81"/>
    <x v="80"/>
    <x v="81"/>
    <x v="80"/>
    <x v="81"/>
    <x v="81"/>
    <x v="59"/>
    <x v="81"/>
    <x v="4"/>
  </r>
  <r>
    <x v="81"/>
    <x v="82"/>
    <x v="81"/>
    <x v="82"/>
    <x v="81"/>
    <x v="82"/>
    <x v="82"/>
    <x v="34"/>
    <x v="82"/>
    <x v="2"/>
  </r>
  <r>
    <x v="82"/>
    <x v="83"/>
    <x v="82"/>
    <x v="83"/>
    <x v="82"/>
    <x v="83"/>
    <x v="83"/>
    <x v="60"/>
    <x v="83"/>
    <x v="7"/>
  </r>
  <r>
    <x v="83"/>
    <x v="84"/>
    <x v="83"/>
    <x v="84"/>
    <x v="83"/>
    <x v="84"/>
    <x v="84"/>
    <x v="0"/>
    <x v="84"/>
    <x v="3"/>
  </r>
  <r>
    <x v="84"/>
    <x v="85"/>
    <x v="84"/>
    <x v="85"/>
    <x v="84"/>
    <x v="85"/>
    <x v="85"/>
    <x v="61"/>
    <x v="85"/>
    <x v="6"/>
  </r>
  <r>
    <x v="85"/>
    <x v="86"/>
    <x v="85"/>
    <x v="86"/>
    <x v="85"/>
    <x v="86"/>
    <x v="86"/>
    <x v="6"/>
    <x v="86"/>
    <x v="0"/>
  </r>
  <r>
    <x v="86"/>
    <x v="87"/>
    <x v="86"/>
    <x v="87"/>
    <x v="86"/>
    <x v="87"/>
    <x v="87"/>
    <x v="60"/>
    <x v="87"/>
    <x v="2"/>
  </r>
  <r>
    <x v="87"/>
    <x v="88"/>
    <x v="87"/>
    <x v="88"/>
    <x v="87"/>
    <x v="88"/>
    <x v="88"/>
    <x v="62"/>
    <x v="88"/>
    <x v="6"/>
  </r>
  <r>
    <x v="88"/>
    <x v="89"/>
    <x v="88"/>
    <x v="89"/>
    <x v="88"/>
    <x v="89"/>
    <x v="89"/>
    <x v="63"/>
    <x v="89"/>
    <x v="20"/>
  </r>
  <r>
    <x v="89"/>
    <x v="90"/>
    <x v="89"/>
    <x v="90"/>
    <x v="89"/>
    <x v="90"/>
    <x v="90"/>
    <x v="64"/>
    <x v="90"/>
    <x v="20"/>
  </r>
  <r>
    <x v="43"/>
    <x v="91"/>
    <x v="90"/>
    <x v="91"/>
    <x v="90"/>
    <x v="91"/>
    <x v="91"/>
    <x v="65"/>
    <x v="91"/>
    <x v="19"/>
  </r>
  <r>
    <x v="90"/>
    <x v="92"/>
    <x v="91"/>
    <x v="92"/>
    <x v="91"/>
    <x v="92"/>
    <x v="92"/>
    <x v="66"/>
    <x v="92"/>
    <x v="20"/>
  </r>
  <r>
    <x v="91"/>
    <x v="93"/>
    <x v="92"/>
    <x v="93"/>
    <x v="92"/>
    <x v="93"/>
    <x v="93"/>
    <x v="32"/>
    <x v="93"/>
    <x v="16"/>
  </r>
  <r>
    <x v="92"/>
    <x v="94"/>
    <x v="93"/>
    <x v="94"/>
    <x v="93"/>
    <x v="94"/>
    <x v="94"/>
    <x v="64"/>
    <x v="94"/>
    <x v="5"/>
  </r>
  <r>
    <x v="93"/>
    <x v="95"/>
    <x v="94"/>
    <x v="95"/>
    <x v="94"/>
    <x v="95"/>
    <x v="95"/>
    <x v="67"/>
    <x v="95"/>
    <x v="2"/>
  </r>
  <r>
    <x v="94"/>
    <x v="96"/>
    <x v="95"/>
    <x v="96"/>
    <x v="95"/>
    <x v="96"/>
    <x v="96"/>
    <x v="58"/>
    <x v="96"/>
    <x v="16"/>
  </r>
  <r>
    <x v="95"/>
    <x v="97"/>
    <x v="96"/>
    <x v="97"/>
    <x v="96"/>
    <x v="97"/>
    <x v="97"/>
    <x v="34"/>
    <x v="36"/>
    <x v="16"/>
  </r>
  <r>
    <x v="96"/>
    <x v="98"/>
    <x v="97"/>
    <x v="98"/>
    <x v="97"/>
    <x v="98"/>
    <x v="98"/>
    <x v="13"/>
    <x v="97"/>
    <x v="7"/>
  </r>
  <r>
    <x v="97"/>
    <x v="99"/>
    <x v="98"/>
    <x v="99"/>
    <x v="98"/>
    <x v="99"/>
    <x v="99"/>
    <x v="57"/>
    <x v="98"/>
    <x v="7"/>
  </r>
  <r>
    <x v="98"/>
    <x v="100"/>
    <x v="99"/>
    <x v="100"/>
    <x v="99"/>
    <x v="100"/>
    <x v="100"/>
    <x v="68"/>
    <x v="99"/>
    <x v="2"/>
  </r>
  <r>
    <x v="99"/>
    <x v="101"/>
    <x v="100"/>
    <x v="101"/>
    <x v="100"/>
    <x v="101"/>
    <x v="101"/>
    <x v="34"/>
    <x v="100"/>
    <x v="1"/>
  </r>
  <r>
    <x v="100"/>
    <x v="102"/>
    <x v="101"/>
    <x v="102"/>
    <x v="101"/>
    <x v="102"/>
    <x v="102"/>
    <x v="69"/>
    <x v="101"/>
    <x v="0"/>
  </r>
  <r>
    <x v="101"/>
    <x v="103"/>
    <x v="102"/>
    <x v="103"/>
    <x v="102"/>
    <x v="103"/>
    <x v="103"/>
    <x v="70"/>
    <x v="102"/>
    <x v="19"/>
  </r>
  <r>
    <x v="102"/>
    <x v="104"/>
    <x v="103"/>
    <x v="104"/>
    <x v="103"/>
    <x v="104"/>
    <x v="104"/>
    <x v="13"/>
    <x v="103"/>
    <x v="5"/>
  </r>
  <r>
    <x v="103"/>
    <x v="105"/>
    <x v="104"/>
    <x v="105"/>
    <x v="104"/>
    <x v="105"/>
    <x v="105"/>
    <x v="71"/>
    <x v="104"/>
    <x v="20"/>
  </r>
  <r>
    <x v="104"/>
    <x v="106"/>
    <x v="105"/>
    <x v="106"/>
    <x v="105"/>
    <x v="106"/>
    <x v="106"/>
    <x v="11"/>
    <x v="105"/>
    <x v="19"/>
  </r>
  <r>
    <x v="105"/>
    <x v="107"/>
    <x v="106"/>
    <x v="107"/>
    <x v="106"/>
    <x v="107"/>
    <x v="107"/>
    <x v="11"/>
    <x v="106"/>
    <x v="17"/>
  </r>
  <r>
    <x v="106"/>
    <x v="108"/>
    <x v="107"/>
    <x v="108"/>
    <x v="107"/>
    <x v="108"/>
    <x v="108"/>
    <x v="72"/>
    <x v="107"/>
    <x v="0"/>
  </r>
  <r>
    <x v="107"/>
    <x v="109"/>
    <x v="108"/>
    <x v="109"/>
    <x v="108"/>
    <x v="109"/>
    <x v="109"/>
    <x v="73"/>
    <x v="108"/>
    <x v="16"/>
  </r>
  <r>
    <x v="108"/>
    <x v="110"/>
    <x v="109"/>
    <x v="110"/>
    <x v="109"/>
    <x v="110"/>
    <x v="110"/>
    <x v="11"/>
    <x v="109"/>
    <x v="16"/>
  </r>
  <r>
    <x v="109"/>
    <x v="111"/>
    <x v="110"/>
    <x v="111"/>
    <x v="110"/>
    <x v="111"/>
    <x v="111"/>
    <x v="74"/>
    <x v="110"/>
    <x v="6"/>
  </r>
  <r>
    <x v="110"/>
    <x v="112"/>
    <x v="111"/>
    <x v="112"/>
    <x v="111"/>
    <x v="112"/>
    <x v="112"/>
    <x v="26"/>
    <x v="111"/>
    <x v="22"/>
  </r>
  <r>
    <x v="111"/>
    <x v="113"/>
    <x v="112"/>
    <x v="113"/>
    <x v="112"/>
    <x v="113"/>
    <x v="113"/>
    <x v="32"/>
    <x v="112"/>
    <x v="7"/>
  </r>
  <r>
    <x v="112"/>
    <x v="114"/>
    <x v="113"/>
    <x v="114"/>
    <x v="113"/>
    <x v="114"/>
    <x v="114"/>
    <x v="6"/>
    <x v="113"/>
    <x v="9"/>
  </r>
  <r>
    <x v="113"/>
    <x v="115"/>
    <x v="114"/>
    <x v="115"/>
    <x v="114"/>
    <x v="115"/>
    <x v="115"/>
    <x v="75"/>
    <x v="114"/>
    <x v="2"/>
  </r>
  <r>
    <x v="114"/>
    <x v="116"/>
    <x v="115"/>
    <x v="116"/>
    <x v="115"/>
    <x v="116"/>
    <x v="116"/>
    <x v="64"/>
    <x v="115"/>
    <x v="20"/>
  </r>
  <r>
    <x v="115"/>
    <x v="117"/>
    <x v="116"/>
    <x v="117"/>
    <x v="116"/>
    <x v="117"/>
    <x v="117"/>
    <x v="76"/>
    <x v="116"/>
    <x v="7"/>
  </r>
  <r>
    <x v="116"/>
    <x v="118"/>
    <x v="117"/>
    <x v="118"/>
    <x v="117"/>
    <x v="118"/>
    <x v="118"/>
    <x v="58"/>
    <x v="117"/>
    <x v="20"/>
  </r>
  <r>
    <x v="117"/>
    <x v="119"/>
    <x v="118"/>
    <x v="119"/>
    <x v="118"/>
    <x v="38"/>
    <x v="119"/>
    <x v="77"/>
    <x v="118"/>
    <x v="16"/>
  </r>
  <r>
    <x v="118"/>
    <x v="120"/>
    <x v="119"/>
    <x v="120"/>
    <x v="119"/>
    <x v="119"/>
    <x v="120"/>
    <x v="9"/>
    <x v="119"/>
    <x v="9"/>
  </r>
  <r>
    <x v="119"/>
    <x v="121"/>
    <x v="120"/>
    <x v="45"/>
    <x v="120"/>
    <x v="120"/>
    <x v="121"/>
    <x v="27"/>
    <x v="120"/>
    <x v="22"/>
  </r>
  <r>
    <x v="120"/>
    <x v="122"/>
    <x v="121"/>
    <x v="121"/>
    <x v="121"/>
    <x v="121"/>
    <x v="122"/>
    <x v="78"/>
    <x v="121"/>
    <x v="2"/>
  </r>
  <r>
    <x v="121"/>
    <x v="123"/>
    <x v="122"/>
    <x v="122"/>
    <x v="122"/>
    <x v="122"/>
    <x v="123"/>
    <x v="79"/>
    <x v="122"/>
    <x v="7"/>
  </r>
  <r>
    <x v="122"/>
    <x v="124"/>
    <x v="123"/>
    <x v="123"/>
    <x v="123"/>
    <x v="123"/>
    <x v="124"/>
    <x v="0"/>
    <x v="123"/>
    <x v="1"/>
  </r>
  <r>
    <x v="123"/>
    <x v="125"/>
    <x v="124"/>
    <x v="124"/>
    <x v="124"/>
    <x v="124"/>
    <x v="125"/>
    <x v="11"/>
    <x v="124"/>
    <x v="17"/>
  </r>
  <r>
    <x v="124"/>
    <x v="126"/>
    <x v="125"/>
    <x v="125"/>
    <x v="125"/>
    <x v="125"/>
    <x v="126"/>
    <x v="80"/>
    <x v="125"/>
    <x v="17"/>
  </r>
  <r>
    <x v="125"/>
    <x v="127"/>
    <x v="126"/>
    <x v="126"/>
    <x v="126"/>
    <x v="126"/>
    <x v="127"/>
    <x v="32"/>
    <x v="126"/>
    <x v="20"/>
  </r>
  <r>
    <x v="126"/>
    <x v="128"/>
    <x v="127"/>
    <x v="127"/>
    <x v="127"/>
    <x v="127"/>
    <x v="128"/>
    <x v="81"/>
    <x v="127"/>
    <x v="3"/>
  </r>
  <r>
    <x v="127"/>
    <x v="129"/>
    <x v="128"/>
    <x v="128"/>
    <x v="128"/>
    <x v="128"/>
    <x v="129"/>
    <x v="32"/>
    <x v="128"/>
    <x v="19"/>
  </r>
  <r>
    <x v="128"/>
    <x v="130"/>
    <x v="129"/>
    <x v="52"/>
    <x v="129"/>
    <x v="129"/>
    <x v="130"/>
    <x v="11"/>
    <x v="129"/>
    <x v="16"/>
  </r>
  <r>
    <x v="129"/>
    <x v="131"/>
    <x v="130"/>
    <x v="129"/>
    <x v="130"/>
    <x v="130"/>
    <x v="131"/>
    <x v="82"/>
    <x v="130"/>
    <x v="9"/>
  </r>
  <r>
    <x v="130"/>
    <x v="132"/>
    <x v="131"/>
    <x v="130"/>
    <x v="131"/>
    <x v="131"/>
    <x v="132"/>
    <x v="64"/>
    <x v="131"/>
    <x v="9"/>
  </r>
  <r>
    <x v="131"/>
    <x v="133"/>
    <x v="132"/>
    <x v="131"/>
    <x v="132"/>
    <x v="132"/>
    <x v="133"/>
    <x v="83"/>
    <x v="132"/>
    <x v="9"/>
  </r>
  <r>
    <x v="132"/>
    <x v="134"/>
    <x v="133"/>
    <x v="132"/>
    <x v="133"/>
    <x v="133"/>
    <x v="134"/>
    <x v="58"/>
    <x v="133"/>
    <x v="5"/>
  </r>
  <r>
    <x v="133"/>
    <x v="135"/>
    <x v="134"/>
    <x v="133"/>
    <x v="134"/>
    <x v="134"/>
    <x v="135"/>
    <x v="11"/>
    <x v="134"/>
    <x v="19"/>
  </r>
  <r>
    <x v="134"/>
    <x v="136"/>
    <x v="135"/>
    <x v="134"/>
    <x v="135"/>
    <x v="135"/>
    <x v="136"/>
    <x v="11"/>
    <x v="135"/>
    <x v="6"/>
  </r>
  <r>
    <x v="135"/>
    <x v="137"/>
    <x v="136"/>
    <x v="135"/>
    <x v="9"/>
    <x v="136"/>
    <x v="137"/>
    <x v="84"/>
    <x v="136"/>
    <x v="20"/>
  </r>
  <r>
    <x v="136"/>
    <x v="138"/>
    <x v="137"/>
    <x v="136"/>
    <x v="136"/>
    <x v="137"/>
    <x v="138"/>
    <x v="85"/>
    <x v="137"/>
    <x v="2"/>
  </r>
  <r>
    <x v="137"/>
    <x v="139"/>
    <x v="138"/>
    <x v="137"/>
    <x v="137"/>
    <x v="138"/>
    <x v="139"/>
    <x v="70"/>
    <x v="138"/>
    <x v="17"/>
  </r>
  <r>
    <x v="138"/>
    <x v="140"/>
    <x v="139"/>
    <x v="138"/>
    <x v="138"/>
    <x v="139"/>
    <x v="140"/>
    <x v="86"/>
    <x v="139"/>
    <x v="17"/>
  </r>
  <r>
    <x v="139"/>
    <x v="141"/>
    <x v="140"/>
    <x v="139"/>
    <x v="139"/>
    <x v="140"/>
    <x v="141"/>
    <x v="87"/>
    <x v="140"/>
    <x v="7"/>
  </r>
  <r>
    <x v="140"/>
    <x v="142"/>
    <x v="141"/>
    <x v="140"/>
    <x v="140"/>
    <x v="141"/>
    <x v="142"/>
    <x v="26"/>
    <x v="141"/>
    <x v="23"/>
  </r>
  <r>
    <x v="141"/>
    <x v="143"/>
    <x v="142"/>
    <x v="141"/>
    <x v="141"/>
    <x v="142"/>
    <x v="143"/>
    <x v="88"/>
    <x v="142"/>
    <x v="6"/>
  </r>
  <r>
    <x v="142"/>
    <x v="144"/>
    <x v="143"/>
    <x v="142"/>
    <x v="142"/>
    <x v="143"/>
    <x v="144"/>
    <x v="32"/>
    <x v="143"/>
    <x v="7"/>
  </r>
  <r>
    <x v="143"/>
    <x v="145"/>
    <x v="144"/>
    <x v="143"/>
    <x v="143"/>
    <x v="144"/>
    <x v="145"/>
    <x v="89"/>
    <x v="144"/>
    <x v="17"/>
  </r>
  <r>
    <x v="144"/>
    <x v="146"/>
    <x v="145"/>
    <x v="144"/>
    <x v="144"/>
    <x v="145"/>
    <x v="146"/>
    <x v="90"/>
    <x v="145"/>
    <x v="19"/>
  </r>
  <r>
    <x v="145"/>
    <x v="147"/>
    <x v="146"/>
    <x v="145"/>
    <x v="145"/>
    <x v="146"/>
    <x v="147"/>
    <x v="57"/>
    <x v="146"/>
    <x v="16"/>
  </r>
  <r>
    <x v="146"/>
    <x v="148"/>
    <x v="147"/>
    <x v="146"/>
    <x v="146"/>
    <x v="147"/>
    <x v="148"/>
    <x v="91"/>
    <x v="147"/>
    <x v="17"/>
  </r>
  <r>
    <x v="147"/>
    <x v="58"/>
    <x v="148"/>
    <x v="147"/>
    <x v="147"/>
    <x v="148"/>
    <x v="149"/>
    <x v="92"/>
    <x v="148"/>
    <x v="7"/>
  </r>
  <r>
    <x v="148"/>
    <x v="149"/>
    <x v="149"/>
    <x v="148"/>
    <x v="148"/>
    <x v="149"/>
    <x v="150"/>
    <x v="93"/>
    <x v="149"/>
    <x v="5"/>
  </r>
  <r>
    <x v="149"/>
    <x v="150"/>
    <x v="150"/>
    <x v="149"/>
    <x v="149"/>
    <x v="150"/>
    <x v="151"/>
    <x v="94"/>
    <x v="150"/>
    <x v="9"/>
  </r>
  <r>
    <x v="150"/>
    <x v="151"/>
    <x v="151"/>
    <x v="150"/>
    <x v="150"/>
    <x v="151"/>
    <x v="152"/>
    <x v="95"/>
    <x v="151"/>
    <x v="16"/>
  </r>
  <r>
    <x v="118"/>
    <x v="152"/>
    <x v="152"/>
    <x v="151"/>
    <x v="151"/>
    <x v="152"/>
    <x v="153"/>
    <x v="34"/>
    <x v="152"/>
    <x v="7"/>
  </r>
  <r>
    <x v="151"/>
    <x v="153"/>
    <x v="153"/>
    <x v="152"/>
    <x v="152"/>
    <x v="153"/>
    <x v="154"/>
    <x v="96"/>
    <x v="153"/>
    <x v="19"/>
  </r>
  <r>
    <x v="43"/>
    <x v="154"/>
    <x v="154"/>
    <x v="153"/>
    <x v="153"/>
    <x v="154"/>
    <x v="155"/>
    <x v="97"/>
    <x v="154"/>
    <x v="24"/>
  </r>
  <r>
    <x v="152"/>
    <x v="155"/>
    <x v="155"/>
    <x v="35"/>
    <x v="154"/>
    <x v="155"/>
    <x v="156"/>
    <x v="11"/>
    <x v="155"/>
    <x v="22"/>
  </r>
  <r>
    <x v="153"/>
    <x v="156"/>
    <x v="156"/>
    <x v="154"/>
    <x v="155"/>
    <x v="156"/>
    <x v="157"/>
    <x v="98"/>
    <x v="156"/>
    <x v="17"/>
  </r>
  <r>
    <x v="154"/>
    <x v="157"/>
    <x v="157"/>
    <x v="155"/>
    <x v="156"/>
    <x v="157"/>
    <x v="158"/>
    <x v="58"/>
    <x v="157"/>
    <x v="19"/>
  </r>
  <r>
    <x v="155"/>
    <x v="158"/>
    <x v="158"/>
    <x v="156"/>
    <x v="157"/>
    <x v="158"/>
    <x v="159"/>
    <x v="11"/>
    <x v="158"/>
    <x v="19"/>
  </r>
  <r>
    <x v="156"/>
    <x v="159"/>
    <x v="159"/>
    <x v="157"/>
    <x v="158"/>
    <x v="159"/>
    <x v="160"/>
    <x v="58"/>
    <x v="159"/>
    <x v="20"/>
  </r>
  <r>
    <x v="157"/>
    <x v="160"/>
    <x v="160"/>
    <x v="158"/>
    <x v="159"/>
    <x v="160"/>
    <x v="161"/>
    <x v="32"/>
    <x v="160"/>
    <x v="17"/>
  </r>
  <r>
    <x v="158"/>
    <x v="161"/>
    <x v="161"/>
    <x v="159"/>
    <x v="160"/>
    <x v="161"/>
    <x v="162"/>
    <x v="50"/>
    <x v="161"/>
    <x v="16"/>
  </r>
  <r>
    <x v="159"/>
    <x v="162"/>
    <x v="162"/>
    <x v="160"/>
    <x v="53"/>
    <x v="162"/>
    <x v="163"/>
    <x v="11"/>
    <x v="162"/>
    <x v="19"/>
  </r>
  <r>
    <x v="160"/>
    <x v="163"/>
    <x v="163"/>
    <x v="161"/>
    <x v="161"/>
    <x v="163"/>
    <x v="164"/>
    <x v="99"/>
    <x v="163"/>
    <x v="15"/>
  </r>
  <r>
    <x v="161"/>
    <x v="164"/>
    <x v="164"/>
    <x v="162"/>
    <x v="162"/>
    <x v="164"/>
    <x v="165"/>
    <x v="100"/>
    <x v="164"/>
    <x v="19"/>
  </r>
  <r>
    <x v="162"/>
    <x v="165"/>
    <x v="165"/>
    <x v="163"/>
    <x v="163"/>
    <x v="165"/>
    <x v="166"/>
    <x v="11"/>
    <x v="165"/>
    <x v="17"/>
  </r>
  <r>
    <x v="163"/>
    <x v="166"/>
    <x v="166"/>
    <x v="164"/>
    <x v="164"/>
    <x v="166"/>
    <x v="167"/>
    <x v="101"/>
    <x v="166"/>
    <x v="6"/>
  </r>
  <r>
    <x v="164"/>
    <x v="167"/>
    <x v="167"/>
    <x v="165"/>
    <x v="165"/>
    <x v="167"/>
    <x v="168"/>
    <x v="0"/>
    <x v="167"/>
    <x v="12"/>
  </r>
  <r>
    <x v="165"/>
    <x v="168"/>
    <x v="168"/>
    <x v="166"/>
    <x v="166"/>
    <x v="168"/>
    <x v="169"/>
    <x v="102"/>
    <x v="168"/>
    <x v="16"/>
  </r>
  <r>
    <x v="166"/>
    <x v="169"/>
    <x v="169"/>
    <x v="167"/>
    <x v="167"/>
    <x v="169"/>
    <x v="170"/>
    <x v="89"/>
    <x v="169"/>
    <x v="9"/>
  </r>
  <r>
    <x v="167"/>
    <x v="170"/>
    <x v="170"/>
    <x v="168"/>
    <x v="168"/>
    <x v="170"/>
    <x v="171"/>
    <x v="103"/>
    <x v="170"/>
    <x v="16"/>
  </r>
  <r>
    <x v="168"/>
    <x v="171"/>
    <x v="171"/>
    <x v="169"/>
    <x v="169"/>
    <x v="171"/>
    <x v="172"/>
    <x v="64"/>
    <x v="171"/>
    <x v="9"/>
  </r>
  <r>
    <x v="169"/>
    <x v="172"/>
    <x v="172"/>
    <x v="170"/>
    <x v="170"/>
    <x v="172"/>
    <x v="173"/>
    <x v="60"/>
    <x v="172"/>
    <x v="9"/>
  </r>
  <r>
    <x v="170"/>
    <x v="173"/>
    <x v="173"/>
    <x v="171"/>
    <x v="171"/>
    <x v="173"/>
    <x v="174"/>
    <x v="104"/>
    <x v="173"/>
    <x v="17"/>
  </r>
  <r>
    <x v="171"/>
    <x v="174"/>
    <x v="174"/>
    <x v="172"/>
    <x v="172"/>
    <x v="174"/>
    <x v="175"/>
    <x v="105"/>
    <x v="174"/>
    <x v="5"/>
  </r>
  <r>
    <x v="172"/>
    <x v="175"/>
    <x v="175"/>
    <x v="173"/>
    <x v="173"/>
    <x v="175"/>
    <x v="176"/>
    <x v="89"/>
    <x v="175"/>
    <x v="5"/>
  </r>
  <r>
    <x v="173"/>
    <x v="176"/>
    <x v="176"/>
    <x v="174"/>
    <x v="174"/>
    <x v="176"/>
    <x v="177"/>
    <x v="106"/>
    <x v="176"/>
    <x v="7"/>
  </r>
  <r>
    <x v="174"/>
    <x v="177"/>
    <x v="176"/>
    <x v="175"/>
    <x v="175"/>
    <x v="177"/>
    <x v="178"/>
    <x v="107"/>
    <x v="177"/>
    <x v="7"/>
  </r>
  <r>
    <x v="175"/>
    <x v="178"/>
    <x v="177"/>
    <x v="176"/>
    <x v="176"/>
    <x v="178"/>
    <x v="179"/>
    <x v="108"/>
    <x v="178"/>
    <x v="0"/>
  </r>
  <r>
    <x v="176"/>
    <x v="179"/>
    <x v="176"/>
    <x v="177"/>
    <x v="177"/>
    <x v="179"/>
    <x v="180"/>
    <x v="109"/>
    <x v="179"/>
    <x v="7"/>
  </r>
  <r>
    <x v="177"/>
    <x v="180"/>
    <x v="176"/>
    <x v="178"/>
    <x v="178"/>
    <x v="180"/>
    <x v="181"/>
    <x v="110"/>
    <x v="180"/>
    <x v="9"/>
  </r>
  <r>
    <x v="178"/>
    <x v="181"/>
    <x v="176"/>
    <x v="179"/>
    <x v="179"/>
    <x v="181"/>
    <x v="182"/>
    <x v="41"/>
    <x v="181"/>
    <x v="7"/>
  </r>
  <r>
    <x v="179"/>
    <x v="182"/>
    <x v="178"/>
    <x v="180"/>
    <x v="180"/>
    <x v="182"/>
    <x v="183"/>
    <x v="111"/>
    <x v="182"/>
    <x v="17"/>
  </r>
  <r>
    <x v="180"/>
    <x v="183"/>
    <x v="179"/>
    <x v="181"/>
    <x v="181"/>
    <x v="183"/>
    <x v="184"/>
    <x v="11"/>
    <x v="183"/>
    <x v="9"/>
  </r>
  <r>
    <x v="181"/>
    <x v="184"/>
    <x v="180"/>
    <x v="182"/>
    <x v="182"/>
    <x v="184"/>
    <x v="185"/>
    <x v="112"/>
    <x v="184"/>
    <x v="17"/>
  </r>
  <r>
    <x v="182"/>
    <x v="185"/>
    <x v="181"/>
    <x v="183"/>
    <x v="183"/>
    <x v="185"/>
    <x v="186"/>
    <x v="4"/>
    <x v="185"/>
    <x v="4"/>
  </r>
  <r>
    <x v="183"/>
    <x v="186"/>
    <x v="182"/>
    <x v="184"/>
    <x v="184"/>
    <x v="186"/>
    <x v="187"/>
    <x v="113"/>
    <x v="186"/>
    <x v="9"/>
  </r>
  <r>
    <x v="184"/>
    <x v="187"/>
    <x v="183"/>
    <x v="185"/>
    <x v="185"/>
    <x v="187"/>
    <x v="188"/>
    <x v="32"/>
    <x v="187"/>
    <x v="17"/>
  </r>
  <r>
    <x v="185"/>
    <x v="188"/>
    <x v="184"/>
    <x v="186"/>
    <x v="186"/>
    <x v="188"/>
    <x v="189"/>
    <x v="114"/>
    <x v="188"/>
    <x v="16"/>
  </r>
  <r>
    <x v="186"/>
    <x v="189"/>
    <x v="185"/>
    <x v="187"/>
    <x v="187"/>
    <x v="189"/>
    <x v="190"/>
    <x v="115"/>
    <x v="189"/>
    <x v="6"/>
  </r>
  <r>
    <x v="187"/>
    <x v="190"/>
    <x v="186"/>
    <x v="188"/>
    <x v="188"/>
    <x v="190"/>
    <x v="191"/>
    <x v="11"/>
    <x v="190"/>
    <x v="6"/>
  </r>
  <r>
    <x v="188"/>
    <x v="191"/>
    <x v="187"/>
    <x v="189"/>
    <x v="189"/>
    <x v="191"/>
    <x v="192"/>
    <x v="34"/>
    <x v="191"/>
    <x v="20"/>
  </r>
  <r>
    <x v="189"/>
    <x v="192"/>
    <x v="188"/>
    <x v="190"/>
    <x v="190"/>
    <x v="192"/>
    <x v="193"/>
    <x v="32"/>
    <x v="192"/>
    <x v="5"/>
  </r>
  <r>
    <x v="190"/>
    <x v="193"/>
    <x v="189"/>
    <x v="191"/>
    <x v="191"/>
    <x v="193"/>
    <x v="194"/>
    <x v="116"/>
    <x v="193"/>
    <x v="19"/>
  </r>
  <r>
    <x v="191"/>
    <x v="194"/>
    <x v="190"/>
    <x v="192"/>
    <x v="192"/>
    <x v="194"/>
    <x v="195"/>
    <x v="11"/>
    <x v="194"/>
    <x v="6"/>
  </r>
  <r>
    <x v="192"/>
    <x v="195"/>
    <x v="191"/>
    <x v="193"/>
    <x v="193"/>
    <x v="195"/>
    <x v="196"/>
    <x v="32"/>
    <x v="195"/>
    <x v="9"/>
  </r>
  <r>
    <x v="193"/>
    <x v="196"/>
    <x v="192"/>
    <x v="194"/>
    <x v="194"/>
    <x v="196"/>
    <x v="197"/>
    <x v="117"/>
    <x v="196"/>
    <x v="16"/>
  </r>
  <r>
    <x v="194"/>
    <x v="197"/>
    <x v="193"/>
    <x v="195"/>
    <x v="195"/>
    <x v="197"/>
    <x v="198"/>
    <x v="118"/>
    <x v="197"/>
    <x v="6"/>
  </r>
  <r>
    <x v="195"/>
    <x v="198"/>
    <x v="194"/>
    <x v="196"/>
    <x v="196"/>
    <x v="198"/>
    <x v="199"/>
    <x v="11"/>
    <x v="198"/>
    <x v="16"/>
  </r>
  <r>
    <x v="196"/>
    <x v="199"/>
    <x v="195"/>
    <x v="197"/>
    <x v="197"/>
    <x v="127"/>
    <x v="200"/>
    <x v="11"/>
    <x v="199"/>
    <x v="20"/>
  </r>
  <r>
    <x v="54"/>
    <x v="200"/>
    <x v="196"/>
    <x v="198"/>
    <x v="198"/>
    <x v="199"/>
    <x v="201"/>
    <x v="64"/>
    <x v="200"/>
    <x v="20"/>
  </r>
  <r>
    <x v="197"/>
    <x v="201"/>
    <x v="197"/>
    <x v="199"/>
    <x v="199"/>
    <x v="200"/>
    <x v="202"/>
    <x v="6"/>
    <x v="201"/>
    <x v="16"/>
  </r>
  <r>
    <x v="198"/>
    <x v="202"/>
    <x v="198"/>
    <x v="200"/>
    <x v="200"/>
    <x v="201"/>
    <x v="203"/>
    <x v="119"/>
    <x v="202"/>
    <x v="19"/>
  </r>
  <r>
    <x v="199"/>
    <x v="203"/>
    <x v="199"/>
    <x v="201"/>
    <x v="201"/>
    <x v="202"/>
    <x v="204"/>
    <x v="120"/>
    <x v="203"/>
    <x v="20"/>
  </r>
  <r>
    <x v="200"/>
    <x v="204"/>
    <x v="200"/>
    <x v="202"/>
    <x v="202"/>
    <x v="203"/>
    <x v="205"/>
    <x v="121"/>
    <x v="204"/>
    <x v="17"/>
  </r>
  <r>
    <x v="201"/>
    <x v="205"/>
    <x v="201"/>
    <x v="203"/>
    <x v="203"/>
    <x v="204"/>
    <x v="206"/>
    <x v="79"/>
    <x v="205"/>
    <x v="17"/>
  </r>
  <r>
    <x v="202"/>
    <x v="206"/>
    <x v="202"/>
    <x v="204"/>
    <x v="204"/>
    <x v="205"/>
    <x v="207"/>
    <x v="28"/>
    <x v="206"/>
    <x v="6"/>
  </r>
  <r>
    <x v="203"/>
    <x v="207"/>
    <x v="203"/>
    <x v="205"/>
    <x v="61"/>
    <x v="206"/>
    <x v="208"/>
    <x v="122"/>
    <x v="207"/>
    <x v="0"/>
  </r>
  <r>
    <x v="204"/>
    <x v="208"/>
    <x v="204"/>
    <x v="206"/>
    <x v="205"/>
    <x v="207"/>
    <x v="209"/>
    <x v="79"/>
    <x v="208"/>
    <x v="5"/>
  </r>
  <r>
    <x v="205"/>
    <x v="209"/>
    <x v="205"/>
    <x v="9"/>
    <x v="206"/>
    <x v="208"/>
    <x v="210"/>
    <x v="50"/>
    <x v="209"/>
    <x v="17"/>
  </r>
  <r>
    <x v="206"/>
    <x v="210"/>
    <x v="206"/>
    <x v="207"/>
    <x v="207"/>
    <x v="209"/>
    <x v="211"/>
    <x v="11"/>
    <x v="210"/>
    <x v="6"/>
  </r>
  <r>
    <x v="207"/>
    <x v="211"/>
    <x v="207"/>
    <x v="45"/>
    <x v="208"/>
    <x v="210"/>
    <x v="212"/>
    <x v="123"/>
    <x v="211"/>
    <x v="9"/>
  </r>
  <r>
    <x v="93"/>
    <x v="212"/>
    <x v="208"/>
    <x v="184"/>
    <x v="209"/>
    <x v="211"/>
    <x v="213"/>
    <x v="124"/>
    <x v="212"/>
    <x v="15"/>
  </r>
  <r>
    <x v="208"/>
    <x v="213"/>
    <x v="209"/>
    <x v="208"/>
    <x v="210"/>
    <x v="212"/>
    <x v="214"/>
    <x v="125"/>
    <x v="167"/>
    <x v="17"/>
  </r>
  <r>
    <x v="209"/>
    <x v="214"/>
    <x v="210"/>
    <x v="209"/>
    <x v="211"/>
    <x v="213"/>
    <x v="215"/>
    <x v="126"/>
    <x v="213"/>
    <x v="20"/>
  </r>
  <r>
    <x v="210"/>
    <x v="215"/>
    <x v="211"/>
    <x v="210"/>
    <x v="212"/>
    <x v="214"/>
    <x v="216"/>
    <x v="127"/>
    <x v="214"/>
    <x v="0"/>
  </r>
  <r>
    <x v="211"/>
    <x v="216"/>
    <x v="139"/>
    <x v="211"/>
    <x v="213"/>
    <x v="215"/>
    <x v="217"/>
    <x v="128"/>
    <x v="215"/>
    <x v="7"/>
  </r>
  <r>
    <x v="137"/>
    <x v="217"/>
    <x v="212"/>
    <x v="212"/>
    <x v="214"/>
    <x v="216"/>
    <x v="218"/>
    <x v="32"/>
    <x v="216"/>
    <x v="16"/>
  </r>
  <r>
    <x v="212"/>
    <x v="62"/>
    <x v="213"/>
    <x v="213"/>
    <x v="215"/>
    <x v="217"/>
    <x v="219"/>
    <x v="50"/>
    <x v="217"/>
    <x v="17"/>
  </r>
  <r>
    <x v="213"/>
    <x v="218"/>
    <x v="214"/>
    <x v="214"/>
    <x v="216"/>
    <x v="218"/>
    <x v="220"/>
    <x v="32"/>
    <x v="218"/>
    <x v="11"/>
  </r>
  <r>
    <x v="214"/>
    <x v="219"/>
    <x v="215"/>
    <x v="215"/>
    <x v="217"/>
    <x v="219"/>
    <x v="221"/>
    <x v="129"/>
    <x v="219"/>
    <x v="10"/>
  </r>
  <r>
    <x v="215"/>
    <x v="220"/>
    <x v="216"/>
    <x v="216"/>
    <x v="218"/>
    <x v="220"/>
    <x v="222"/>
    <x v="11"/>
    <x v="220"/>
    <x v="9"/>
  </r>
  <r>
    <x v="216"/>
    <x v="221"/>
    <x v="217"/>
    <x v="217"/>
    <x v="219"/>
    <x v="221"/>
    <x v="223"/>
    <x v="130"/>
    <x v="221"/>
    <x v="7"/>
  </r>
  <r>
    <x v="217"/>
    <x v="222"/>
    <x v="218"/>
    <x v="218"/>
    <x v="220"/>
    <x v="222"/>
    <x v="224"/>
    <x v="32"/>
    <x v="222"/>
    <x v="9"/>
  </r>
  <r>
    <x v="218"/>
    <x v="223"/>
    <x v="219"/>
    <x v="219"/>
    <x v="221"/>
    <x v="223"/>
    <x v="225"/>
    <x v="131"/>
    <x v="223"/>
    <x v="5"/>
  </r>
  <r>
    <x v="219"/>
    <x v="224"/>
    <x v="220"/>
    <x v="220"/>
    <x v="222"/>
    <x v="224"/>
    <x v="226"/>
    <x v="58"/>
    <x v="224"/>
    <x v="17"/>
  </r>
  <r>
    <x v="220"/>
    <x v="225"/>
    <x v="221"/>
    <x v="221"/>
    <x v="223"/>
    <x v="225"/>
    <x v="227"/>
    <x v="89"/>
    <x v="225"/>
    <x v="16"/>
  </r>
  <r>
    <x v="221"/>
    <x v="226"/>
    <x v="222"/>
    <x v="222"/>
    <x v="224"/>
    <x v="226"/>
    <x v="228"/>
    <x v="11"/>
    <x v="226"/>
    <x v="7"/>
  </r>
  <r>
    <x v="222"/>
    <x v="227"/>
    <x v="223"/>
    <x v="223"/>
    <x v="225"/>
    <x v="227"/>
    <x v="229"/>
    <x v="0"/>
    <x v="227"/>
    <x v="5"/>
  </r>
  <r>
    <x v="223"/>
    <x v="228"/>
    <x v="224"/>
    <x v="224"/>
    <x v="69"/>
    <x v="228"/>
    <x v="230"/>
    <x v="132"/>
    <x v="228"/>
    <x v="7"/>
  </r>
  <r>
    <x v="224"/>
    <x v="229"/>
    <x v="225"/>
    <x v="225"/>
    <x v="226"/>
    <x v="229"/>
    <x v="231"/>
    <x v="11"/>
    <x v="229"/>
    <x v="4"/>
  </r>
  <r>
    <x v="225"/>
    <x v="230"/>
    <x v="226"/>
    <x v="226"/>
    <x v="227"/>
    <x v="230"/>
    <x v="232"/>
    <x v="32"/>
    <x v="230"/>
    <x v="17"/>
  </r>
  <r>
    <x v="226"/>
    <x v="231"/>
    <x v="227"/>
    <x v="227"/>
    <x v="228"/>
    <x v="231"/>
    <x v="233"/>
    <x v="132"/>
    <x v="231"/>
    <x v="0"/>
  </r>
  <r>
    <x v="227"/>
    <x v="232"/>
    <x v="228"/>
    <x v="228"/>
    <x v="229"/>
    <x v="232"/>
    <x v="234"/>
    <x v="133"/>
    <x v="232"/>
    <x v="5"/>
  </r>
  <r>
    <x v="228"/>
    <x v="233"/>
    <x v="229"/>
    <x v="229"/>
    <x v="230"/>
    <x v="233"/>
    <x v="235"/>
    <x v="134"/>
    <x v="233"/>
    <x v="3"/>
  </r>
  <r>
    <x v="229"/>
    <x v="234"/>
    <x v="230"/>
    <x v="230"/>
    <x v="231"/>
    <x v="234"/>
    <x v="236"/>
    <x v="58"/>
    <x v="234"/>
    <x v="5"/>
  </r>
  <r>
    <x v="43"/>
    <x v="235"/>
    <x v="231"/>
    <x v="231"/>
    <x v="232"/>
    <x v="235"/>
    <x v="161"/>
    <x v="112"/>
    <x v="235"/>
    <x v="19"/>
  </r>
  <r>
    <x v="108"/>
    <x v="236"/>
    <x v="232"/>
    <x v="232"/>
    <x v="233"/>
    <x v="236"/>
    <x v="237"/>
    <x v="135"/>
    <x v="236"/>
    <x v="5"/>
  </r>
  <r>
    <x v="230"/>
    <x v="237"/>
    <x v="233"/>
    <x v="233"/>
    <x v="234"/>
    <x v="237"/>
    <x v="238"/>
    <x v="26"/>
    <x v="237"/>
    <x v="16"/>
  </r>
  <r>
    <x v="231"/>
    <x v="238"/>
    <x v="234"/>
    <x v="234"/>
    <x v="235"/>
    <x v="238"/>
    <x v="239"/>
    <x v="64"/>
    <x v="238"/>
    <x v="17"/>
  </r>
  <r>
    <x v="232"/>
    <x v="239"/>
    <x v="235"/>
    <x v="235"/>
    <x v="236"/>
    <x v="239"/>
    <x v="240"/>
    <x v="136"/>
    <x v="239"/>
    <x v="20"/>
  </r>
  <r>
    <x v="233"/>
    <x v="240"/>
    <x v="236"/>
    <x v="236"/>
    <x v="237"/>
    <x v="240"/>
    <x v="241"/>
    <x v="137"/>
    <x v="144"/>
    <x v="16"/>
  </r>
  <r>
    <x v="234"/>
    <x v="241"/>
    <x v="237"/>
    <x v="237"/>
    <x v="238"/>
    <x v="241"/>
    <x v="242"/>
    <x v="32"/>
    <x v="240"/>
    <x v="19"/>
  </r>
  <r>
    <x v="235"/>
    <x v="242"/>
    <x v="238"/>
    <x v="238"/>
    <x v="239"/>
    <x v="242"/>
    <x v="243"/>
    <x v="138"/>
    <x v="241"/>
    <x v="4"/>
  </r>
  <r>
    <x v="236"/>
    <x v="243"/>
    <x v="239"/>
    <x v="239"/>
    <x v="240"/>
    <x v="143"/>
    <x v="244"/>
    <x v="139"/>
    <x v="242"/>
    <x v="7"/>
  </r>
  <r>
    <x v="237"/>
    <x v="244"/>
    <x v="240"/>
    <x v="240"/>
    <x v="241"/>
    <x v="243"/>
    <x v="245"/>
    <x v="34"/>
    <x v="243"/>
    <x v="3"/>
  </r>
  <r>
    <x v="238"/>
    <x v="245"/>
    <x v="241"/>
    <x v="241"/>
    <x v="242"/>
    <x v="244"/>
    <x v="246"/>
    <x v="11"/>
    <x v="244"/>
    <x v="5"/>
  </r>
  <r>
    <x v="239"/>
    <x v="246"/>
    <x v="242"/>
    <x v="242"/>
    <x v="243"/>
    <x v="245"/>
    <x v="247"/>
    <x v="11"/>
    <x v="245"/>
    <x v="16"/>
  </r>
  <r>
    <x v="240"/>
    <x v="247"/>
    <x v="243"/>
    <x v="243"/>
    <x v="244"/>
    <x v="246"/>
    <x v="248"/>
    <x v="11"/>
    <x v="246"/>
    <x v="20"/>
  </r>
  <r>
    <x v="241"/>
    <x v="248"/>
    <x v="244"/>
    <x v="244"/>
    <x v="245"/>
    <x v="247"/>
    <x v="249"/>
    <x v="50"/>
    <x v="247"/>
    <x v="19"/>
  </r>
  <r>
    <x v="242"/>
    <x v="209"/>
    <x v="245"/>
    <x v="245"/>
    <x v="246"/>
    <x v="248"/>
    <x v="250"/>
    <x v="6"/>
    <x v="248"/>
    <x v="19"/>
  </r>
  <r>
    <x v="243"/>
    <x v="249"/>
    <x v="246"/>
    <x v="246"/>
    <x v="247"/>
    <x v="249"/>
    <x v="251"/>
    <x v="32"/>
    <x v="249"/>
    <x v="6"/>
  </r>
  <r>
    <x v="244"/>
    <x v="250"/>
    <x v="247"/>
    <x v="247"/>
    <x v="248"/>
    <x v="250"/>
    <x v="252"/>
    <x v="58"/>
    <x v="250"/>
    <x v="9"/>
  </r>
  <r>
    <x v="245"/>
    <x v="251"/>
    <x v="248"/>
    <x v="248"/>
    <x v="249"/>
    <x v="251"/>
    <x v="253"/>
    <x v="11"/>
    <x v="251"/>
    <x v="5"/>
  </r>
  <r>
    <x v="246"/>
    <x v="252"/>
    <x v="249"/>
    <x v="249"/>
    <x v="173"/>
    <x v="252"/>
    <x v="254"/>
    <x v="0"/>
    <x v="252"/>
    <x v="0"/>
  </r>
  <r>
    <x v="247"/>
    <x v="136"/>
    <x v="250"/>
    <x v="250"/>
    <x v="250"/>
    <x v="253"/>
    <x v="255"/>
    <x v="119"/>
    <x v="253"/>
    <x v="8"/>
  </r>
  <r>
    <x v="248"/>
    <x v="253"/>
    <x v="251"/>
    <x v="251"/>
    <x v="251"/>
    <x v="254"/>
    <x v="256"/>
    <x v="50"/>
    <x v="254"/>
    <x v="19"/>
  </r>
  <r>
    <x v="249"/>
    <x v="254"/>
    <x v="252"/>
    <x v="235"/>
    <x v="252"/>
    <x v="255"/>
    <x v="257"/>
    <x v="50"/>
    <x v="255"/>
    <x v="0"/>
  </r>
  <r>
    <x v="250"/>
    <x v="255"/>
    <x v="253"/>
    <x v="252"/>
    <x v="253"/>
    <x v="256"/>
    <x v="258"/>
    <x v="58"/>
    <x v="256"/>
    <x v="17"/>
  </r>
  <r>
    <x v="251"/>
    <x v="256"/>
    <x v="254"/>
    <x v="253"/>
    <x v="42"/>
    <x v="257"/>
    <x v="259"/>
    <x v="32"/>
    <x v="257"/>
    <x v="20"/>
  </r>
  <r>
    <x v="252"/>
    <x v="257"/>
    <x v="255"/>
    <x v="254"/>
    <x v="254"/>
    <x v="258"/>
    <x v="260"/>
    <x v="132"/>
    <x v="258"/>
    <x v="7"/>
  </r>
  <r>
    <x v="253"/>
    <x v="258"/>
    <x v="256"/>
    <x v="255"/>
    <x v="255"/>
    <x v="259"/>
    <x v="261"/>
    <x v="11"/>
    <x v="259"/>
    <x v="16"/>
  </r>
  <r>
    <x v="254"/>
    <x v="259"/>
    <x v="257"/>
    <x v="256"/>
    <x v="256"/>
    <x v="260"/>
    <x v="262"/>
    <x v="140"/>
    <x v="260"/>
    <x v="7"/>
  </r>
  <r>
    <x v="255"/>
    <x v="260"/>
    <x v="37"/>
    <x v="257"/>
    <x v="257"/>
    <x v="261"/>
    <x v="263"/>
    <x v="32"/>
    <x v="261"/>
    <x v="7"/>
  </r>
  <r>
    <x v="256"/>
    <x v="261"/>
    <x v="258"/>
    <x v="258"/>
    <x v="258"/>
    <x v="262"/>
    <x v="264"/>
    <x v="70"/>
    <x v="262"/>
    <x v="7"/>
  </r>
  <r>
    <x v="257"/>
    <x v="262"/>
    <x v="259"/>
    <x v="259"/>
    <x v="259"/>
    <x v="263"/>
    <x v="265"/>
    <x v="141"/>
    <x v="263"/>
    <x v="6"/>
  </r>
  <r>
    <x v="258"/>
    <x v="263"/>
    <x v="260"/>
    <x v="260"/>
    <x v="260"/>
    <x v="264"/>
    <x v="266"/>
    <x v="142"/>
    <x v="264"/>
    <x v="19"/>
  </r>
  <r>
    <x v="259"/>
    <x v="264"/>
    <x v="261"/>
    <x v="261"/>
    <x v="261"/>
    <x v="265"/>
    <x v="267"/>
    <x v="11"/>
    <x v="265"/>
    <x v="16"/>
  </r>
  <r>
    <x v="260"/>
    <x v="265"/>
    <x v="262"/>
    <x v="262"/>
    <x v="262"/>
    <x v="266"/>
    <x v="268"/>
    <x v="6"/>
    <x v="266"/>
    <x v="16"/>
  </r>
  <r>
    <x v="261"/>
    <x v="266"/>
    <x v="263"/>
    <x v="263"/>
    <x v="263"/>
    <x v="267"/>
    <x v="269"/>
    <x v="143"/>
    <x v="267"/>
    <x v="9"/>
  </r>
  <r>
    <x v="262"/>
    <x v="267"/>
    <x v="264"/>
    <x v="64"/>
    <x v="264"/>
    <x v="268"/>
    <x v="270"/>
    <x v="0"/>
    <x v="268"/>
    <x v="16"/>
  </r>
  <r>
    <x v="263"/>
    <x v="268"/>
    <x v="265"/>
    <x v="264"/>
    <x v="265"/>
    <x v="269"/>
    <x v="271"/>
    <x v="58"/>
    <x v="269"/>
    <x v="2"/>
  </r>
  <r>
    <x v="264"/>
    <x v="269"/>
    <x v="266"/>
    <x v="265"/>
    <x v="266"/>
    <x v="270"/>
    <x v="272"/>
    <x v="144"/>
    <x v="270"/>
    <x v="9"/>
  </r>
  <r>
    <x v="265"/>
    <x v="270"/>
    <x v="267"/>
    <x v="266"/>
    <x v="267"/>
    <x v="271"/>
    <x v="273"/>
    <x v="79"/>
    <x v="271"/>
    <x v="5"/>
  </r>
  <r>
    <x v="266"/>
    <x v="271"/>
    <x v="101"/>
    <x v="267"/>
    <x v="268"/>
    <x v="272"/>
    <x v="274"/>
    <x v="32"/>
    <x v="272"/>
    <x v="20"/>
  </r>
  <r>
    <x v="52"/>
    <x v="272"/>
    <x v="268"/>
    <x v="268"/>
    <x v="269"/>
    <x v="273"/>
    <x v="275"/>
    <x v="145"/>
    <x v="273"/>
    <x v="0"/>
  </r>
  <r>
    <x v="267"/>
    <x v="184"/>
    <x v="269"/>
    <x v="269"/>
    <x v="270"/>
    <x v="274"/>
    <x v="276"/>
    <x v="146"/>
    <x v="274"/>
    <x v="20"/>
  </r>
  <r>
    <x v="268"/>
    <x v="273"/>
    <x v="270"/>
    <x v="270"/>
    <x v="271"/>
    <x v="275"/>
    <x v="277"/>
    <x v="147"/>
    <x v="275"/>
    <x v="2"/>
  </r>
  <r>
    <x v="269"/>
    <x v="274"/>
    <x v="271"/>
    <x v="271"/>
    <x v="272"/>
    <x v="276"/>
    <x v="278"/>
    <x v="11"/>
    <x v="276"/>
    <x v="2"/>
  </r>
  <r>
    <x v="270"/>
    <x v="275"/>
    <x v="272"/>
    <x v="45"/>
    <x v="273"/>
    <x v="277"/>
    <x v="279"/>
    <x v="148"/>
    <x v="277"/>
    <x v="6"/>
  </r>
  <r>
    <x v="271"/>
    <x v="276"/>
    <x v="273"/>
    <x v="272"/>
    <x v="274"/>
    <x v="278"/>
    <x v="280"/>
    <x v="32"/>
    <x v="278"/>
    <x v="5"/>
  </r>
  <r>
    <x v="272"/>
    <x v="277"/>
    <x v="274"/>
    <x v="273"/>
    <x v="275"/>
    <x v="279"/>
    <x v="281"/>
    <x v="35"/>
    <x v="279"/>
    <x v="20"/>
  </r>
  <r>
    <x v="273"/>
    <x v="145"/>
    <x v="275"/>
    <x v="274"/>
    <x v="276"/>
    <x v="280"/>
    <x v="282"/>
    <x v="149"/>
    <x v="234"/>
    <x v="17"/>
  </r>
  <r>
    <x v="274"/>
    <x v="278"/>
    <x v="276"/>
    <x v="275"/>
    <x v="109"/>
    <x v="281"/>
    <x v="283"/>
    <x v="134"/>
    <x v="280"/>
    <x v="20"/>
  </r>
  <r>
    <x v="275"/>
    <x v="279"/>
    <x v="277"/>
    <x v="276"/>
    <x v="277"/>
    <x v="282"/>
    <x v="284"/>
    <x v="150"/>
    <x v="281"/>
    <x v="5"/>
  </r>
  <r>
    <x v="276"/>
    <x v="280"/>
    <x v="278"/>
    <x v="277"/>
    <x v="278"/>
    <x v="283"/>
    <x v="285"/>
    <x v="151"/>
    <x v="282"/>
    <x v="20"/>
  </r>
  <r>
    <x v="277"/>
    <x v="281"/>
    <x v="279"/>
    <x v="278"/>
    <x v="279"/>
    <x v="284"/>
    <x v="286"/>
    <x v="85"/>
    <x v="283"/>
    <x v="0"/>
  </r>
  <r>
    <x v="278"/>
    <x v="282"/>
    <x v="128"/>
    <x v="279"/>
    <x v="280"/>
    <x v="285"/>
    <x v="287"/>
    <x v="6"/>
    <x v="284"/>
    <x v="17"/>
  </r>
  <r>
    <x v="279"/>
    <x v="283"/>
    <x v="280"/>
    <x v="280"/>
    <x v="40"/>
    <x v="286"/>
    <x v="288"/>
    <x v="64"/>
    <x v="223"/>
    <x v="20"/>
  </r>
  <r>
    <x v="280"/>
    <x v="284"/>
    <x v="281"/>
    <x v="281"/>
    <x v="281"/>
    <x v="287"/>
    <x v="289"/>
    <x v="47"/>
    <x v="285"/>
    <x v="4"/>
  </r>
  <r>
    <x v="281"/>
    <x v="285"/>
    <x v="282"/>
    <x v="282"/>
    <x v="282"/>
    <x v="288"/>
    <x v="290"/>
    <x v="152"/>
    <x v="286"/>
    <x v="17"/>
  </r>
  <r>
    <x v="282"/>
    <x v="286"/>
    <x v="283"/>
    <x v="283"/>
    <x v="283"/>
    <x v="289"/>
    <x v="291"/>
    <x v="153"/>
    <x v="287"/>
    <x v="5"/>
  </r>
  <r>
    <x v="283"/>
    <x v="287"/>
    <x v="284"/>
    <x v="284"/>
    <x v="52"/>
    <x v="290"/>
    <x v="292"/>
    <x v="154"/>
    <x v="288"/>
    <x v="19"/>
  </r>
  <r>
    <x v="284"/>
    <x v="288"/>
    <x v="285"/>
    <x v="285"/>
    <x v="284"/>
    <x v="291"/>
    <x v="293"/>
    <x v="155"/>
    <x v="289"/>
    <x v="17"/>
  </r>
  <r>
    <x v="285"/>
    <x v="289"/>
    <x v="286"/>
    <x v="286"/>
    <x v="285"/>
    <x v="292"/>
    <x v="294"/>
    <x v="156"/>
    <x v="290"/>
    <x v="20"/>
  </r>
  <r>
    <x v="286"/>
    <x v="290"/>
    <x v="287"/>
    <x v="287"/>
    <x v="286"/>
    <x v="293"/>
    <x v="295"/>
    <x v="6"/>
    <x v="291"/>
    <x v="19"/>
  </r>
  <r>
    <x v="287"/>
    <x v="291"/>
    <x v="288"/>
    <x v="288"/>
    <x v="287"/>
    <x v="294"/>
    <x v="296"/>
    <x v="157"/>
    <x v="292"/>
    <x v="8"/>
  </r>
  <r>
    <x v="288"/>
    <x v="292"/>
    <x v="289"/>
    <x v="289"/>
    <x v="288"/>
    <x v="295"/>
    <x v="297"/>
    <x v="158"/>
    <x v="293"/>
    <x v="7"/>
  </r>
  <r>
    <x v="289"/>
    <x v="293"/>
    <x v="290"/>
    <x v="290"/>
    <x v="289"/>
    <x v="296"/>
    <x v="298"/>
    <x v="0"/>
    <x v="294"/>
    <x v="2"/>
  </r>
  <r>
    <x v="290"/>
    <x v="206"/>
    <x v="291"/>
    <x v="291"/>
    <x v="290"/>
    <x v="61"/>
    <x v="299"/>
    <x v="34"/>
    <x v="295"/>
    <x v="0"/>
  </r>
  <r>
    <x v="291"/>
    <x v="294"/>
    <x v="292"/>
    <x v="292"/>
    <x v="291"/>
    <x v="297"/>
    <x v="300"/>
    <x v="11"/>
    <x v="296"/>
    <x v="17"/>
  </r>
  <r>
    <x v="292"/>
    <x v="295"/>
    <x v="293"/>
    <x v="293"/>
    <x v="292"/>
    <x v="298"/>
    <x v="301"/>
    <x v="64"/>
    <x v="297"/>
    <x v="7"/>
  </r>
  <r>
    <x v="293"/>
    <x v="296"/>
    <x v="294"/>
    <x v="294"/>
    <x v="293"/>
    <x v="299"/>
    <x v="302"/>
    <x v="159"/>
    <x v="298"/>
    <x v="5"/>
  </r>
  <r>
    <x v="294"/>
    <x v="182"/>
    <x v="295"/>
    <x v="295"/>
    <x v="294"/>
    <x v="131"/>
    <x v="303"/>
    <x v="160"/>
    <x v="299"/>
    <x v="6"/>
  </r>
  <r>
    <x v="295"/>
    <x v="297"/>
    <x v="296"/>
    <x v="296"/>
    <x v="295"/>
    <x v="273"/>
    <x v="304"/>
    <x v="60"/>
    <x v="300"/>
    <x v="2"/>
  </r>
  <r>
    <x v="296"/>
    <x v="298"/>
    <x v="297"/>
    <x v="297"/>
    <x v="296"/>
    <x v="300"/>
    <x v="305"/>
    <x v="161"/>
    <x v="301"/>
    <x v="20"/>
  </r>
  <r>
    <x v="297"/>
    <x v="299"/>
    <x v="298"/>
    <x v="298"/>
    <x v="297"/>
    <x v="301"/>
    <x v="306"/>
    <x v="162"/>
    <x v="302"/>
    <x v="5"/>
  </r>
  <r>
    <x v="298"/>
    <x v="300"/>
    <x v="299"/>
    <x v="299"/>
    <x v="298"/>
    <x v="302"/>
    <x v="307"/>
    <x v="163"/>
    <x v="303"/>
    <x v="16"/>
  </r>
  <r>
    <x v="299"/>
    <x v="301"/>
    <x v="300"/>
    <x v="300"/>
    <x v="299"/>
    <x v="303"/>
    <x v="308"/>
    <x v="164"/>
    <x v="304"/>
    <x v="0"/>
  </r>
  <r>
    <x v="300"/>
    <x v="302"/>
    <x v="301"/>
    <x v="301"/>
    <x v="300"/>
    <x v="304"/>
    <x v="309"/>
    <x v="11"/>
    <x v="305"/>
    <x v="17"/>
  </r>
  <r>
    <x v="301"/>
    <x v="303"/>
    <x v="302"/>
    <x v="302"/>
    <x v="301"/>
    <x v="305"/>
    <x v="310"/>
    <x v="64"/>
    <x v="306"/>
    <x v="0"/>
  </r>
  <r>
    <x v="302"/>
    <x v="304"/>
    <x v="303"/>
    <x v="303"/>
    <x v="302"/>
    <x v="306"/>
    <x v="311"/>
    <x v="50"/>
    <x v="307"/>
    <x v="16"/>
  </r>
  <r>
    <x v="303"/>
    <x v="305"/>
    <x v="304"/>
    <x v="304"/>
    <x v="303"/>
    <x v="307"/>
    <x v="312"/>
    <x v="79"/>
    <x v="308"/>
    <x v="7"/>
  </r>
  <r>
    <x v="304"/>
    <x v="306"/>
    <x v="305"/>
    <x v="305"/>
    <x v="304"/>
    <x v="308"/>
    <x v="313"/>
    <x v="60"/>
    <x v="309"/>
    <x v="17"/>
  </r>
  <r>
    <x v="305"/>
    <x v="307"/>
    <x v="306"/>
    <x v="306"/>
    <x v="305"/>
    <x v="309"/>
    <x v="314"/>
    <x v="58"/>
    <x v="310"/>
    <x v="20"/>
  </r>
  <r>
    <x v="306"/>
    <x v="308"/>
    <x v="307"/>
    <x v="307"/>
    <x v="306"/>
    <x v="310"/>
    <x v="315"/>
    <x v="165"/>
    <x v="311"/>
    <x v="6"/>
  </r>
  <r>
    <x v="307"/>
    <x v="309"/>
    <x v="308"/>
    <x v="308"/>
    <x v="307"/>
    <x v="311"/>
    <x v="316"/>
    <x v="34"/>
    <x v="312"/>
    <x v="5"/>
  </r>
  <r>
    <x v="308"/>
    <x v="310"/>
    <x v="309"/>
    <x v="309"/>
    <x v="308"/>
    <x v="312"/>
    <x v="317"/>
    <x v="64"/>
    <x v="313"/>
    <x v="20"/>
  </r>
  <r>
    <x v="279"/>
    <x v="311"/>
    <x v="310"/>
    <x v="310"/>
    <x v="309"/>
    <x v="313"/>
    <x v="318"/>
    <x v="32"/>
    <x v="314"/>
    <x v="3"/>
  </r>
  <r>
    <x v="309"/>
    <x v="312"/>
    <x v="311"/>
    <x v="311"/>
    <x v="310"/>
    <x v="314"/>
    <x v="319"/>
    <x v="166"/>
    <x v="315"/>
    <x v="15"/>
  </r>
  <r>
    <x v="310"/>
    <x v="313"/>
    <x v="312"/>
    <x v="312"/>
    <x v="187"/>
    <x v="315"/>
    <x v="320"/>
    <x v="167"/>
    <x v="316"/>
    <x v="17"/>
  </r>
  <r>
    <x v="311"/>
    <x v="314"/>
    <x v="313"/>
    <x v="313"/>
    <x v="311"/>
    <x v="316"/>
    <x v="321"/>
    <x v="132"/>
    <x v="317"/>
    <x v="0"/>
  </r>
  <r>
    <x v="312"/>
    <x v="315"/>
    <x v="314"/>
    <x v="314"/>
    <x v="38"/>
    <x v="317"/>
    <x v="322"/>
    <x v="168"/>
    <x v="318"/>
    <x v="23"/>
  </r>
  <r>
    <x v="313"/>
    <x v="316"/>
    <x v="315"/>
    <x v="315"/>
    <x v="312"/>
    <x v="271"/>
    <x v="323"/>
    <x v="169"/>
    <x v="319"/>
    <x v="23"/>
  </r>
  <r>
    <x v="314"/>
    <x v="317"/>
    <x v="316"/>
    <x v="316"/>
    <x v="313"/>
    <x v="318"/>
    <x v="324"/>
    <x v="50"/>
    <x v="320"/>
    <x v="7"/>
  </r>
  <r>
    <x v="315"/>
    <x v="318"/>
    <x v="317"/>
    <x v="317"/>
    <x v="314"/>
    <x v="319"/>
    <x v="325"/>
    <x v="170"/>
    <x v="321"/>
    <x v="20"/>
  </r>
  <r>
    <x v="316"/>
    <x v="319"/>
    <x v="318"/>
    <x v="318"/>
    <x v="315"/>
    <x v="320"/>
    <x v="326"/>
    <x v="171"/>
    <x v="322"/>
    <x v="7"/>
  </r>
  <r>
    <x v="317"/>
    <x v="320"/>
    <x v="319"/>
    <x v="319"/>
    <x v="316"/>
    <x v="321"/>
    <x v="327"/>
    <x v="172"/>
    <x v="323"/>
    <x v="4"/>
  </r>
  <r>
    <x v="318"/>
    <x v="321"/>
    <x v="320"/>
    <x v="320"/>
    <x v="316"/>
    <x v="322"/>
    <x v="328"/>
    <x v="11"/>
    <x v="324"/>
    <x v="19"/>
  </r>
  <r>
    <x v="319"/>
    <x v="322"/>
    <x v="321"/>
    <x v="321"/>
    <x v="317"/>
    <x v="323"/>
    <x v="329"/>
    <x v="50"/>
    <x v="325"/>
    <x v="20"/>
  </r>
  <r>
    <x v="320"/>
    <x v="323"/>
    <x v="322"/>
    <x v="322"/>
    <x v="38"/>
    <x v="324"/>
    <x v="330"/>
    <x v="173"/>
    <x v="326"/>
    <x v="6"/>
  </r>
  <r>
    <x v="321"/>
    <x v="324"/>
    <x v="323"/>
    <x v="323"/>
    <x v="52"/>
    <x v="325"/>
    <x v="331"/>
    <x v="57"/>
    <x v="327"/>
    <x v="9"/>
  </r>
  <r>
    <x v="322"/>
    <x v="325"/>
    <x v="324"/>
    <x v="324"/>
    <x v="318"/>
    <x v="326"/>
    <x v="332"/>
    <x v="174"/>
    <x v="328"/>
    <x v="2"/>
  </r>
  <r>
    <x v="323"/>
    <x v="326"/>
    <x v="325"/>
    <x v="325"/>
    <x v="319"/>
    <x v="327"/>
    <x v="333"/>
    <x v="79"/>
    <x v="329"/>
    <x v="7"/>
  </r>
  <r>
    <x v="324"/>
    <x v="327"/>
    <x v="326"/>
    <x v="326"/>
    <x v="320"/>
    <x v="328"/>
    <x v="334"/>
    <x v="175"/>
    <x v="330"/>
    <x v="7"/>
  </r>
  <r>
    <x v="313"/>
    <x v="328"/>
    <x v="327"/>
    <x v="327"/>
    <x v="321"/>
    <x v="329"/>
    <x v="335"/>
    <x v="176"/>
    <x v="331"/>
    <x v="0"/>
  </r>
  <r>
    <x v="325"/>
    <x v="329"/>
    <x v="328"/>
    <x v="328"/>
    <x v="322"/>
    <x v="330"/>
    <x v="336"/>
    <x v="34"/>
    <x v="332"/>
    <x v="2"/>
  </r>
  <r>
    <x v="326"/>
    <x v="330"/>
    <x v="329"/>
    <x v="329"/>
    <x v="249"/>
    <x v="331"/>
    <x v="337"/>
    <x v="35"/>
    <x v="333"/>
    <x v="9"/>
  </r>
  <r>
    <x v="327"/>
    <x v="331"/>
    <x v="330"/>
    <x v="330"/>
    <x v="323"/>
    <x v="332"/>
    <x v="338"/>
    <x v="58"/>
    <x v="334"/>
    <x v="2"/>
  </r>
  <r>
    <x v="328"/>
    <x v="332"/>
    <x v="331"/>
    <x v="331"/>
    <x v="324"/>
    <x v="207"/>
    <x v="339"/>
    <x v="60"/>
    <x v="335"/>
    <x v="9"/>
  </r>
  <r>
    <x v="329"/>
    <x v="333"/>
    <x v="332"/>
    <x v="332"/>
    <x v="325"/>
    <x v="333"/>
    <x v="340"/>
    <x v="132"/>
    <x v="336"/>
    <x v="17"/>
  </r>
  <r>
    <x v="330"/>
    <x v="334"/>
    <x v="333"/>
    <x v="333"/>
    <x v="326"/>
    <x v="334"/>
    <x v="341"/>
    <x v="64"/>
    <x v="337"/>
    <x v="5"/>
  </r>
  <r>
    <x v="331"/>
    <x v="335"/>
    <x v="334"/>
    <x v="334"/>
    <x v="327"/>
    <x v="335"/>
    <x v="342"/>
    <x v="177"/>
    <x v="338"/>
    <x v="2"/>
  </r>
  <r>
    <x v="332"/>
    <x v="336"/>
    <x v="335"/>
    <x v="335"/>
    <x v="328"/>
    <x v="336"/>
    <x v="343"/>
    <x v="178"/>
    <x v="339"/>
    <x v="17"/>
  </r>
  <r>
    <x v="333"/>
    <x v="337"/>
    <x v="336"/>
    <x v="336"/>
    <x v="329"/>
    <x v="337"/>
    <x v="344"/>
    <x v="32"/>
    <x v="340"/>
    <x v="6"/>
  </r>
  <r>
    <x v="334"/>
    <x v="338"/>
    <x v="337"/>
    <x v="337"/>
    <x v="209"/>
    <x v="338"/>
    <x v="345"/>
    <x v="179"/>
    <x v="341"/>
    <x v="6"/>
  </r>
  <r>
    <x v="335"/>
    <x v="339"/>
    <x v="338"/>
    <x v="338"/>
    <x v="330"/>
    <x v="136"/>
    <x v="346"/>
    <x v="180"/>
    <x v="342"/>
    <x v="19"/>
  </r>
  <r>
    <x v="336"/>
    <x v="340"/>
    <x v="339"/>
    <x v="339"/>
    <x v="331"/>
    <x v="339"/>
    <x v="347"/>
    <x v="11"/>
    <x v="196"/>
    <x v="4"/>
  </r>
  <r>
    <x v="337"/>
    <x v="341"/>
    <x v="340"/>
    <x v="340"/>
    <x v="332"/>
    <x v="266"/>
    <x v="348"/>
    <x v="64"/>
    <x v="343"/>
    <x v="1"/>
  </r>
  <r>
    <x v="338"/>
    <x v="342"/>
    <x v="341"/>
    <x v="341"/>
    <x v="333"/>
    <x v="340"/>
    <x v="349"/>
    <x v="181"/>
    <x v="344"/>
    <x v="8"/>
  </r>
  <r>
    <x v="339"/>
    <x v="343"/>
    <x v="342"/>
    <x v="342"/>
    <x v="334"/>
    <x v="341"/>
    <x v="350"/>
    <x v="28"/>
    <x v="345"/>
    <x v="15"/>
  </r>
  <r>
    <x v="340"/>
    <x v="344"/>
    <x v="343"/>
    <x v="343"/>
    <x v="335"/>
    <x v="342"/>
    <x v="351"/>
    <x v="6"/>
    <x v="307"/>
    <x v="5"/>
  </r>
  <r>
    <x v="341"/>
    <x v="345"/>
    <x v="344"/>
    <x v="344"/>
    <x v="336"/>
    <x v="343"/>
    <x v="352"/>
    <x v="11"/>
    <x v="346"/>
    <x v="6"/>
  </r>
  <r>
    <x v="342"/>
    <x v="241"/>
    <x v="345"/>
    <x v="345"/>
    <x v="337"/>
    <x v="34"/>
    <x v="353"/>
    <x v="182"/>
    <x v="347"/>
    <x v="19"/>
  </r>
  <r>
    <x v="343"/>
    <x v="246"/>
    <x v="346"/>
    <x v="346"/>
    <x v="338"/>
    <x v="344"/>
    <x v="354"/>
    <x v="183"/>
    <x v="348"/>
    <x v="5"/>
  </r>
  <r>
    <x v="344"/>
    <x v="346"/>
    <x v="347"/>
    <x v="347"/>
    <x v="252"/>
    <x v="345"/>
    <x v="355"/>
    <x v="184"/>
    <x v="349"/>
    <x v="17"/>
  </r>
  <r>
    <x v="345"/>
    <x v="347"/>
    <x v="348"/>
    <x v="348"/>
    <x v="339"/>
    <x v="346"/>
    <x v="356"/>
    <x v="35"/>
    <x v="350"/>
    <x v="6"/>
  </r>
  <r>
    <x v="346"/>
    <x v="348"/>
    <x v="349"/>
    <x v="349"/>
    <x v="340"/>
    <x v="347"/>
    <x v="357"/>
    <x v="35"/>
    <x v="351"/>
    <x v="20"/>
  </r>
  <r>
    <x v="347"/>
    <x v="349"/>
    <x v="350"/>
    <x v="350"/>
    <x v="341"/>
    <x v="348"/>
    <x v="358"/>
    <x v="79"/>
    <x v="352"/>
    <x v="0"/>
  </r>
  <r>
    <x v="348"/>
    <x v="350"/>
    <x v="351"/>
    <x v="351"/>
    <x v="342"/>
    <x v="349"/>
    <x v="359"/>
    <x v="185"/>
    <x v="353"/>
    <x v="2"/>
  </r>
  <r>
    <x v="349"/>
    <x v="351"/>
    <x v="352"/>
    <x v="352"/>
    <x v="343"/>
    <x v="350"/>
    <x v="360"/>
    <x v="50"/>
    <x v="354"/>
    <x v="20"/>
  </r>
  <r>
    <x v="350"/>
    <x v="352"/>
    <x v="294"/>
    <x v="353"/>
    <x v="344"/>
    <x v="351"/>
    <x v="361"/>
    <x v="132"/>
    <x v="246"/>
    <x v="5"/>
  </r>
  <r>
    <x v="351"/>
    <x v="353"/>
    <x v="353"/>
    <x v="293"/>
    <x v="345"/>
    <x v="352"/>
    <x v="26"/>
    <x v="186"/>
    <x v="355"/>
    <x v="19"/>
  </r>
  <r>
    <x v="352"/>
    <x v="354"/>
    <x v="354"/>
    <x v="117"/>
    <x v="346"/>
    <x v="353"/>
    <x v="362"/>
    <x v="187"/>
    <x v="356"/>
    <x v="6"/>
  </r>
  <r>
    <x v="353"/>
    <x v="355"/>
    <x v="355"/>
    <x v="354"/>
    <x v="197"/>
    <x v="354"/>
    <x v="363"/>
    <x v="119"/>
    <x v="357"/>
    <x v="20"/>
  </r>
  <r>
    <x v="289"/>
    <x v="356"/>
    <x v="356"/>
    <x v="355"/>
    <x v="347"/>
    <x v="355"/>
    <x v="364"/>
    <x v="32"/>
    <x v="358"/>
    <x v="16"/>
  </r>
  <r>
    <x v="354"/>
    <x v="357"/>
    <x v="357"/>
    <x v="356"/>
    <x v="348"/>
    <x v="316"/>
    <x v="365"/>
    <x v="32"/>
    <x v="359"/>
    <x v="16"/>
  </r>
  <r>
    <x v="355"/>
    <x v="358"/>
    <x v="358"/>
    <x v="357"/>
    <x v="317"/>
    <x v="170"/>
    <x v="366"/>
    <x v="11"/>
    <x v="165"/>
    <x v="20"/>
  </r>
  <r>
    <x v="356"/>
    <x v="359"/>
    <x v="359"/>
    <x v="209"/>
    <x v="349"/>
    <x v="356"/>
    <x v="367"/>
    <x v="0"/>
    <x v="360"/>
    <x v="20"/>
  </r>
  <r>
    <x v="357"/>
    <x v="360"/>
    <x v="360"/>
    <x v="358"/>
    <x v="40"/>
    <x v="357"/>
    <x v="368"/>
    <x v="188"/>
    <x v="361"/>
    <x v="9"/>
  </r>
  <r>
    <x v="358"/>
    <x v="361"/>
    <x v="361"/>
    <x v="359"/>
    <x v="350"/>
    <x v="156"/>
    <x v="369"/>
    <x v="189"/>
    <x v="362"/>
    <x v="20"/>
  </r>
  <r>
    <x v="359"/>
    <x v="362"/>
    <x v="362"/>
    <x v="360"/>
    <x v="351"/>
    <x v="358"/>
    <x v="370"/>
    <x v="4"/>
    <x v="363"/>
    <x v="7"/>
  </r>
  <r>
    <x v="360"/>
    <x v="363"/>
    <x v="363"/>
    <x v="361"/>
    <x v="134"/>
    <x v="359"/>
    <x v="371"/>
    <x v="190"/>
    <x v="364"/>
    <x v="17"/>
  </r>
  <r>
    <x v="361"/>
    <x v="364"/>
    <x v="364"/>
    <x v="362"/>
    <x v="352"/>
    <x v="360"/>
    <x v="372"/>
    <x v="132"/>
    <x v="365"/>
    <x v="2"/>
  </r>
  <r>
    <x v="362"/>
    <x v="365"/>
    <x v="365"/>
    <x v="363"/>
    <x v="353"/>
    <x v="361"/>
    <x v="373"/>
    <x v="112"/>
    <x v="366"/>
    <x v="4"/>
  </r>
  <r>
    <x v="43"/>
    <x v="109"/>
    <x v="366"/>
    <x v="364"/>
    <x v="354"/>
    <x v="362"/>
    <x v="374"/>
    <x v="11"/>
    <x v="367"/>
    <x v="4"/>
  </r>
  <r>
    <x v="216"/>
    <x v="366"/>
    <x v="37"/>
    <x v="365"/>
    <x v="355"/>
    <x v="363"/>
    <x v="375"/>
    <x v="64"/>
    <x v="368"/>
    <x v="16"/>
  </r>
  <r>
    <x v="363"/>
    <x v="367"/>
    <x v="367"/>
    <x v="366"/>
    <x v="356"/>
    <x v="364"/>
    <x v="376"/>
    <x v="191"/>
    <x v="369"/>
    <x v="3"/>
  </r>
  <r>
    <x v="364"/>
    <x v="368"/>
    <x v="368"/>
    <x v="367"/>
    <x v="357"/>
    <x v="365"/>
    <x v="377"/>
    <x v="192"/>
    <x v="370"/>
    <x v="2"/>
  </r>
  <r>
    <x v="365"/>
    <x v="369"/>
    <x v="369"/>
    <x v="368"/>
    <x v="358"/>
    <x v="366"/>
    <x v="378"/>
    <x v="193"/>
    <x v="371"/>
    <x v="0"/>
  </r>
  <r>
    <x v="366"/>
    <x v="370"/>
    <x v="370"/>
    <x v="369"/>
    <x v="359"/>
    <x v="367"/>
    <x v="379"/>
    <x v="194"/>
    <x v="372"/>
    <x v="6"/>
  </r>
  <r>
    <x v="367"/>
    <x v="371"/>
    <x v="371"/>
    <x v="370"/>
    <x v="360"/>
    <x v="368"/>
    <x v="380"/>
    <x v="195"/>
    <x v="373"/>
    <x v="7"/>
  </r>
  <r>
    <x v="368"/>
    <x v="372"/>
    <x v="372"/>
    <x v="371"/>
    <x v="361"/>
    <x v="369"/>
    <x v="381"/>
    <x v="196"/>
    <x v="374"/>
    <x v="5"/>
  </r>
  <r>
    <x v="369"/>
    <x v="373"/>
    <x v="373"/>
    <x v="372"/>
    <x v="362"/>
    <x v="370"/>
    <x v="382"/>
    <x v="197"/>
    <x v="165"/>
    <x v="5"/>
  </r>
  <r>
    <x v="370"/>
    <x v="103"/>
    <x v="374"/>
    <x v="373"/>
    <x v="133"/>
    <x v="371"/>
    <x v="383"/>
    <x v="11"/>
    <x v="375"/>
    <x v="9"/>
  </r>
  <r>
    <x v="371"/>
    <x v="374"/>
    <x v="375"/>
    <x v="374"/>
    <x v="354"/>
    <x v="372"/>
    <x v="384"/>
    <x v="89"/>
    <x v="376"/>
    <x v="20"/>
  </r>
  <r>
    <x v="372"/>
    <x v="375"/>
    <x v="376"/>
    <x v="375"/>
    <x v="363"/>
    <x v="373"/>
    <x v="385"/>
    <x v="198"/>
    <x v="377"/>
    <x v="16"/>
  </r>
  <r>
    <x v="373"/>
    <x v="376"/>
    <x v="377"/>
    <x v="376"/>
    <x v="8"/>
    <x v="374"/>
    <x v="386"/>
    <x v="199"/>
    <x v="378"/>
    <x v="2"/>
  </r>
  <r>
    <x v="374"/>
    <x v="377"/>
    <x v="378"/>
    <x v="377"/>
    <x v="364"/>
    <x v="375"/>
    <x v="387"/>
    <x v="200"/>
    <x v="379"/>
    <x v="3"/>
  </r>
  <r>
    <x v="375"/>
    <x v="378"/>
    <x v="379"/>
    <x v="378"/>
    <x v="365"/>
    <x v="376"/>
    <x v="388"/>
    <x v="201"/>
    <x v="380"/>
    <x v="6"/>
  </r>
  <r>
    <x v="376"/>
    <x v="379"/>
    <x v="380"/>
    <x v="132"/>
    <x v="366"/>
    <x v="337"/>
    <x v="389"/>
    <x v="202"/>
    <x v="381"/>
    <x v="17"/>
  </r>
  <r>
    <x v="377"/>
    <x v="380"/>
    <x v="381"/>
    <x v="379"/>
    <x v="367"/>
    <x v="377"/>
    <x v="390"/>
    <x v="58"/>
    <x v="382"/>
    <x v="2"/>
  </r>
  <r>
    <x v="378"/>
    <x v="381"/>
    <x v="382"/>
    <x v="380"/>
    <x v="368"/>
    <x v="378"/>
    <x v="390"/>
    <x v="58"/>
    <x v="383"/>
    <x v="25"/>
  </r>
  <r>
    <x v="379"/>
    <x v="382"/>
    <x v="383"/>
    <x v="381"/>
    <x v="369"/>
    <x v="379"/>
    <x v="391"/>
    <x v="11"/>
    <x v="384"/>
    <x v="6"/>
  </r>
  <r>
    <x v="380"/>
    <x v="383"/>
    <x v="384"/>
    <x v="382"/>
    <x v="370"/>
    <x v="380"/>
    <x v="392"/>
    <x v="32"/>
    <x v="385"/>
    <x v="20"/>
  </r>
  <r>
    <x v="381"/>
    <x v="384"/>
    <x v="385"/>
    <x v="383"/>
    <x v="371"/>
    <x v="381"/>
    <x v="393"/>
    <x v="11"/>
    <x v="386"/>
    <x v="17"/>
  </r>
  <r>
    <x v="382"/>
    <x v="385"/>
    <x v="386"/>
    <x v="384"/>
    <x v="263"/>
    <x v="382"/>
    <x v="394"/>
    <x v="11"/>
    <x v="387"/>
    <x v="16"/>
  </r>
  <r>
    <x v="383"/>
    <x v="386"/>
    <x v="387"/>
    <x v="385"/>
    <x v="20"/>
    <x v="383"/>
    <x v="395"/>
    <x v="32"/>
    <x v="388"/>
    <x v="2"/>
  </r>
  <r>
    <x v="384"/>
    <x v="387"/>
    <x v="388"/>
    <x v="386"/>
    <x v="372"/>
    <x v="384"/>
    <x v="396"/>
    <x v="203"/>
    <x v="389"/>
    <x v="6"/>
  </r>
  <r>
    <x v="385"/>
    <x v="388"/>
    <x v="389"/>
    <x v="387"/>
    <x v="373"/>
    <x v="385"/>
    <x v="397"/>
    <x v="89"/>
    <x v="390"/>
    <x v="6"/>
  </r>
  <r>
    <x v="147"/>
    <x v="389"/>
    <x v="69"/>
    <x v="388"/>
    <x v="374"/>
    <x v="386"/>
    <x v="398"/>
    <x v="204"/>
    <x v="146"/>
    <x v="20"/>
  </r>
  <r>
    <x v="386"/>
    <x v="390"/>
    <x v="390"/>
    <x v="389"/>
    <x v="375"/>
    <x v="387"/>
    <x v="399"/>
    <x v="205"/>
    <x v="391"/>
    <x v="5"/>
  </r>
  <r>
    <x v="387"/>
    <x v="391"/>
    <x v="391"/>
    <x v="390"/>
    <x v="376"/>
    <x v="388"/>
    <x v="400"/>
    <x v="112"/>
    <x v="176"/>
    <x v="16"/>
  </r>
  <r>
    <x v="388"/>
    <x v="392"/>
    <x v="392"/>
    <x v="391"/>
    <x v="377"/>
    <x v="389"/>
    <x v="401"/>
    <x v="134"/>
    <x v="392"/>
    <x v="3"/>
  </r>
  <r>
    <x v="389"/>
    <x v="393"/>
    <x v="393"/>
    <x v="392"/>
    <x v="378"/>
    <x v="390"/>
    <x v="402"/>
    <x v="206"/>
    <x v="393"/>
    <x v="20"/>
  </r>
  <r>
    <x v="390"/>
    <x v="394"/>
    <x v="394"/>
    <x v="393"/>
    <x v="379"/>
    <x v="391"/>
    <x v="403"/>
    <x v="11"/>
    <x v="394"/>
    <x v="6"/>
  </r>
  <r>
    <x v="391"/>
    <x v="395"/>
    <x v="395"/>
    <x v="394"/>
    <x v="380"/>
    <x v="392"/>
    <x v="404"/>
    <x v="207"/>
    <x v="395"/>
    <x v="23"/>
  </r>
  <r>
    <x v="392"/>
    <x v="396"/>
    <x v="396"/>
    <x v="395"/>
    <x v="381"/>
    <x v="393"/>
    <x v="405"/>
    <x v="208"/>
    <x v="396"/>
    <x v="5"/>
  </r>
  <r>
    <x v="393"/>
    <x v="397"/>
    <x v="397"/>
    <x v="396"/>
    <x v="382"/>
    <x v="394"/>
    <x v="406"/>
    <x v="11"/>
    <x v="397"/>
    <x v="19"/>
  </r>
  <r>
    <x v="394"/>
    <x v="398"/>
    <x v="398"/>
    <x v="397"/>
    <x v="383"/>
    <x v="395"/>
    <x v="407"/>
    <x v="58"/>
    <x v="398"/>
    <x v="20"/>
  </r>
  <r>
    <x v="395"/>
    <x v="186"/>
    <x v="399"/>
    <x v="398"/>
    <x v="384"/>
    <x v="396"/>
    <x v="408"/>
    <x v="209"/>
    <x v="399"/>
    <x v="16"/>
  </r>
  <r>
    <x v="396"/>
    <x v="399"/>
    <x v="400"/>
    <x v="399"/>
    <x v="385"/>
    <x v="397"/>
    <x v="409"/>
    <x v="50"/>
    <x v="400"/>
    <x v="6"/>
  </r>
  <r>
    <x v="397"/>
    <x v="400"/>
    <x v="401"/>
    <x v="400"/>
    <x v="386"/>
    <x v="398"/>
    <x v="410"/>
    <x v="210"/>
    <x v="401"/>
    <x v="17"/>
  </r>
  <r>
    <x v="398"/>
    <x v="401"/>
    <x v="402"/>
    <x v="401"/>
    <x v="387"/>
    <x v="399"/>
    <x v="411"/>
    <x v="11"/>
    <x v="402"/>
    <x v="20"/>
  </r>
  <r>
    <x v="399"/>
    <x v="402"/>
    <x v="403"/>
    <x v="402"/>
    <x v="388"/>
    <x v="66"/>
    <x v="412"/>
    <x v="11"/>
    <x v="403"/>
    <x v="16"/>
  </r>
  <r>
    <x v="400"/>
    <x v="403"/>
    <x v="404"/>
    <x v="403"/>
    <x v="389"/>
    <x v="400"/>
    <x v="413"/>
    <x v="50"/>
    <x v="404"/>
    <x v="9"/>
  </r>
  <r>
    <x v="401"/>
    <x v="404"/>
    <x v="405"/>
    <x v="404"/>
    <x v="390"/>
    <x v="401"/>
    <x v="414"/>
    <x v="70"/>
    <x v="405"/>
    <x v="1"/>
  </r>
  <r>
    <x v="402"/>
    <x v="405"/>
    <x v="406"/>
    <x v="405"/>
    <x v="391"/>
    <x v="402"/>
    <x v="415"/>
    <x v="211"/>
    <x v="406"/>
    <x v="6"/>
  </r>
  <r>
    <x v="403"/>
    <x v="406"/>
    <x v="407"/>
    <x v="406"/>
    <x v="392"/>
    <x v="403"/>
    <x v="416"/>
    <x v="43"/>
    <x v="407"/>
    <x v="6"/>
  </r>
  <r>
    <x v="404"/>
    <x v="407"/>
    <x v="408"/>
    <x v="407"/>
    <x v="393"/>
    <x v="404"/>
    <x v="417"/>
    <x v="50"/>
    <x v="408"/>
    <x v="17"/>
  </r>
  <r>
    <x v="405"/>
    <x v="408"/>
    <x v="409"/>
    <x v="408"/>
    <x v="394"/>
    <x v="405"/>
    <x v="418"/>
    <x v="11"/>
    <x v="409"/>
    <x v="17"/>
  </r>
  <r>
    <x v="406"/>
    <x v="204"/>
    <x v="410"/>
    <x v="409"/>
    <x v="395"/>
    <x v="406"/>
    <x v="419"/>
    <x v="212"/>
    <x v="410"/>
    <x v="20"/>
  </r>
  <r>
    <x v="407"/>
    <x v="409"/>
    <x v="411"/>
    <x v="410"/>
    <x v="396"/>
    <x v="407"/>
    <x v="420"/>
    <x v="11"/>
    <x v="411"/>
    <x v="19"/>
  </r>
  <r>
    <x v="408"/>
    <x v="410"/>
    <x v="412"/>
    <x v="411"/>
    <x v="397"/>
    <x v="408"/>
    <x v="421"/>
    <x v="213"/>
    <x v="412"/>
    <x v="22"/>
  </r>
  <r>
    <x v="409"/>
    <x v="411"/>
    <x v="413"/>
    <x v="412"/>
    <x v="398"/>
    <x v="409"/>
    <x v="422"/>
    <x v="6"/>
    <x v="413"/>
    <x v="5"/>
  </r>
  <r>
    <x v="410"/>
    <x v="412"/>
    <x v="414"/>
    <x v="413"/>
    <x v="399"/>
    <x v="410"/>
    <x v="423"/>
    <x v="214"/>
    <x v="414"/>
    <x v="4"/>
  </r>
  <r>
    <x v="411"/>
    <x v="413"/>
    <x v="169"/>
    <x v="414"/>
    <x v="400"/>
    <x v="411"/>
    <x v="424"/>
    <x v="11"/>
    <x v="415"/>
    <x v="7"/>
  </r>
  <r>
    <x v="412"/>
    <x v="414"/>
    <x v="415"/>
    <x v="415"/>
    <x v="401"/>
    <x v="412"/>
    <x v="425"/>
    <x v="32"/>
    <x v="416"/>
    <x v="9"/>
  </r>
  <r>
    <x v="413"/>
    <x v="415"/>
    <x v="416"/>
    <x v="416"/>
    <x v="402"/>
    <x v="413"/>
    <x v="426"/>
    <x v="215"/>
    <x v="191"/>
    <x v="17"/>
  </r>
  <r>
    <x v="414"/>
    <x v="416"/>
    <x v="417"/>
    <x v="417"/>
    <x v="403"/>
    <x v="414"/>
    <x v="427"/>
    <x v="216"/>
    <x v="417"/>
    <x v="20"/>
  </r>
  <r>
    <x v="415"/>
    <x v="417"/>
    <x v="418"/>
    <x v="418"/>
    <x v="404"/>
    <x v="415"/>
    <x v="428"/>
    <x v="50"/>
    <x v="418"/>
    <x v="6"/>
  </r>
  <r>
    <x v="416"/>
    <x v="418"/>
    <x v="419"/>
    <x v="419"/>
    <x v="405"/>
    <x v="416"/>
    <x v="429"/>
    <x v="50"/>
    <x v="419"/>
    <x v="17"/>
  </r>
  <r>
    <x v="417"/>
    <x v="419"/>
    <x v="420"/>
    <x v="420"/>
    <x v="406"/>
    <x v="417"/>
    <x v="430"/>
    <x v="11"/>
    <x v="273"/>
    <x v="9"/>
  </r>
  <r>
    <x v="418"/>
    <x v="420"/>
    <x v="421"/>
    <x v="421"/>
    <x v="407"/>
    <x v="418"/>
    <x v="431"/>
    <x v="217"/>
    <x v="420"/>
    <x v="5"/>
  </r>
  <r>
    <x v="116"/>
    <x v="421"/>
    <x v="422"/>
    <x v="422"/>
    <x v="408"/>
    <x v="306"/>
    <x v="432"/>
    <x v="218"/>
    <x v="421"/>
    <x v="0"/>
  </r>
  <r>
    <x v="419"/>
    <x v="422"/>
    <x v="423"/>
    <x v="423"/>
    <x v="325"/>
    <x v="419"/>
    <x v="433"/>
    <x v="11"/>
    <x v="422"/>
    <x v="17"/>
  </r>
  <r>
    <x v="420"/>
    <x v="423"/>
    <x v="424"/>
    <x v="424"/>
    <x v="409"/>
    <x v="420"/>
    <x v="434"/>
    <x v="50"/>
    <x v="423"/>
    <x v="17"/>
  </r>
  <r>
    <x v="421"/>
    <x v="424"/>
    <x v="425"/>
    <x v="425"/>
    <x v="410"/>
    <x v="421"/>
    <x v="435"/>
    <x v="219"/>
    <x v="424"/>
    <x v="2"/>
  </r>
  <r>
    <x v="422"/>
    <x v="425"/>
    <x v="426"/>
    <x v="6"/>
    <x v="411"/>
    <x v="422"/>
    <x v="436"/>
    <x v="11"/>
    <x v="425"/>
    <x v="10"/>
  </r>
  <r>
    <x v="423"/>
    <x v="426"/>
    <x v="427"/>
    <x v="426"/>
    <x v="412"/>
    <x v="423"/>
    <x v="437"/>
    <x v="220"/>
    <x v="426"/>
    <x v="0"/>
  </r>
  <r>
    <x v="294"/>
    <x v="163"/>
    <x v="428"/>
    <x v="35"/>
    <x v="413"/>
    <x v="424"/>
    <x v="438"/>
    <x v="221"/>
    <x v="427"/>
    <x v="4"/>
  </r>
  <r>
    <x v="424"/>
    <x v="427"/>
    <x v="429"/>
    <x v="427"/>
    <x v="414"/>
    <x v="425"/>
    <x v="439"/>
    <x v="11"/>
    <x v="428"/>
    <x v="20"/>
  </r>
  <r>
    <x v="425"/>
    <x v="428"/>
    <x v="430"/>
    <x v="428"/>
    <x v="415"/>
    <x v="426"/>
    <x v="440"/>
    <x v="222"/>
    <x v="429"/>
    <x v="17"/>
  </r>
  <r>
    <x v="426"/>
    <x v="429"/>
    <x v="431"/>
    <x v="429"/>
    <x v="416"/>
    <x v="427"/>
    <x v="441"/>
    <x v="223"/>
    <x v="430"/>
    <x v="17"/>
  </r>
  <r>
    <x v="427"/>
    <x v="430"/>
    <x v="432"/>
    <x v="430"/>
    <x v="417"/>
    <x v="428"/>
    <x v="442"/>
    <x v="11"/>
    <x v="431"/>
    <x v="17"/>
  </r>
  <r>
    <x v="428"/>
    <x v="431"/>
    <x v="433"/>
    <x v="431"/>
    <x v="418"/>
    <x v="372"/>
    <x v="443"/>
    <x v="224"/>
    <x v="432"/>
    <x v="19"/>
  </r>
  <r>
    <x v="429"/>
    <x v="432"/>
    <x v="434"/>
    <x v="432"/>
    <x v="419"/>
    <x v="429"/>
    <x v="444"/>
    <x v="147"/>
    <x v="433"/>
    <x v="5"/>
  </r>
  <r>
    <x v="430"/>
    <x v="433"/>
    <x v="435"/>
    <x v="433"/>
    <x v="420"/>
    <x v="430"/>
    <x v="445"/>
    <x v="58"/>
    <x v="434"/>
    <x v="19"/>
  </r>
  <r>
    <x v="431"/>
    <x v="434"/>
    <x v="436"/>
    <x v="434"/>
    <x v="148"/>
    <x v="431"/>
    <x v="446"/>
    <x v="89"/>
    <x v="435"/>
    <x v="1"/>
  </r>
  <r>
    <x v="432"/>
    <x v="435"/>
    <x v="437"/>
    <x v="435"/>
    <x v="421"/>
    <x v="432"/>
    <x v="447"/>
    <x v="34"/>
    <x v="436"/>
    <x v="20"/>
  </r>
  <r>
    <x v="433"/>
    <x v="436"/>
    <x v="438"/>
    <x v="436"/>
    <x v="422"/>
    <x v="433"/>
    <x v="448"/>
    <x v="112"/>
    <x v="437"/>
    <x v="2"/>
  </r>
  <r>
    <x v="434"/>
    <x v="437"/>
    <x v="439"/>
    <x v="437"/>
    <x v="423"/>
    <x v="434"/>
    <x v="449"/>
    <x v="0"/>
    <x v="438"/>
    <x v="17"/>
  </r>
  <r>
    <x v="435"/>
    <x v="438"/>
    <x v="440"/>
    <x v="438"/>
    <x v="424"/>
    <x v="435"/>
    <x v="450"/>
    <x v="32"/>
    <x v="439"/>
    <x v="19"/>
  </r>
  <r>
    <x v="436"/>
    <x v="439"/>
    <x v="441"/>
    <x v="439"/>
    <x v="425"/>
    <x v="436"/>
    <x v="451"/>
    <x v="43"/>
    <x v="440"/>
    <x v="17"/>
  </r>
  <r>
    <x v="437"/>
    <x v="440"/>
    <x v="442"/>
    <x v="440"/>
    <x v="426"/>
    <x v="205"/>
    <x v="452"/>
    <x v="79"/>
    <x v="441"/>
    <x v="2"/>
  </r>
  <r>
    <x v="88"/>
    <x v="441"/>
    <x v="443"/>
    <x v="441"/>
    <x v="427"/>
    <x v="360"/>
    <x v="453"/>
    <x v="225"/>
    <x v="442"/>
    <x v="0"/>
  </r>
  <r>
    <x v="438"/>
    <x v="442"/>
    <x v="444"/>
    <x v="442"/>
    <x v="428"/>
    <x v="437"/>
    <x v="454"/>
    <x v="226"/>
    <x v="443"/>
    <x v="3"/>
  </r>
  <r>
    <x v="439"/>
    <x v="443"/>
    <x v="445"/>
    <x v="443"/>
    <x v="429"/>
    <x v="438"/>
    <x v="455"/>
    <x v="32"/>
    <x v="444"/>
    <x v="6"/>
  </r>
  <r>
    <x v="440"/>
    <x v="422"/>
    <x v="446"/>
    <x v="444"/>
    <x v="430"/>
    <x v="439"/>
    <x v="456"/>
    <x v="227"/>
    <x v="445"/>
    <x v="19"/>
  </r>
  <r>
    <x v="441"/>
    <x v="444"/>
    <x v="447"/>
    <x v="445"/>
    <x v="431"/>
    <x v="440"/>
    <x v="457"/>
    <x v="34"/>
    <x v="446"/>
    <x v="2"/>
  </r>
  <r>
    <x v="442"/>
    <x v="445"/>
    <x v="448"/>
    <x v="446"/>
    <x v="432"/>
    <x v="441"/>
    <x v="458"/>
    <x v="228"/>
    <x v="447"/>
    <x v="6"/>
  </r>
  <r>
    <x v="443"/>
    <x v="446"/>
    <x v="449"/>
    <x v="447"/>
    <x v="433"/>
    <x v="442"/>
    <x v="459"/>
    <x v="64"/>
    <x v="448"/>
    <x v="6"/>
  </r>
  <r>
    <x v="444"/>
    <x v="447"/>
    <x v="450"/>
    <x v="448"/>
    <x v="434"/>
    <x v="443"/>
    <x v="460"/>
    <x v="229"/>
    <x v="449"/>
    <x v="12"/>
  </r>
  <r>
    <x v="445"/>
    <x v="448"/>
    <x v="451"/>
    <x v="449"/>
    <x v="185"/>
    <x v="444"/>
    <x v="461"/>
    <x v="32"/>
    <x v="450"/>
    <x v="20"/>
  </r>
  <r>
    <x v="446"/>
    <x v="449"/>
    <x v="452"/>
    <x v="450"/>
    <x v="158"/>
    <x v="445"/>
    <x v="462"/>
    <x v="230"/>
    <x v="451"/>
    <x v="2"/>
  </r>
  <r>
    <x v="447"/>
    <x v="450"/>
    <x v="453"/>
    <x v="451"/>
    <x v="435"/>
    <x v="446"/>
    <x v="463"/>
    <x v="64"/>
    <x v="452"/>
    <x v="9"/>
  </r>
  <r>
    <x v="448"/>
    <x v="451"/>
    <x v="454"/>
    <x v="452"/>
    <x v="436"/>
    <x v="447"/>
    <x v="464"/>
    <x v="231"/>
    <x v="453"/>
    <x v="9"/>
  </r>
  <r>
    <x v="449"/>
    <x v="452"/>
    <x v="455"/>
    <x v="453"/>
    <x v="437"/>
    <x v="448"/>
    <x v="465"/>
    <x v="32"/>
    <x v="454"/>
    <x v="17"/>
  </r>
  <r>
    <x v="429"/>
    <x v="453"/>
    <x v="456"/>
    <x v="454"/>
    <x v="438"/>
    <x v="449"/>
    <x v="466"/>
    <x v="50"/>
    <x v="455"/>
    <x v="2"/>
  </r>
  <r>
    <x v="450"/>
    <x v="454"/>
    <x v="457"/>
    <x v="455"/>
    <x v="439"/>
    <x v="450"/>
    <x v="467"/>
    <x v="43"/>
    <x v="456"/>
    <x v="0"/>
  </r>
  <r>
    <x v="451"/>
    <x v="163"/>
    <x v="458"/>
    <x v="456"/>
    <x v="440"/>
    <x v="451"/>
    <x v="468"/>
    <x v="11"/>
    <x v="457"/>
    <x v="17"/>
  </r>
  <r>
    <x v="452"/>
    <x v="455"/>
    <x v="160"/>
    <x v="310"/>
    <x v="441"/>
    <x v="452"/>
    <x v="469"/>
    <x v="232"/>
    <x v="458"/>
    <x v="17"/>
  </r>
  <r>
    <x v="453"/>
    <x v="456"/>
    <x v="459"/>
    <x v="457"/>
    <x v="442"/>
    <x v="453"/>
    <x v="470"/>
    <x v="233"/>
    <x v="459"/>
    <x v="3"/>
  </r>
  <r>
    <x v="454"/>
    <x v="454"/>
    <x v="460"/>
    <x v="458"/>
    <x v="199"/>
    <x v="454"/>
    <x v="471"/>
    <x v="11"/>
    <x v="460"/>
    <x v="17"/>
  </r>
  <r>
    <x v="455"/>
    <x v="457"/>
    <x v="461"/>
    <x v="459"/>
    <x v="168"/>
    <x v="455"/>
    <x v="472"/>
    <x v="58"/>
    <x v="461"/>
    <x v="2"/>
  </r>
  <r>
    <x v="456"/>
    <x v="458"/>
    <x v="462"/>
    <x v="460"/>
    <x v="443"/>
    <x v="456"/>
    <x v="473"/>
    <x v="128"/>
    <x v="462"/>
    <x v="0"/>
  </r>
  <r>
    <x v="457"/>
    <x v="459"/>
    <x v="463"/>
    <x v="461"/>
    <x v="444"/>
    <x v="457"/>
    <x v="474"/>
    <x v="234"/>
    <x v="463"/>
    <x v="5"/>
  </r>
  <r>
    <x v="458"/>
    <x v="460"/>
    <x v="464"/>
    <x v="462"/>
    <x v="445"/>
    <x v="458"/>
    <x v="475"/>
    <x v="235"/>
    <x v="464"/>
    <x v="8"/>
  </r>
  <r>
    <x v="459"/>
    <x v="461"/>
    <x v="465"/>
    <x v="463"/>
    <x v="446"/>
    <x v="459"/>
    <x v="476"/>
    <x v="236"/>
    <x v="465"/>
    <x v="0"/>
  </r>
  <r>
    <x v="460"/>
    <x v="462"/>
    <x v="466"/>
    <x v="464"/>
    <x v="447"/>
    <x v="460"/>
    <x v="477"/>
    <x v="168"/>
    <x v="466"/>
    <x v="10"/>
  </r>
  <r>
    <x v="461"/>
    <x v="463"/>
    <x v="467"/>
    <x v="465"/>
    <x v="448"/>
    <x v="461"/>
    <x v="478"/>
    <x v="237"/>
    <x v="467"/>
    <x v="3"/>
  </r>
  <r>
    <x v="462"/>
    <x v="464"/>
    <x v="468"/>
    <x v="466"/>
    <x v="449"/>
    <x v="462"/>
    <x v="479"/>
    <x v="4"/>
    <x v="468"/>
    <x v="3"/>
  </r>
  <r>
    <x v="463"/>
    <x v="465"/>
    <x v="469"/>
    <x v="467"/>
    <x v="450"/>
    <x v="164"/>
    <x v="480"/>
    <x v="220"/>
    <x v="469"/>
    <x v="4"/>
  </r>
  <r>
    <x v="300"/>
    <x v="466"/>
    <x v="470"/>
    <x v="233"/>
    <x v="451"/>
    <x v="463"/>
    <x v="481"/>
    <x v="0"/>
    <x v="470"/>
    <x v="7"/>
  </r>
  <r>
    <x v="464"/>
    <x v="467"/>
    <x v="471"/>
    <x v="468"/>
    <x v="452"/>
    <x v="464"/>
    <x v="482"/>
    <x v="0"/>
    <x v="471"/>
    <x v="0"/>
  </r>
  <r>
    <x v="465"/>
    <x v="97"/>
    <x v="472"/>
    <x v="469"/>
    <x v="234"/>
    <x v="175"/>
    <x v="483"/>
    <x v="34"/>
    <x v="472"/>
    <x v="2"/>
  </r>
  <r>
    <x v="228"/>
    <x v="468"/>
    <x v="473"/>
    <x v="470"/>
    <x v="453"/>
    <x v="465"/>
    <x v="484"/>
    <x v="238"/>
    <x v="473"/>
    <x v="17"/>
  </r>
  <r>
    <x v="466"/>
    <x v="469"/>
    <x v="474"/>
    <x v="471"/>
    <x v="408"/>
    <x v="466"/>
    <x v="485"/>
    <x v="239"/>
    <x v="474"/>
    <x v="6"/>
  </r>
  <r>
    <x v="467"/>
    <x v="470"/>
    <x v="475"/>
    <x v="472"/>
    <x v="454"/>
    <x v="467"/>
    <x v="486"/>
    <x v="240"/>
    <x v="475"/>
    <x v="17"/>
  </r>
  <r>
    <x v="468"/>
    <x v="471"/>
    <x v="476"/>
    <x v="473"/>
    <x v="8"/>
    <x v="468"/>
    <x v="487"/>
    <x v="32"/>
    <x v="476"/>
    <x v="19"/>
  </r>
  <r>
    <x v="469"/>
    <x v="472"/>
    <x v="477"/>
    <x v="474"/>
    <x v="455"/>
    <x v="469"/>
    <x v="488"/>
    <x v="79"/>
    <x v="477"/>
    <x v="16"/>
  </r>
  <r>
    <x v="470"/>
    <x v="473"/>
    <x v="478"/>
    <x v="475"/>
    <x v="414"/>
    <x v="470"/>
    <x v="489"/>
    <x v="89"/>
    <x v="478"/>
    <x v="9"/>
  </r>
  <r>
    <x v="471"/>
    <x v="474"/>
    <x v="479"/>
    <x v="476"/>
    <x v="456"/>
    <x v="471"/>
    <x v="490"/>
    <x v="241"/>
    <x v="479"/>
    <x v="19"/>
  </r>
  <r>
    <x v="472"/>
    <x v="475"/>
    <x v="480"/>
    <x v="363"/>
    <x v="457"/>
    <x v="472"/>
    <x v="491"/>
    <x v="0"/>
    <x v="480"/>
    <x v="7"/>
  </r>
  <r>
    <x v="473"/>
    <x v="476"/>
    <x v="481"/>
    <x v="477"/>
    <x v="458"/>
    <x v="473"/>
    <x v="492"/>
    <x v="242"/>
    <x v="481"/>
    <x v="1"/>
  </r>
  <r>
    <x v="474"/>
    <x v="477"/>
    <x v="482"/>
    <x v="478"/>
    <x v="459"/>
    <x v="474"/>
    <x v="493"/>
    <x v="13"/>
    <x v="482"/>
    <x v="0"/>
  </r>
  <r>
    <x v="475"/>
    <x v="478"/>
    <x v="483"/>
    <x v="479"/>
    <x v="460"/>
    <x v="475"/>
    <x v="494"/>
    <x v="243"/>
    <x v="483"/>
    <x v="19"/>
  </r>
  <r>
    <x v="476"/>
    <x v="479"/>
    <x v="395"/>
    <x v="480"/>
    <x v="461"/>
    <x v="476"/>
    <x v="495"/>
    <x v="32"/>
    <x v="484"/>
    <x v="16"/>
  </r>
  <r>
    <x v="477"/>
    <x v="480"/>
    <x v="484"/>
    <x v="449"/>
    <x v="462"/>
    <x v="477"/>
    <x v="496"/>
    <x v="11"/>
    <x v="485"/>
    <x v="9"/>
  </r>
  <r>
    <x v="478"/>
    <x v="481"/>
    <x v="485"/>
    <x v="481"/>
    <x v="463"/>
    <x v="478"/>
    <x v="497"/>
    <x v="41"/>
    <x v="486"/>
    <x v="19"/>
  </r>
  <r>
    <x v="479"/>
    <x v="482"/>
    <x v="486"/>
    <x v="482"/>
    <x v="464"/>
    <x v="479"/>
    <x v="498"/>
    <x v="244"/>
    <x v="487"/>
    <x v="17"/>
  </r>
  <r>
    <x v="480"/>
    <x v="483"/>
    <x v="166"/>
    <x v="483"/>
    <x v="465"/>
    <x v="480"/>
    <x v="499"/>
    <x v="11"/>
    <x v="488"/>
    <x v="20"/>
  </r>
  <r>
    <x v="481"/>
    <x v="484"/>
    <x v="487"/>
    <x v="484"/>
    <x v="466"/>
    <x v="481"/>
    <x v="500"/>
    <x v="50"/>
    <x v="489"/>
    <x v="20"/>
  </r>
  <r>
    <x v="411"/>
    <x v="485"/>
    <x v="488"/>
    <x v="485"/>
    <x v="467"/>
    <x v="482"/>
    <x v="255"/>
    <x v="119"/>
    <x v="247"/>
    <x v="16"/>
  </r>
  <r>
    <x v="482"/>
    <x v="214"/>
    <x v="489"/>
    <x v="486"/>
    <x v="468"/>
    <x v="461"/>
    <x v="501"/>
    <x v="245"/>
    <x v="490"/>
    <x v="7"/>
  </r>
  <r>
    <x v="483"/>
    <x v="486"/>
    <x v="490"/>
    <x v="487"/>
    <x v="469"/>
    <x v="483"/>
    <x v="502"/>
    <x v="32"/>
    <x v="491"/>
    <x v="17"/>
  </r>
  <r>
    <x v="484"/>
    <x v="487"/>
    <x v="491"/>
    <x v="488"/>
    <x v="470"/>
    <x v="484"/>
    <x v="503"/>
    <x v="50"/>
    <x v="492"/>
    <x v="15"/>
  </r>
  <r>
    <x v="229"/>
    <x v="488"/>
    <x v="492"/>
    <x v="489"/>
    <x v="154"/>
    <x v="485"/>
    <x v="504"/>
    <x v="246"/>
    <x v="493"/>
    <x v="16"/>
  </r>
  <r>
    <x v="485"/>
    <x v="145"/>
    <x v="493"/>
    <x v="490"/>
    <x v="471"/>
    <x v="486"/>
    <x v="505"/>
    <x v="32"/>
    <x v="182"/>
    <x v="16"/>
  </r>
  <r>
    <x v="486"/>
    <x v="489"/>
    <x v="494"/>
    <x v="491"/>
    <x v="445"/>
    <x v="487"/>
    <x v="506"/>
    <x v="247"/>
    <x v="494"/>
    <x v="20"/>
  </r>
  <r>
    <x v="487"/>
    <x v="490"/>
    <x v="495"/>
    <x v="492"/>
    <x v="472"/>
    <x v="488"/>
    <x v="507"/>
    <x v="11"/>
    <x v="495"/>
    <x v="16"/>
  </r>
  <r>
    <x v="488"/>
    <x v="491"/>
    <x v="496"/>
    <x v="493"/>
    <x v="473"/>
    <x v="489"/>
    <x v="508"/>
    <x v="11"/>
    <x v="496"/>
    <x v="17"/>
  </r>
  <r>
    <x v="489"/>
    <x v="480"/>
    <x v="497"/>
    <x v="494"/>
    <x v="474"/>
    <x v="490"/>
    <x v="509"/>
    <x v="248"/>
    <x v="497"/>
    <x v="6"/>
  </r>
  <r>
    <x v="490"/>
    <x v="492"/>
    <x v="498"/>
    <x v="495"/>
    <x v="475"/>
    <x v="491"/>
    <x v="510"/>
    <x v="11"/>
    <x v="498"/>
    <x v="17"/>
  </r>
  <r>
    <x v="477"/>
    <x v="493"/>
    <x v="499"/>
    <x v="496"/>
    <x v="476"/>
    <x v="492"/>
    <x v="511"/>
    <x v="249"/>
    <x v="499"/>
    <x v="20"/>
  </r>
  <r>
    <x v="491"/>
    <x v="494"/>
    <x v="500"/>
    <x v="497"/>
    <x v="477"/>
    <x v="155"/>
    <x v="512"/>
    <x v="32"/>
    <x v="500"/>
    <x v="19"/>
  </r>
  <r>
    <x v="353"/>
    <x v="495"/>
    <x v="501"/>
    <x v="498"/>
    <x v="478"/>
    <x v="103"/>
    <x v="513"/>
    <x v="250"/>
    <x v="501"/>
    <x v="8"/>
  </r>
  <r>
    <x v="492"/>
    <x v="496"/>
    <x v="502"/>
    <x v="467"/>
    <x v="479"/>
    <x v="493"/>
    <x v="495"/>
    <x v="251"/>
    <x v="502"/>
    <x v="3"/>
  </r>
  <r>
    <x v="493"/>
    <x v="497"/>
    <x v="503"/>
    <x v="499"/>
    <x v="480"/>
    <x v="494"/>
    <x v="514"/>
    <x v="13"/>
    <x v="503"/>
    <x v="11"/>
  </r>
  <r>
    <x v="494"/>
    <x v="498"/>
    <x v="504"/>
    <x v="500"/>
    <x v="435"/>
    <x v="465"/>
    <x v="515"/>
    <x v="79"/>
    <x v="504"/>
    <x v="1"/>
  </r>
  <r>
    <x v="495"/>
    <x v="499"/>
    <x v="505"/>
    <x v="489"/>
    <x v="481"/>
    <x v="495"/>
    <x v="516"/>
    <x v="50"/>
    <x v="505"/>
    <x v="16"/>
  </r>
  <r>
    <x v="496"/>
    <x v="500"/>
    <x v="506"/>
    <x v="501"/>
    <x v="241"/>
    <x v="496"/>
    <x v="517"/>
    <x v="64"/>
    <x v="506"/>
    <x v="10"/>
  </r>
  <r>
    <x v="497"/>
    <x v="501"/>
    <x v="507"/>
    <x v="48"/>
    <x v="482"/>
    <x v="497"/>
    <x v="518"/>
    <x v="252"/>
    <x v="507"/>
    <x v="1"/>
  </r>
  <r>
    <x v="498"/>
    <x v="502"/>
    <x v="508"/>
    <x v="279"/>
    <x v="483"/>
    <x v="498"/>
    <x v="519"/>
    <x v="6"/>
    <x v="508"/>
    <x v="0"/>
  </r>
  <r>
    <x v="499"/>
    <x v="503"/>
    <x v="509"/>
    <x v="502"/>
    <x v="484"/>
    <x v="499"/>
    <x v="520"/>
    <x v="79"/>
    <x v="509"/>
    <x v="0"/>
  </r>
  <r>
    <x v="500"/>
    <x v="504"/>
    <x v="510"/>
    <x v="503"/>
    <x v="485"/>
    <x v="500"/>
    <x v="521"/>
    <x v="253"/>
    <x v="510"/>
    <x v="0"/>
  </r>
  <r>
    <x v="501"/>
    <x v="505"/>
    <x v="511"/>
    <x v="504"/>
    <x v="486"/>
    <x v="501"/>
    <x v="522"/>
    <x v="6"/>
    <x v="511"/>
    <x v="2"/>
  </r>
  <r>
    <x v="502"/>
    <x v="506"/>
    <x v="512"/>
    <x v="505"/>
    <x v="487"/>
    <x v="502"/>
    <x v="523"/>
    <x v="254"/>
    <x v="512"/>
    <x v="1"/>
  </r>
  <r>
    <x v="503"/>
    <x v="507"/>
    <x v="513"/>
    <x v="506"/>
    <x v="488"/>
    <x v="503"/>
    <x v="524"/>
    <x v="34"/>
    <x v="513"/>
    <x v="3"/>
  </r>
  <r>
    <x v="504"/>
    <x v="508"/>
    <x v="514"/>
    <x v="507"/>
    <x v="489"/>
    <x v="504"/>
    <x v="525"/>
    <x v="255"/>
    <x v="514"/>
    <x v="8"/>
  </r>
  <r>
    <x v="505"/>
    <x v="509"/>
    <x v="515"/>
    <x v="508"/>
    <x v="490"/>
    <x v="505"/>
    <x v="526"/>
    <x v="41"/>
    <x v="515"/>
    <x v="9"/>
  </r>
  <r>
    <x v="506"/>
    <x v="510"/>
    <x v="516"/>
    <x v="509"/>
    <x v="491"/>
    <x v="506"/>
    <x v="527"/>
    <x v="256"/>
    <x v="516"/>
    <x v="23"/>
  </r>
  <r>
    <x v="507"/>
    <x v="511"/>
    <x v="517"/>
    <x v="510"/>
    <x v="492"/>
    <x v="507"/>
    <x v="528"/>
    <x v="0"/>
    <x v="517"/>
    <x v="20"/>
  </r>
  <r>
    <x v="508"/>
    <x v="512"/>
    <x v="518"/>
    <x v="511"/>
    <x v="493"/>
    <x v="508"/>
    <x v="529"/>
    <x v="257"/>
    <x v="518"/>
    <x v="14"/>
  </r>
  <r>
    <x v="509"/>
    <x v="513"/>
    <x v="519"/>
    <x v="512"/>
    <x v="494"/>
    <x v="27"/>
    <x v="492"/>
    <x v="242"/>
    <x v="519"/>
    <x v="10"/>
  </r>
  <r>
    <x v="209"/>
    <x v="514"/>
    <x v="520"/>
    <x v="513"/>
    <x v="495"/>
    <x v="509"/>
    <x v="492"/>
    <x v="242"/>
    <x v="520"/>
    <x v="7"/>
  </r>
  <r>
    <x v="510"/>
    <x v="515"/>
    <x v="521"/>
    <x v="514"/>
    <x v="496"/>
    <x v="510"/>
    <x v="530"/>
    <x v="258"/>
    <x v="521"/>
    <x v="15"/>
  </r>
  <r>
    <x v="511"/>
    <x v="516"/>
    <x v="522"/>
    <x v="515"/>
    <x v="497"/>
    <x v="511"/>
    <x v="531"/>
    <x v="259"/>
    <x v="520"/>
    <x v="14"/>
  </r>
  <r>
    <x v="512"/>
    <x v="517"/>
    <x v="523"/>
    <x v="516"/>
    <x v="498"/>
    <x v="512"/>
    <x v="193"/>
    <x v="32"/>
    <x v="522"/>
    <x v="9"/>
  </r>
  <r>
    <x v="43"/>
    <x v="518"/>
    <x v="524"/>
    <x v="517"/>
    <x v="92"/>
    <x v="31"/>
    <x v="532"/>
    <x v="260"/>
    <x v="523"/>
    <x v="1"/>
  </r>
  <r>
    <x v="513"/>
    <x v="519"/>
    <x v="525"/>
    <x v="45"/>
    <x v="498"/>
    <x v="513"/>
    <x v="533"/>
    <x v="261"/>
    <x v="524"/>
    <x v="5"/>
  </r>
  <r>
    <x v="514"/>
    <x v="520"/>
    <x v="526"/>
    <x v="5"/>
    <x v="134"/>
    <x v="514"/>
    <x v="453"/>
    <x v="225"/>
    <x v="525"/>
    <x v="6"/>
  </r>
  <r>
    <x v="515"/>
    <x v="521"/>
    <x v="527"/>
    <x v="518"/>
    <x v="499"/>
    <x v="515"/>
    <x v="534"/>
    <x v="127"/>
    <x v="526"/>
    <x v="0"/>
  </r>
  <r>
    <x v="516"/>
    <x v="522"/>
    <x v="528"/>
    <x v="519"/>
    <x v="500"/>
    <x v="516"/>
    <x v="535"/>
    <x v="26"/>
    <x v="527"/>
    <x v="5"/>
  </r>
  <r>
    <x v="517"/>
    <x v="370"/>
    <x v="529"/>
    <x v="520"/>
    <x v="477"/>
    <x v="517"/>
    <x v="536"/>
    <x v="11"/>
    <x v="447"/>
    <x v="16"/>
  </r>
  <r>
    <x v="338"/>
    <x v="523"/>
    <x v="530"/>
    <x v="521"/>
    <x v="501"/>
    <x v="518"/>
    <x v="537"/>
    <x v="262"/>
    <x v="528"/>
    <x v="1"/>
  </r>
  <r>
    <x v="518"/>
    <x v="524"/>
    <x v="531"/>
    <x v="516"/>
    <x v="502"/>
    <x v="519"/>
    <x v="320"/>
    <x v="167"/>
    <x v="529"/>
    <x v="26"/>
  </r>
  <r>
    <x v="519"/>
    <x v="525"/>
    <x v="532"/>
    <x v="381"/>
    <x v="208"/>
    <x v="520"/>
    <x v="538"/>
    <x v="263"/>
    <x v="530"/>
    <x v="24"/>
  </r>
  <r>
    <x v="520"/>
    <x v="526"/>
    <x v="533"/>
    <x v="522"/>
    <x v="503"/>
    <x v="521"/>
    <x v="539"/>
    <x v="264"/>
    <x v="531"/>
    <x v="0"/>
  </r>
  <r>
    <x v="521"/>
    <x v="527"/>
    <x v="534"/>
    <x v="314"/>
    <x v="504"/>
    <x v="522"/>
    <x v="540"/>
    <x v="265"/>
    <x v="532"/>
    <x v="16"/>
  </r>
  <r>
    <x v="522"/>
    <x v="528"/>
    <x v="535"/>
    <x v="523"/>
    <x v="505"/>
    <x v="523"/>
    <x v="541"/>
    <x v="266"/>
    <x v="533"/>
    <x v="12"/>
  </r>
  <r>
    <x v="523"/>
    <x v="529"/>
    <x v="536"/>
    <x v="524"/>
    <x v="506"/>
    <x v="524"/>
    <x v="541"/>
    <x v="266"/>
    <x v="534"/>
    <x v="4"/>
  </r>
  <r>
    <x v="524"/>
    <x v="530"/>
    <x v="537"/>
    <x v="45"/>
    <x v="507"/>
    <x v="525"/>
    <x v="541"/>
    <x v="266"/>
    <x v="534"/>
    <x v="19"/>
  </r>
  <r>
    <x v="43"/>
    <x v="229"/>
    <x v="538"/>
    <x v="525"/>
    <x v="344"/>
    <x v="526"/>
    <x v="542"/>
    <x v="32"/>
    <x v="535"/>
    <x v="2"/>
  </r>
  <r>
    <x v="525"/>
    <x v="531"/>
    <x v="539"/>
    <x v="526"/>
    <x v="95"/>
    <x v="527"/>
    <x v="298"/>
    <x v="0"/>
    <x v="536"/>
    <x v="9"/>
  </r>
  <r>
    <x v="526"/>
    <x v="118"/>
    <x v="293"/>
    <x v="527"/>
    <x v="508"/>
    <x v="528"/>
    <x v="301"/>
    <x v="64"/>
    <x v="537"/>
    <x v="5"/>
  </r>
  <r>
    <x v="527"/>
    <x v="532"/>
    <x v="540"/>
    <x v="528"/>
    <x v="509"/>
    <x v="131"/>
    <x v="543"/>
    <x v="267"/>
    <x v="3"/>
    <x v="7"/>
  </r>
  <r>
    <x v="528"/>
    <x v="533"/>
    <x v="234"/>
    <x v="529"/>
    <x v="38"/>
    <x v="201"/>
    <x v="239"/>
    <x v="64"/>
    <x v="538"/>
    <x v="16"/>
  </r>
  <r>
    <x v="43"/>
    <x v="534"/>
    <x v="536"/>
    <x v="314"/>
    <x v="38"/>
    <x v="529"/>
    <x v="541"/>
    <x v="266"/>
    <x v="534"/>
    <x v="19"/>
  </r>
  <r>
    <x v="43"/>
    <x v="535"/>
    <x v="536"/>
    <x v="516"/>
    <x v="498"/>
    <x v="530"/>
    <x v="541"/>
    <x v="266"/>
    <x v="534"/>
    <x v="9"/>
  </r>
  <r>
    <x v="43"/>
    <x v="536"/>
    <x v="541"/>
    <x v="530"/>
    <x v="510"/>
    <x v="531"/>
    <x v="544"/>
    <x v="268"/>
    <x v="539"/>
    <x v="3"/>
  </r>
  <r>
    <x v="529"/>
    <x v="537"/>
    <x v="536"/>
    <x v="525"/>
    <x v="134"/>
    <x v="532"/>
    <x v="541"/>
    <x v="266"/>
    <x v="534"/>
    <x v="7"/>
  </r>
  <r>
    <x v="530"/>
    <x v="538"/>
    <x v="537"/>
    <x v="314"/>
    <x v="510"/>
    <x v="533"/>
    <x v="541"/>
    <x v="266"/>
    <x v="534"/>
    <x v="6"/>
  </r>
  <r>
    <x v="43"/>
    <x v="539"/>
    <x v="542"/>
    <x v="531"/>
    <x v="511"/>
    <x v="534"/>
    <x v="532"/>
    <x v="260"/>
    <x v="540"/>
    <x v="1"/>
  </r>
  <r>
    <x v="531"/>
    <x v="67"/>
    <x v="543"/>
    <x v="532"/>
    <x v="512"/>
    <x v="156"/>
    <x v="545"/>
    <x v="269"/>
    <x v="541"/>
    <x v="2"/>
  </r>
  <r>
    <x v="532"/>
    <x v="540"/>
    <x v="544"/>
    <x v="45"/>
    <x v="507"/>
    <x v="22"/>
    <x v="326"/>
    <x v="171"/>
    <x v="542"/>
    <x v="4"/>
  </r>
  <r>
    <x v="533"/>
    <x v="541"/>
    <x v="545"/>
    <x v="533"/>
    <x v="513"/>
    <x v="535"/>
    <x v="546"/>
    <x v="270"/>
    <x v="139"/>
    <x v="2"/>
  </r>
  <r>
    <x v="256"/>
    <x v="542"/>
    <x v="546"/>
    <x v="534"/>
    <x v="208"/>
    <x v="536"/>
    <x v="547"/>
    <x v="119"/>
    <x v="543"/>
    <x v="7"/>
  </r>
  <r>
    <x v="534"/>
    <x v="543"/>
    <x v="547"/>
    <x v="535"/>
    <x v="514"/>
    <x v="537"/>
    <x v="548"/>
    <x v="271"/>
    <x v="544"/>
    <x v="20"/>
  </r>
  <r>
    <x v="535"/>
    <x v="544"/>
    <x v="548"/>
    <x v="536"/>
    <x v="515"/>
    <x v="538"/>
    <x v="549"/>
    <x v="43"/>
    <x v="545"/>
    <x v="6"/>
  </r>
  <r>
    <x v="536"/>
    <x v="545"/>
    <x v="549"/>
    <x v="537"/>
    <x v="516"/>
    <x v="539"/>
    <x v="550"/>
    <x v="64"/>
    <x v="546"/>
    <x v="2"/>
  </r>
  <r>
    <x v="537"/>
    <x v="546"/>
    <x v="550"/>
    <x v="152"/>
    <x v="517"/>
    <x v="540"/>
    <x v="551"/>
    <x v="112"/>
    <x v="547"/>
    <x v="7"/>
  </r>
  <r>
    <x v="538"/>
    <x v="547"/>
    <x v="551"/>
    <x v="79"/>
    <x v="518"/>
    <x v="541"/>
    <x v="552"/>
    <x v="50"/>
    <x v="548"/>
    <x v="17"/>
  </r>
  <r>
    <x v="539"/>
    <x v="548"/>
    <x v="552"/>
    <x v="538"/>
    <x v="182"/>
    <x v="542"/>
    <x v="553"/>
    <x v="11"/>
    <x v="549"/>
    <x v="16"/>
  </r>
  <r>
    <x v="540"/>
    <x v="549"/>
    <x v="187"/>
    <x v="539"/>
    <x v="519"/>
    <x v="343"/>
    <x v="554"/>
    <x v="272"/>
    <x v="306"/>
    <x v="16"/>
  </r>
  <r>
    <x v="541"/>
    <x v="550"/>
    <x v="553"/>
    <x v="540"/>
    <x v="520"/>
    <x v="543"/>
    <x v="555"/>
    <x v="11"/>
    <x v="550"/>
    <x v="2"/>
  </r>
  <r>
    <x v="542"/>
    <x v="551"/>
    <x v="473"/>
    <x v="541"/>
    <x v="521"/>
    <x v="544"/>
    <x v="556"/>
    <x v="50"/>
    <x v="551"/>
    <x v="17"/>
  </r>
  <r>
    <x v="543"/>
    <x v="552"/>
    <x v="554"/>
    <x v="542"/>
    <x v="522"/>
    <x v="545"/>
    <x v="557"/>
    <x v="32"/>
    <x v="552"/>
    <x v="7"/>
  </r>
  <r>
    <x v="544"/>
    <x v="553"/>
    <x v="555"/>
    <x v="543"/>
    <x v="418"/>
    <x v="546"/>
    <x v="558"/>
    <x v="11"/>
    <x v="553"/>
    <x v="19"/>
  </r>
  <r>
    <x v="545"/>
    <x v="554"/>
    <x v="556"/>
    <x v="544"/>
    <x v="351"/>
    <x v="547"/>
    <x v="559"/>
    <x v="220"/>
    <x v="554"/>
    <x v="16"/>
  </r>
  <r>
    <x v="546"/>
    <x v="555"/>
    <x v="557"/>
    <x v="545"/>
    <x v="523"/>
    <x v="548"/>
    <x v="560"/>
    <x v="6"/>
    <x v="555"/>
    <x v="6"/>
  </r>
  <r>
    <x v="547"/>
    <x v="556"/>
    <x v="558"/>
    <x v="546"/>
    <x v="524"/>
    <x v="538"/>
    <x v="561"/>
    <x v="273"/>
    <x v="556"/>
    <x v="4"/>
  </r>
  <r>
    <x v="548"/>
    <x v="557"/>
    <x v="559"/>
    <x v="547"/>
    <x v="525"/>
    <x v="8"/>
    <x v="25"/>
    <x v="274"/>
    <x v="557"/>
    <x v="16"/>
  </r>
  <r>
    <x v="549"/>
    <x v="558"/>
    <x v="560"/>
    <x v="548"/>
    <x v="526"/>
    <x v="549"/>
    <x v="562"/>
    <x v="275"/>
    <x v="558"/>
    <x v="22"/>
  </r>
  <r>
    <x v="550"/>
    <x v="559"/>
    <x v="561"/>
    <x v="549"/>
    <x v="79"/>
    <x v="156"/>
    <x v="563"/>
    <x v="276"/>
    <x v="559"/>
    <x v="6"/>
  </r>
  <r>
    <x v="551"/>
    <x v="560"/>
    <x v="562"/>
    <x v="550"/>
    <x v="518"/>
    <x v="355"/>
    <x v="564"/>
    <x v="277"/>
    <x v="560"/>
    <x v="6"/>
  </r>
  <r>
    <x v="552"/>
    <x v="561"/>
    <x v="563"/>
    <x v="551"/>
    <x v="527"/>
    <x v="550"/>
    <x v="565"/>
    <x v="13"/>
    <x v="561"/>
    <x v="6"/>
  </r>
  <r>
    <x v="63"/>
    <x v="562"/>
    <x v="564"/>
    <x v="552"/>
    <x v="528"/>
    <x v="551"/>
    <x v="566"/>
    <x v="278"/>
    <x v="562"/>
    <x v="6"/>
  </r>
  <r>
    <x v="553"/>
    <x v="563"/>
    <x v="565"/>
    <x v="553"/>
    <x v="211"/>
    <x v="552"/>
    <x v="567"/>
    <x v="279"/>
    <x v="563"/>
    <x v="9"/>
  </r>
  <r>
    <x v="554"/>
    <x v="564"/>
    <x v="566"/>
    <x v="554"/>
    <x v="189"/>
    <x v="553"/>
    <x v="568"/>
    <x v="280"/>
    <x v="564"/>
    <x v="8"/>
  </r>
  <r>
    <x v="555"/>
    <x v="565"/>
    <x v="567"/>
    <x v="133"/>
    <x v="529"/>
    <x v="554"/>
    <x v="569"/>
    <x v="32"/>
    <x v="565"/>
    <x v="7"/>
  </r>
  <r>
    <x v="556"/>
    <x v="566"/>
    <x v="568"/>
    <x v="113"/>
    <x v="530"/>
    <x v="555"/>
    <x v="570"/>
    <x v="17"/>
    <x v="566"/>
    <x v="27"/>
  </r>
  <r>
    <x v="557"/>
    <x v="567"/>
    <x v="569"/>
    <x v="485"/>
    <x v="531"/>
    <x v="556"/>
    <x v="571"/>
    <x v="102"/>
    <x v="567"/>
    <x v="16"/>
  </r>
  <r>
    <x v="558"/>
    <x v="568"/>
    <x v="570"/>
    <x v="113"/>
    <x v="532"/>
    <x v="94"/>
    <x v="572"/>
    <x v="11"/>
    <x v="568"/>
    <x v="4"/>
  </r>
  <r>
    <x v="559"/>
    <x v="569"/>
    <x v="571"/>
    <x v="555"/>
    <x v="533"/>
    <x v="557"/>
    <x v="573"/>
    <x v="11"/>
    <x v="569"/>
    <x v="19"/>
  </r>
  <r>
    <x v="560"/>
    <x v="570"/>
    <x v="572"/>
    <x v="556"/>
    <x v="534"/>
    <x v="463"/>
    <x v="574"/>
    <x v="281"/>
    <x v="570"/>
    <x v="20"/>
  </r>
  <r>
    <x v="561"/>
    <x v="571"/>
    <x v="573"/>
    <x v="557"/>
    <x v="535"/>
    <x v="558"/>
    <x v="575"/>
    <x v="112"/>
    <x v="571"/>
    <x v="1"/>
  </r>
  <r>
    <x v="562"/>
    <x v="572"/>
    <x v="574"/>
    <x v="558"/>
    <x v="536"/>
    <x v="559"/>
    <x v="576"/>
    <x v="11"/>
    <x v="95"/>
    <x v="5"/>
  </r>
  <r>
    <x v="563"/>
    <x v="573"/>
    <x v="575"/>
    <x v="559"/>
    <x v="537"/>
    <x v="560"/>
    <x v="577"/>
    <x v="282"/>
    <x v="572"/>
    <x v="23"/>
  </r>
  <r>
    <x v="564"/>
    <x v="574"/>
    <x v="576"/>
    <x v="560"/>
    <x v="538"/>
    <x v="561"/>
    <x v="578"/>
    <x v="32"/>
    <x v="573"/>
    <x v="17"/>
  </r>
  <r>
    <x v="537"/>
    <x v="575"/>
    <x v="577"/>
    <x v="561"/>
    <x v="539"/>
    <x v="562"/>
    <x v="579"/>
    <x v="11"/>
    <x v="574"/>
    <x v="16"/>
  </r>
  <r>
    <x v="565"/>
    <x v="576"/>
    <x v="578"/>
    <x v="562"/>
    <x v="540"/>
    <x v="563"/>
    <x v="580"/>
    <x v="60"/>
    <x v="575"/>
    <x v="7"/>
  </r>
  <r>
    <x v="566"/>
    <x v="577"/>
    <x v="579"/>
    <x v="563"/>
    <x v="541"/>
    <x v="564"/>
    <x v="581"/>
    <x v="283"/>
    <x v="576"/>
    <x v="4"/>
  </r>
  <r>
    <x v="567"/>
    <x v="578"/>
    <x v="580"/>
    <x v="564"/>
    <x v="322"/>
    <x v="496"/>
    <x v="582"/>
    <x v="284"/>
    <x v="577"/>
    <x v="17"/>
  </r>
  <r>
    <x v="568"/>
    <x v="579"/>
    <x v="581"/>
    <x v="565"/>
    <x v="542"/>
    <x v="565"/>
    <x v="583"/>
    <x v="32"/>
    <x v="578"/>
    <x v="6"/>
  </r>
  <r>
    <x v="569"/>
    <x v="580"/>
    <x v="582"/>
    <x v="566"/>
    <x v="543"/>
    <x v="566"/>
    <x v="584"/>
    <x v="4"/>
    <x v="579"/>
    <x v="19"/>
  </r>
  <r>
    <x v="570"/>
    <x v="581"/>
    <x v="583"/>
    <x v="567"/>
    <x v="544"/>
    <x v="567"/>
    <x v="585"/>
    <x v="58"/>
    <x v="580"/>
    <x v="19"/>
  </r>
  <r>
    <x v="425"/>
    <x v="582"/>
    <x v="584"/>
    <x v="568"/>
    <x v="545"/>
    <x v="568"/>
    <x v="586"/>
    <x v="285"/>
    <x v="581"/>
    <x v="19"/>
  </r>
  <r>
    <x v="571"/>
    <x v="583"/>
    <x v="585"/>
    <x v="569"/>
    <x v="546"/>
    <x v="569"/>
    <x v="587"/>
    <x v="286"/>
    <x v="582"/>
    <x v="2"/>
  </r>
  <r>
    <x v="572"/>
    <x v="584"/>
    <x v="586"/>
    <x v="570"/>
    <x v="547"/>
    <x v="383"/>
    <x v="588"/>
    <x v="287"/>
    <x v="583"/>
    <x v="4"/>
  </r>
  <r>
    <x v="573"/>
    <x v="585"/>
    <x v="587"/>
    <x v="571"/>
    <x v="548"/>
    <x v="570"/>
    <x v="589"/>
    <x v="32"/>
    <x v="584"/>
    <x v="17"/>
  </r>
  <r>
    <x v="364"/>
    <x v="586"/>
    <x v="588"/>
    <x v="572"/>
    <x v="82"/>
    <x v="571"/>
    <x v="590"/>
    <x v="32"/>
    <x v="585"/>
    <x v="7"/>
  </r>
  <r>
    <x v="574"/>
    <x v="587"/>
    <x v="589"/>
    <x v="573"/>
    <x v="549"/>
    <x v="572"/>
    <x v="591"/>
    <x v="6"/>
    <x v="586"/>
    <x v="20"/>
  </r>
  <r>
    <x v="575"/>
    <x v="588"/>
    <x v="590"/>
    <x v="574"/>
    <x v="550"/>
    <x v="452"/>
    <x v="592"/>
    <x v="11"/>
    <x v="587"/>
    <x v="9"/>
  </r>
  <r>
    <x v="576"/>
    <x v="589"/>
    <x v="591"/>
    <x v="575"/>
    <x v="551"/>
    <x v="573"/>
    <x v="593"/>
    <x v="11"/>
    <x v="588"/>
    <x v="9"/>
  </r>
  <r>
    <x v="577"/>
    <x v="590"/>
    <x v="592"/>
    <x v="576"/>
    <x v="552"/>
    <x v="574"/>
    <x v="594"/>
    <x v="32"/>
    <x v="589"/>
    <x v="20"/>
  </r>
  <r>
    <x v="578"/>
    <x v="591"/>
    <x v="593"/>
    <x v="577"/>
    <x v="553"/>
    <x v="575"/>
    <x v="595"/>
    <x v="288"/>
    <x v="590"/>
    <x v="16"/>
  </r>
  <r>
    <x v="579"/>
    <x v="592"/>
    <x v="594"/>
    <x v="578"/>
    <x v="554"/>
    <x v="576"/>
    <x v="596"/>
    <x v="32"/>
    <x v="591"/>
    <x v="17"/>
  </r>
  <r>
    <x v="312"/>
    <x v="593"/>
    <x v="595"/>
    <x v="579"/>
    <x v="555"/>
    <x v="577"/>
    <x v="597"/>
    <x v="221"/>
    <x v="592"/>
    <x v="19"/>
  </r>
  <r>
    <x v="580"/>
    <x v="594"/>
    <x v="596"/>
    <x v="580"/>
    <x v="331"/>
    <x v="578"/>
    <x v="598"/>
    <x v="289"/>
    <x v="593"/>
    <x v="9"/>
  </r>
  <r>
    <x v="581"/>
    <x v="595"/>
    <x v="597"/>
    <x v="581"/>
    <x v="556"/>
    <x v="579"/>
    <x v="599"/>
    <x v="27"/>
    <x v="594"/>
    <x v="15"/>
  </r>
  <r>
    <x v="527"/>
    <x v="596"/>
    <x v="598"/>
    <x v="582"/>
    <x v="92"/>
    <x v="35"/>
    <x v="600"/>
    <x v="64"/>
    <x v="401"/>
    <x v="15"/>
  </r>
  <r>
    <x v="582"/>
    <x v="597"/>
    <x v="599"/>
    <x v="583"/>
    <x v="557"/>
    <x v="580"/>
    <x v="601"/>
    <x v="11"/>
    <x v="595"/>
    <x v="6"/>
  </r>
  <r>
    <x v="583"/>
    <x v="598"/>
    <x v="600"/>
    <x v="584"/>
    <x v="558"/>
    <x v="581"/>
    <x v="602"/>
    <x v="50"/>
    <x v="596"/>
    <x v="17"/>
  </r>
  <r>
    <x v="584"/>
    <x v="599"/>
    <x v="601"/>
    <x v="585"/>
    <x v="559"/>
    <x v="243"/>
    <x v="603"/>
    <x v="132"/>
    <x v="597"/>
    <x v="19"/>
  </r>
  <r>
    <x v="585"/>
    <x v="600"/>
    <x v="602"/>
    <x v="586"/>
    <x v="560"/>
    <x v="582"/>
    <x v="604"/>
    <x v="290"/>
    <x v="598"/>
    <x v="2"/>
  </r>
  <r>
    <x v="586"/>
    <x v="601"/>
    <x v="603"/>
    <x v="587"/>
    <x v="561"/>
    <x v="583"/>
    <x v="605"/>
    <x v="291"/>
    <x v="599"/>
    <x v="2"/>
  </r>
  <r>
    <x v="587"/>
    <x v="602"/>
    <x v="604"/>
    <x v="588"/>
    <x v="562"/>
    <x v="584"/>
    <x v="606"/>
    <x v="292"/>
    <x v="600"/>
    <x v="7"/>
  </r>
  <r>
    <x v="588"/>
    <x v="603"/>
    <x v="605"/>
    <x v="589"/>
    <x v="563"/>
    <x v="585"/>
    <x v="607"/>
    <x v="32"/>
    <x v="601"/>
    <x v="6"/>
  </r>
  <r>
    <x v="589"/>
    <x v="604"/>
    <x v="606"/>
    <x v="590"/>
    <x v="564"/>
    <x v="586"/>
    <x v="608"/>
    <x v="293"/>
    <x v="602"/>
    <x v="6"/>
  </r>
  <r>
    <x v="590"/>
    <x v="605"/>
    <x v="607"/>
    <x v="591"/>
    <x v="183"/>
    <x v="587"/>
    <x v="609"/>
    <x v="294"/>
    <x v="603"/>
    <x v="24"/>
  </r>
  <r>
    <x v="591"/>
    <x v="302"/>
    <x v="608"/>
    <x v="247"/>
    <x v="23"/>
    <x v="588"/>
    <x v="610"/>
    <x v="32"/>
    <x v="604"/>
    <x v="9"/>
  </r>
  <r>
    <x v="592"/>
    <x v="606"/>
    <x v="609"/>
    <x v="592"/>
    <x v="565"/>
    <x v="589"/>
    <x v="611"/>
    <x v="11"/>
    <x v="605"/>
    <x v="9"/>
  </r>
  <r>
    <x v="593"/>
    <x v="607"/>
    <x v="610"/>
    <x v="593"/>
    <x v="566"/>
    <x v="590"/>
    <x v="612"/>
    <x v="295"/>
    <x v="606"/>
    <x v="6"/>
  </r>
  <r>
    <x v="594"/>
    <x v="608"/>
    <x v="611"/>
    <x v="594"/>
    <x v="567"/>
    <x v="591"/>
    <x v="613"/>
    <x v="11"/>
    <x v="607"/>
    <x v="22"/>
  </r>
  <r>
    <x v="595"/>
    <x v="213"/>
    <x v="612"/>
    <x v="595"/>
    <x v="568"/>
    <x v="371"/>
    <x v="614"/>
    <x v="11"/>
    <x v="608"/>
    <x v="7"/>
  </r>
  <r>
    <x v="596"/>
    <x v="391"/>
    <x v="613"/>
    <x v="596"/>
    <x v="569"/>
    <x v="592"/>
    <x v="615"/>
    <x v="71"/>
    <x v="131"/>
    <x v="4"/>
  </r>
  <r>
    <x v="597"/>
    <x v="609"/>
    <x v="614"/>
    <x v="597"/>
    <x v="570"/>
    <x v="593"/>
    <x v="616"/>
    <x v="112"/>
    <x v="609"/>
    <x v="5"/>
  </r>
  <r>
    <x v="598"/>
    <x v="610"/>
    <x v="615"/>
    <x v="598"/>
    <x v="571"/>
    <x v="594"/>
    <x v="617"/>
    <x v="32"/>
    <x v="610"/>
    <x v="16"/>
  </r>
  <r>
    <x v="599"/>
    <x v="234"/>
    <x v="616"/>
    <x v="599"/>
    <x v="572"/>
    <x v="595"/>
    <x v="618"/>
    <x v="86"/>
    <x v="611"/>
    <x v="6"/>
  </r>
  <r>
    <x v="600"/>
    <x v="611"/>
    <x v="617"/>
    <x v="600"/>
    <x v="573"/>
    <x v="596"/>
    <x v="619"/>
    <x v="32"/>
    <x v="612"/>
    <x v="17"/>
  </r>
  <r>
    <x v="601"/>
    <x v="612"/>
    <x v="618"/>
    <x v="601"/>
    <x v="574"/>
    <x v="597"/>
    <x v="620"/>
    <x v="296"/>
    <x v="613"/>
    <x v="6"/>
  </r>
  <r>
    <x v="602"/>
    <x v="613"/>
    <x v="619"/>
    <x v="602"/>
    <x v="255"/>
    <x v="598"/>
    <x v="621"/>
    <x v="297"/>
    <x v="614"/>
    <x v="4"/>
  </r>
  <r>
    <x v="603"/>
    <x v="614"/>
    <x v="620"/>
    <x v="84"/>
    <x v="575"/>
    <x v="599"/>
    <x v="622"/>
    <x v="221"/>
    <x v="139"/>
    <x v="16"/>
  </r>
  <r>
    <x v="604"/>
    <x v="615"/>
    <x v="621"/>
    <x v="603"/>
    <x v="576"/>
    <x v="600"/>
    <x v="623"/>
    <x v="32"/>
    <x v="615"/>
    <x v="5"/>
  </r>
  <r>
    <x v="605"/>
    <x v="616"/>
    <x v="622"/>
    <x v="604"/>
    <x v="577"/>
    <x v="601"/>
    <x v="624"/>
    <x v="32"/>
    <x v="616"/>
    <x v="17"/>
  </r>
  <r>
    <x v="606"/>
    <x v="617"/>
    <x v="623"/>
    <x v="605"/>
    <x v="578"/>
    <x v="602"/>
    <x v="625"/>
    <x v="203"/>
    <x v="617"/>
    <x v="7"/>
  </r>
  <r>
    <x v="607"/>
    <x v="618"/>
    <x v="624"/>
    <x v="606"/>
    <x v="579"/>
    <x v="603"/>
    <x v="626"/>
    <x v="298"/>
    <x v="618"/>
    <x v="19"/>
  </r>
  <r>
    <x v="608"/>
    <x v="619"/>
    <x v="625"/>
    <x v="607"/>
    <x v="580"/>
    <x v="604"/>
    <x v="627"/>
    <x v="299"/>
    <x v="619"/>
    <x v="15"/>
  </r>
  <r>
    <x v="609"/>
    <x v="620"/>
    <x v="626"/>
    <x v="608"/>
    <x v="581"/>
    <x v="605"/>
    <x v="628"/>
    <x v="300"/>
    <x v="620"/>
    <x v="2"/>
  </r>
  <r>
    <x v="610"/>
    <x v="144"/>
    <x v="627"/>
    <x v="609"/>
    <x v="582"/>
    <x v="606"/>
    <x v="629"/>
    <x v="86"/>
    <x v="621"/>
    <x v="17"/>
  </r>
  <r>
    <x v="611"/>
    <x v="621"/>
    <x v="628"/>
    <x v="610"/>
    <x v="294"/>
    <x v="607"/>
    <x v="630"/>
    <x v="301"/>
    <x v="622"/>
    <x v="2"/>
  </r>
  <r>
    <x v="612"/>
    <x v="622"/>
    <x v="629"/>
    <x v="611"/>
    <x v="583"/>
    <x v="608"/>
    <x v="631"/>
    <x v="50"/>
    <x v="623"/>
    <x v="16"/>
  </r>
  <r>
    <x v="613"/>
    <x v="623"/>
    <x v="630"/>
    <x v="612"/>
    <x v="584"/>
    <x v="609"/>
    <x v="632"/>
    <x v="302"/>
    <x v="624"/>
    <x v="23"/>
  </r>
  <r>
    <x v="614"/>
    <x v="624"/>
    <x v="631"/>
    <x v="613"/>
    <x v="585"/>
    <x v="610"/>
    <x v="633"/>
    <x v="11"/>
    <x v="625"/>
    <x v="9"/>
  </r>
  <r>
    <x v="615"/>
    <x v="625"/>
    <x v="632"/>
    <x v="614"/>
    <x v="586"/>
    <x v="582"/>
    <x v="634"/>
    <x v="0"/>
    <x v="626"/>
    <x v="5"/>
  </r>
  <r>
    <x v="616"/>
    <x v="626"/>
    <x v="633"/>
    <x v="615"/>
    <x v="340"/>
    <x v="228"/>
    <x v="635"/>
    <x v="11"/>
    <x v="220"/>
    <x v="19"/>
  </r>
  <r>
    <x v="617"/>
    <x v="627"/>
    <x v="634"/>
    <x v="616"/>
    <x v="587"/>
    <x v="611"/>
    <x v="636"/>
    <x v="28"/>
    <x v="627"/>
    <x v="15"/>
  </r>
  <r>
    <x v="297"/>
    <x v="628"/>
    <x v="635"/>
    <x v="617"/>
    <x v="588"/>
    <x v="612"/>
    <x v="637"/>
    <x v="11"/>
    <x v="549"/>
    <x v="9"/>
  </r>
  <r>
    <x v="618"/>
    <x v="629"/>
    <x v="636"/>
    <x v="618"/>
    <x v="589"/>
    <x v="613"/>
    <x v="638"/>
    <x v="50"/>
    <x v="628"/>
    <x v="4"/>
  </r>
  <r>
    <x v="619"/>
    <x v="630"/>
    <x v="637"/>
    <x v="619"/>
    <x v="590"/>
    <x v="614"/>
    <x v="639"/>
    <x v="303"/>
    <x v="629"/>
    <x v="14"/>
  </r>
  <r>
    <x v="620"/>
    <x v="631"/>
    <x v="638"/>
    <x v="620"/>
    <x v="591"/>
    <x v="268"/>
    <x v="640"/>
    <x v="304"/>
    <x v="630"/>
    <x v="2"/>
  </r>
  <r>
    <x v="621"/>
    <x v="436"/>
    <x v="639"/>
    <x v="621"/>
    <x v="592"/>
    <x v="82"/>
    <x v="641"/>
    <x v="305"/>
    <x v="631"/>
    <x v="2"/>
  </r>
  <r>
    <x v="622"/>
    <x v="632"/>
    <x v="640"/>
    <x v="45"/>
    <x v="593"/>
    <x v="342"/>
    <x v="640"/>
    <x v="304"/>
    <x v="632"/>
    <x v="4"/>
  </r>
  <r>
    <x v="623"/>
    <x v="633"/>
    <x v="641"/>
    <x v="622"/>
    <x v="594"/>
    <x v="615"/>
    <x v="642"/>
    <x v="50"/>
    <x v="633"/>
    <x v="7"/>
  </r>
  <r>
    <x v="624"/>
    <x v="634"/>
    <x v="642"/>
    <x v="277"/>
    <x v="218"/>
    <x v="616"/>
    <x v="643"/>
    <x v="306"/>
    <x v="634"/>
    <x v="20"/>
  </r>
  <r>
    <x v="625"/>
    <x v="635"/>
    <x v="643"/>
    <x v="623"/>
    <x v="595"/>
    <x v="617"/>
    <x v="644"/>
    <x v="11"/>
    <x v="635"/>
    <x v="17"/>
  </r>
  <r>
    <x v="626"/>
    <x v="360"/>
    <x v="644"/>
    <x v="624"/>
    <x v="596"/>
    <x v="618"/>
    <x v="645"/>
    <x v="57"/>
    <x v="636"/>
    <x v="17"/>
  </r>
  <r>
    <x v="627"/>
    <x v="636"/>
    <x v="645"/>
    <x v="109"/>
    <x v="597"/>
    <x v="619"/>
    <x v="646"/>
    <x v="32"/>
    <x v="93"/>
    <x v="17"/>
  </r>
  <r>
    <x v="628"/>
    <x v="637"/>
    <x v="646"/>
    <x v="625"/>
    <x v="598"/>
    <x v="343"/>
    <x v="647"/>
    <x v="307"/>
    <x v="637"/>
    <x v="17"/>
  </r>
  <r>
    <x v="629"/>
    <x v="638"/>
    <x v="647"/>
    <x v="626"/>
    <x v="259"/>
    <x v="620"/>
    <x v="648"/>
    <x v="248"/>
    <x v="638"/>
    <x v="16"/>
  </r>
  <r>
    <x v="630"/>
    <x v="93"/>
    <x v="648"/>
    <x v="627"/>
    <x v="442"/>
    <x v="621"/>
    <x v="649"/>
    <x v="32"/>
    <x v="639"/>
    <x v="20"/>
  </r>
  <r>
    <x v="631"/>
    <x v="639"/>
    <x v="648"/>
    <x v="628"/>
    <x v="599"/>
    <x v="65"/>
    <x v="649"/>
    <x v="32"/>
    <x v="640"/>
    <x v="16"/>
  </r>
  <r>
    <x v="632"/>
    <x v="640"/>
    <x v="649"/>
    <x v="629"/>
    <x v="431"/>
    <x v="622"/>
    <x v="650"/>
    <x v="308"/>
    <x v="641"/>
    <x v="16"/>
  </r>
  <r>
    <x v="633"/>
    <x v="641"/>
    <x v="650"/>
    <x v="630"/>
    <x v="600"/>
    <x v="623"/>
    <x v="651"/>
    <x v="34"/>
    <x v="642"/>
    <x v="2"/>
  </r>
  <r>
    <x v="634"/>
    <x v="642"/>
    <x v="651"/>
    <x v="214"/>
    <x v="330"/>
    <x v="624"/>
    <x v="652"/>
    <x v="13"/>
    <x v="643"/>
    <x v="9"/>
  </r>
  <r>
    <x v="635"/>
    <x v="643"/>
    <x v="652"/>
    <x v="631"/>
    <x v="601"/>
    <x v="625"/>
    <x v="653"/>
    <x v="58"/>
    <x v="644"/>
    <x v="2"/>
  </r>
  <r>
    <x v="636"/>
    <x v="644"/>
    <x v="653"/>
    <x v="632"/>
    <x v="602"/>
    <x v="626"/>
    <x v="654"/>
    <x v="11"/>
    <x v="645"/>
    <x v="17"/>
  </r>
  <r>
    <x v="637"/>
    <x v="645"/>
    <x v="644"/>
    <x v="633"/>
    <x v="603"/>
    <x v="627"/>
    <x v="645"/>
    <x v="57"/>
    <x v="646"/>
    <x v="0"/>
  </r>
  <r>
    <x v="638"/>
    <x v="646"/>
    <x v="654"/>
    <x v="634"/>
    <x v="604"/>
    <x v="628"/>
    <x v="655"/>
    <x v="132"/>
    <x v="647"/>
    <x v="2"/>
  </r>
  <r>
    <x v="639"/>
    <x v="647"/>
    <x v="655"/>
    <x v="635"/>
    <x v="605"/>
    <x v="13"/>
    <x v="656"/>
    <x v="309"/>
    <x v="648"/>
    <x v="22"/>
  </r>
  <r>
    <x v="640"/>
    <x v="648"/>
    <x v="656"/>
    <x v="636"/>
    <x v="606"/>
    <x v="629"/>
    <x v="657"/>
    <x v="132"/>
    <x v="649"/>
    <x v="2"/>
  </r>
  <r>
    <x v="641"/>
    <x v="597"/>
    <x v="657"/>
    <x v="637"/>
    <x v="261"/>
    <x v="630"/>
    <x v="658"/>
    <x v="310"/>
    <x v="650"/>
    <x v="20"/>
  </r>
  <r>
    <x v="642"/>
    <x v="649"/>
    <x v="658"/>
    <x v="35"/>
    <x v="290"/>
    <x v="631"/>
    <x v="659"/>
    <x v="64"/>
    <x v="651"/>
    <x v="17"/>
  </r>
  <r>
    <x v="643"/>
    <x v="650"/>
    <x v="659"/>
    <x v="638"/>
    <x v="607"/>
    <x v="632"/>
    <x v="659"/>
    <x v="64"/>
    <x v="652"/>
    <x v="5"/>
  </r>
  <r>
    <x v="644"/>
    <x v="651"/>
    <x v="660"/>
    <x v="639"/>
    <x v="608"/>
    <x v="633"/>
    <x v="659"/>
    <x v="64"/>
    <x v="653"/>
    <x v="20"/>
  </r>
  <r>
    <x v="645"/>
    <x v="567"/>
    <x v="661"/>
    <x v="640"/>
    <x v="609"/>
    <x v="634"/>
    <x v="660"/>
    <x v="34"/>
    <x v="654"/>
    <x v="17"/>
  </r>
  <r>
    <x v="646"/>
    <x v="652"/>
    <x v="662"/>
    <x v="641"/>
    <x v="152"/>
    <x v="635"/>
    <x v="661"/>
    <x v="147"/>
    <x v="655"/>
    <x v="20"/>
  </r>
  <r>
    <x v="647"/>
    <x v="653"/>
    <x v="663"/>
    <x v="642"/>
    <x v="610"/>
    <x v="636"/>
    <x v="662"/>
    <x v="311"/>
    <x v="656"/>
    <x v="4"/>
  </r>
  <r>
    <x v="648"/>
    <x v="570"/>
    <x v="664"/>
    <x v="643"/>
    <x v="611"/>
    <x v="510"/>
    <x v="663"/>
    <x v="11"/>
    <x v="657"/>
    <x v="16"/>
  </r>
  <r>
    <x v="181"/>
    <x v="654"/>
    <x v="665"/>
    <x v="579"/>
    <x v="612"/>
    <x v="637"/>
    <x v="664"/>
    <x v="34"/>
    <x v="658"/>
    <x v="2"/>
  </r>
  <r>
    <x v="649"/>
    <x v="655"/>
    <x v="666"/>
    <x v="644"/>
    <x v="613"/>
    <x v="638"/>
    <x v="665"/>
    <x v="58"/>
    <x v="659"/>
    <x v="20"/>
  </r>
  <r>
    <x v="650"/>
    <x v="656"/>
    <x v="667"/>
    <x v="645"/>
    <x v="534"/>
    <x v="639"/>
    <x v="666"/>
    <x v="312"/>
    <x v="660"/>
    <x v="0"/>
  </r>
  <r>
    <x v="651"/>
    <x v="657"/>
    <x v="668"/>
    <x v="646"/>
    <x v="614"/>
    <x v="640"/>
    <x v="667"/>
    <x v="32"/>
    <x v="661"/>
    <x v="17"/>
  </r>
  <r>
    <x v="652"/>
    <x v="658"/>
    <x v="669"/>
    <x v="647"/>
    <x v="615"/>
    <x v="641"/>
    <x v="668"/>
    <x v="86"/>
    <x v="2"/>
    <x v="19"/>
  </r>
  <r>
    <x v="653"/>
    <x v="659"/>
    <x v="670"/>
    <x v="648"/>
    <x v="616"/>
    <x v="642"/>
    <x v="669"/>
    <x v="50"/>
    <x v="662"/>
    <x v="6"/>
  </r>
  <r>
    <x v="654"/>
    <x v="660"/>
    <x v="671"/>
    <x v="649"/>
    <x v="617"/>
    <x v="643"/>
    <x v="670"/>
    <x v="313"/>
    <x v="663"/>
    <x v="6"/>
  </r>
  <r>
    <x v="655"/>
    <x v="661"/>
    <x v="672"/>
    <x v="650"/>
    <x v="618"/>
    <x v="644"/>
    <x v="671"/>
    <x v="41"/>
    <x v="664"/>
    <x v="19"/>
  </r>
  <r>
    <x v="531"/>
    <x v="662"/>
    <x v="673"/>
    <x v="651"/>
    <x v="619"/>
    <x v="645"/>
    <x v="672"/>
    <x v="112"/>
    <x v="665"/>
    <x v="16"/>
  </r>
  <r>
    <x v="656"/>
    <x v="663"/>
    <x v="674"/>
    <x v="652"/>
    <x v="620"/>
    <x v="646"/>
    <x v="673"/>
    <x v="50"/>
    <x v="666"/>
    <x v="9"/>
  </r>
  <r>
    <x v="657"/>
    <x v="664"/>
    <x v="675"/>
    <x v="653"/>
    <x v="621"/>
    <x v="647"/>
    <x v="674"/>
    <x v="26"/>
    <x v="667"/>
    <x v="6"/>
  </r>
  <r>
    <x v="658"/>
    <x v="665"/>
    <x v="676"/>
    <x v="654"/>
    <x v="622"/>
    <x v="648"/>
    <x v="675"/>
    <x v="314"/>
    <x v="668"/>
    <x v="17"/>
  </r>
  <r>
    <x v="659"/>
    <x v="666"/>
    <x v="677"/>
    <x v="655"/>
    <x v="623"/>
    <x v="649"/>
    <x v="676"/>
    <x v="64"/>
    <x v="669"/>
    <x v="23"/>
  </r>
  <r>
    <x v="660"/>
    <x v="667"/>
    <x v="678"/>
    <x v="656"/>
    <x v="624"/>
    <x v="650"/>
    <x v="677"/>
    <x v="26"/>
    <x v="670"/>
    <x v="4"/>
  </r>
  <r>
    <x v="661"/>
    <x v="668"/>
    <x v="679"/>
    <x v="657"/>
    <x v="625"/>
    <x v="651"/>
    <x v="678"/>
    <x v="27"/>
    <x v="671"/>
    <x v="6"/>
  </r>
  <r>
    <x v="662"/>
    <x v="669"/>
    <x v="680"/>
    <x v="658"/>
    <x v="626"/>
    <x v="652"/>
    <x v="679"/>
    <x v="315"/>
    <x v="672"/>
    <x v="3"/>
  </r>
  <r>
    <x v="421"/>
    <x v="670"/>
    <x v="681"/>
    <x v="659"/>
    <x v="627"/>
    <x v="653"/>
    <x v="680"/>
    <x v="316"/>
    <x v="673"/>
    <x v="9"/>
  </r>
  <r>
    <x v="663"/>
    <x v="671"/>
    <x v="682"/>
    <x v="660"/>
    <x v="151"/>
    <x v="654"/>
    <x v="505"/>
    <x v="317"/>
    <x v="674"/>
    <x v="2"/>
  </r>
  <r>
    <x v="664"/>
    <x v="672"/>
    <x v="683"/>
    <x v="661"/>
    <x v="628"/>
    <x v="655"/>
    <x v="681"/>
    <x v="318"/>
    <x v="675"/>
    <x v="7"/>
  </r>
  <r>
    <x v="665"/>
    <x v="673"/>
    <x v="684"/>
    <x v="662"/>
    <x v="629"/>
    <x v="656"/>
    <x v="682"/>
    <x v="316"/>
    <x v="334"/>
    <x v="20"/>
  </r>
  <r>
    <x v="666"/>
    <x v="674"/>
    <x v="685"/>
    <x v="663"/>
    <x v="630"/>
    <x v="657"/>
    <x v="683"/>
    <x v="316"/>
    <x v="676"/>
    <x v="5"/>
  </r>
  <r>
    <x v="667"/>
    <x v="675"/>
    <x v="686"/>
    <x v="664"/>
    <x v="631"/>
    <x v="658"/>
    <x v="684"/>
    <x v="319"/>
    <x v="677"/>
    <x v="7"/>
  </r>
  <r>
    <x v="668"/>
    <x v="676"/>
    <x v="687"/>
    <x v="665"/>
    <x v="632"/>
    <x v="659"/>
    <x v="685"/>
    <x v="320"/>
    <x v="678"/>
    <x v="9"/>
  </r>
  <r>
    <x v="669"/>
    <x v="677"/>
    <x v="688"/>
    <x v="666"/>
    <x v="633"/>
    <x v="660"/>
    <x v="686"/>
    <x v="321"/>
    <x v="679"/>
    <x v="5"/>
  </r>
  <r>
    <x v="670"/>
    <x v="678"/>
    <x v="689"/>
    <x v="55"/>
    <x v="592"/>
    <x v="661"/>
    <x v="687"/>
    <x v="322"/>
    <x v="680"/>
    <x v="9"/>
  </r>
  <r>
    <x v="671"/>
    <x v="679"/>
    <x v="690"/>
    <x v="667"/>
    <x v="634"/>
    <x v="662"/>
    <x v="688"/>
    <x v="316"/>
    <x v="681"/>
    <x v="9"/>
  </r>
  <r>
    <x v="672"/>
    <x v="680"/>
    <x v="691"/>
    <x v="668"/>
    <x v="25"/>
    <x v="663"/>
    <x v="689"/>
    <x v="32"/>
    <x v="273"/>
    <x v="20"/>
  </r>
  <r>
    <x v="673"/>
    <x v="681"/>
    <x v="692"/>
    <x v="669"/>
    <x v="635"/>
    <x v="664"/>
    <x v="690"/>
    <x v="323"/>
    <x v="682"/>
    <x v="17"/>
  </r>
  <r>
    <x v="191"/>
    <x v="682"/>
    <x v="693"/>
    <x v="670"/>
    <x v="636"/>
    <x v="665"/>
    <x v="691"/>
    <x v="32"/>
    <x v="683"/>
    <x v="9"/>
  </r>
  <r>
    <x v="674"/>
    <x v="129"/>
    <x v="694"/>
    <x v="671"/>
    <x v="637"/>
    <x v="666"/>
    <x v="692"/>
    <x v="11"/>
    <x v="684"/>
    <x v="16"/>
  </r>
  <r>
    <x v="675"/>
    <x v="683"/>
    <x v="695"/>
    <x v="338"/>
    <x v="638"/>
    <x v="667"/>
    <x v="693"/>
    <x v="64"/>
    <x v="685"/>
    <x v="16"/>
  </r>
  <r>
    <x v="533"/>
    <x v="684"/>
    <x v="696"/>
    <x v="672"/>
    <x v="385"/>
    <x v="668"/>
    <x v="694"/>
    <x v="324"/>
    <x v="686"/>
    <x v="20"/>
  </r>
  <r>
    <x v="676"/>
    <x v="685"/>
    <x v="697"/>
    <x v="673"/>
    <x v="639"/>
    <x v="669"/>
    <x v="695"/>
    <x v="273"/>
    <x v="443"/>
    <x v="6"/>
  </r>
  <r>
    <x v="677"/>
    <x v="686"/>
    <x v="698"/>
    <x v="627"/>
    <x v="640"/>
    <x v="670"/>
    <x v="696"/>
    <x v="11"/>
    <x v="687"/>
    <x v="19"/>
  </r>
  <r>
    <x v="678"/>
    <x v="46"/>
    <x v="699"/>
    <x v="674"/>
    <x v="641"/>
    <x v="671"/>
    <x v="697"/>
    <x v="325"/>
    <x v="688"/>
    <x v="7"/>
  </r>
  <r>
    <x v="679"/>
    <x v="687"/>
    <x v="700"/>
    <x v="675"/>
    <x v="642"/>
    <x v="11"/>
    <x v="698"/>
    <x v="11"/>
    <x v="250"/>
    <x v="16"/>
  </r>
  <r>
    <x v="680"/>
    <x v="688"/>
    <x v="701"/>
    <x v="579"/>
    <x v="643"/>
    <x v="672"/>
    <x v="699"/>
    <x v="326"/>
    <x v="689"/>
    <x v="9"/>
  </r>
  <r>
    <x v="203"/>
    <x v="689"/>
    <x v="702"/>
    <x v="676"/>
    <x v="644"/>
    <x v="673"/>
    <x v="700"/>
    <x v="102"/>
    <x v="244"/>
    <x v="17"/>
  </r>
  <r>
    <x v="681"/>
    <x v="690"/>
    <x v="703"/>
    <x v="439"/>
    <x v="645"/>
    <x v="674"/>
    <x v="701"/>
    <x v="327"/>
    <x v="690"/>
    <x v="5"/>
  </r>
  <r>
    <x v="682"/>
    <x v="691"/>
    <x v="704"/>
    <x v="677"/>
    <x v="52"/>
    <x v="675"/>
    <x v="702"/>
    <x v="89"/>
    <x v="691"/>
    <x v="19"/>
  </r>
  <r>
    <x v="683"/>
    <x v="692"/>
    <x v="705"/>
    <x v="678"/>
    <x v="646"/>
    <x v="676"/>
    <x v="703"/>
    <x v="86"/>
    <x v="692"/>
    <x v="18"/>
  </r>
  <r>
    <x v="680"/>
    <x v="693"/>
    <x v="706"/>
    <x v="679"/>
    <x v="647"/>
    <x v="189"/>
    <x v="210"/>
    <x v="11"/>
    <x v="693"/>
    <x v="19"/>
  </r>
  <r>
    <x v="684"/>
    <x v="694"/>
    <x v="707"/>
    <x v="680"/>
    <x v="648"/>
    <x v="677"/>
    <x v="704"/>
    <x v="89"/>
    <x v="694"/>
    <x v="1"/>
  </r>
  <r>
    <x v="537"/>
    <x v="695"/>
    <x v="708"/>
    <x v="681"/>
    <x v="649"/>
    <x v="678"/>
    <x v="705"/>
    <x v="6"/>
    <x v="695"/>
    <x v="17"/>
  </r>
  <r>
    <x v="685"/>
    <x v="696"/>
    <x v="709"/>
    <x v="682"/>
    <x v="236"/>
    <x v="679"/>
    <x v="706"/>
    <x v="328"/>
    <x v="696"/>
    <x v="7"/>
  </r>
  <r>
    <x v="686"/>
    <x v="697"/>
    <x v="710"/>
    <x v="683"/>
    <x v="650"/>
    <x v="613"/>
    <x v="707"/>
    <x v="50"/>
    <x v="697"/>
    <x v="7"/>
  </r>
  <r>
    <x v="687"/>
    <x v="394"/>
    <x v="711"/>
    <x v="684"/>
    <x v="651"/>
    <x v="680"/>
    <x v="708"/>
    <x v="329"/>
    <x v="698"/>
    <x v="23"/>
  </r>
  <r>
    <x v="688"/>
    <x v="698"/>
    <x v="712"/>
    <x v="685"/>
    <x v="652"/>
    <x v="681"/>
    <x v="709"/>
    <x v="32"/>
    <x v="386"/>
    <x v="17"/>
  </r>
  <r>
    <x v="689"/>
    <x v="699"/>
    <x v="713"/>
    <x v="686"/>
    <x v="653"/>
    <x v="85"/>
    <x v="710"/>
    <x v="32"/>
    <x v="699"/>
    <x v="7"/>
  </r>
  <r>
    <x v="690"/>
    <x v="700"/>
    <x v="714"/>
    <x v="373"/>
    <x v="413"/>
    <x v="682"/>
    <x v="711"/>
    <x v="119"/>
    <x v="700"/>
    <x v="15"/>
  </r>
  <r>
    <x v="691"/>
    <x v="701"/>
    <x v="715"/>
    <x v="687"/>
    <x v="654"/>
    <x v="683"/>
    <x v="712"/>
    <x v="330"/>
    <x v="701"/>
    <x v="5"/>
  </r>
  <r>
    <x v="692"/>
    <x v="702"/>
    <x v="716"/>
    <x v="688"/>
    <x v="655"/>
    <x v="390"/>
    <x v="713"/>
    <x v="11"/>
    <x v="702"/>
    <x v="17"/>
  </r>
  <r>
    <x v="693"/>
    <x v="247"/>
    <x v="717"/>
    <x v="689"/>
    <x v="311"/>
    <x v="684"/>
    <x v="714"/>
    <x v="331"/>
    <x v="703"/>
    <x v="17"/>
  </r>
  <r>
    <x v="694"/>
    <x v="703"/>
    <x v="718"/>
    <x v="690"/>
    <x v="656"/>
    <x v="685"/>
    <x v="715"/>
    <x v="32"/>
    <x v="704"/>
    <x v="17"/>
  </r>
  <r>
    <x v="695"/>
    <x v="561"/>
    <x v="719"/>
    <x v="691"/>
    <x v="657"/>
    <x v="155"/>
    <x v="716"/>
    <x v="332"/>
    <x v="705"/>
    <x v="4"/>
  </r>
  <r>
    <x v="696"/>
    <x v="704"/>
    <x v="720"/>
    <x v="692"/>
    <x v="658"/>
    <x v="686"/>
    <x v="717"/>
    <x v="333"/>
    <x v="706"/>
    <x v="6"/>
  </r>
  <r>
    <x v="697"/>
    <x v="705"/>
    <x v="721"/>
    <x v="693"/>
    <x v="659"/>
    <x v="598"/>
    <x v="718"/>
    <x v="34"/>
    <x v="707"/>
    <x v="4"/>
  </r>
  <r>
    <x v="698"/>
    <x v="706"/>
    <x v="722"/>
    <x v="694"/>
    <x v="660"/>
    <x v="687"/>
    <x v="719"/>
    <x v="334"/>
    <x v="708"/>
    <x v="19"/>
  </r>
  <r>
    <x v="699"/>
    <x v="707"/>
    <x v="723"/>
    <x v="695"/>
    <x v="661"/>
    <x v="477"/>
    <x v="720"/>
    <x v="335"/>
    <x v="709"/>
    <x v="17"/>
  </r>
  <r>
    <x v="700"/>
    <x v="708"/>
    <x v="724"/>
    <x v="696"/>
    <x v="662"/>
    <x v="688"/>
    <x v="721"/>
    <x v="58"/>
    <x v="710"/>
    <x v="20"/>
  </r>
  <r>
    <x v="701"/>
    <x v="709"/>
    <x v="725"/>
    <x v="697"/>
    <x v="663"/>
    <x v="689"/>
    <x v="722"/>
    <x v="147"/>
    <x v="711"/>
    <x v="17"/>
  </r>
  <r>
    <x v="702"/>
    <x v="710"/>
    <x v="726"/>
    <x v="698"/>
    <x v="664"/>
    <x v="690"/>
    <x v="723"/>
    <x v="50"/>
    <x v="712"/>
    <x v="6"/>
  </r>
  <r>
    <x v="696"/>
    <x v="711"/>
    <x v="727"/>
    <x v="699"/>
    <x v="665"/>
    <x v="691"/>
    <x v="724"/>
    <x v="71"/>
    <x v="713"/>
    <x v="20"/>
  </r>
  <r>
    <x v="703"/>
    <x v="263"/>
    <x v="728"/>
    <x v="35"/>
    <x v="666"/>
    <x v="692"/>
    <x v="725"/>
    <x v="71"/>
    <x v="714"/>
    <x v="15"/>
  </r>
  <r>
    <x v="704"/>
    <x v="712"/>
    <x v="729"/>
    <x v="700"/>
    <x v="667"/>
    <x v="693"/>
    <x v="726"/>
    <x v="336"/>
    <x v="715"/>
    <x v="9"/>
  </r>
  <r>
    <x v="705"/>
    <x v="713"/>
    <x v="730"/>
    <x v="701"/>
    <x v="668"/>
    <x v="694"/>
    <x v="727"/>
    <x v="132"/>
    <x v="716"/>
    <x v="6"/>
  </r>
  <r>
    <x v="706"/>
    <x v="714"/>
    <x v="731"/>
    <x v="223"/>
    <x v="603"/>
    <x v="695"/>
    <x v="728"/>
    <x v="57"/>
    <x v="717"/>
    <x v="19"/>
  </r>
  <r>
    <x v="707"/>
    <x v="715"/>
    <x v="732"/>
    <x v="702"/>
    <x v="86"/>
    <x v="282"/>
    <x v="729"/>
    <x v="50"/>
    <x v="718"/>
    <x v="9"/>
  </r>
  <r>
    <x v="708"/>
    <x v="716"/>
    <x v="733"/>
    <x v="703"/>
    <x v="669"/>
    <x v="696"/>
    <x v="730"/>
    <x v="11"/>
    <x v="719"/>
    <x v="16"/>
  </r>
  <r>
    <x v="709"/>
    <x v="146"/>
    <x v="734"/>
    <x v="704"/>
    <x v="647"/>
    <x v="697"/>
    <x v="731"/>
    <x v="337"/>
    <x v="639"/>
    <x v="5"/>
  </r>
  <r>
    <x v="710"/>
    <x v="717"/>
    <x v="735"/>
    <x v="705"/>
    <x v="670"/>
    <x v="698"/>
    <x v="732"/>
    <x v="11"/>
    <x v="720"/>
    <x v="19"/>
  </r>
  <r>
    <x v="711"/>
    <x v="718"/>
    <x v="736"/>
    <x v="706"/>
    <x v="671"/>
    <x v="699"/>
    <x v="733"/>
    <x v="338"/>
    <x v="721"/>
    <x v="17"/>
  </r>
  <r>
    <x v="712"/>
    <x v="719"/>
    <x v="737"/>
    <x v="707"/>
    <x v="672"/>
    <x v="700"/>
    <x v="734"/>
    <x v="0"/>
    <x v="722"/>
    <x v="4"/>
  </r>
  <r>
    <x v="713"/>
    <x v="720"/>
    <x v="738"/>
    <x v="708"/>
    <x v="673"/>
    <x v="485"/>
    <x v="735"/>
    <x v="57"/>
    <x v="723"/>
    <x v="17"/>
  </r>
  <r>
    <x v="714"/>
    <x v="721"/>
    <x v="739"/>
    <x v="709"/>
    <x v="674"/>
    <x v="280"/>
    <x v="736"/>
    <x v="58"/>
    <x v="724"/>
    <x v="16"/>
  </r>
  <r>
    <x v="715"/>
    <x v="722"/>
    <x v="740"/>
    <x v="710"/>
    <x v="675"/>
    <x v="701"/>
    <x v="737"/>
    <x v="32"/>
    <x v="725"/>
    <x v="5"/>
  </r>
  <r>
    <x v="716"/>
    <x v="723"/>
    <x v="741"/>
    <x v="711"/>
    <x v="429"/>
    <x v="702"/>
    <x v="738"/>
    <x v="60"/>
    <x v="726"/>
    <x v="0"/>
  </r>
  <r>
    <x v="52"/>
    <x v="724"/>
    <x v="742"/>
    <x v="712"/>
    <x v="676"/>
    <x v="703"/>
    <x v="739"/>
    <x v="339"/>
    <x v="727"/>
    <x v="7"/>
  </r>
  <r>
    <x v="717"/>
    <x v="725"/>
    <x v="743"/>
    <x v="713"/>
    <x v="20"/>
    <x v="689"/>
    <x v="740"/>
    <x v="340"/>
    <x v="728"/>
    <x v="0"/>
  </r>
  <r>
    <x v="270"/>
    <x v="726"/>
    <x v="744"/>
    <x v="614"/>
    <x v="422"/>
    <x v="704"/>
    <x v="741"/>
    <x v="0"/>
    <x v="729"/>
    <x v="5"/>
  </r>
  <r>
    <x v="718"/>
    <x v="727"/>
    <x v="745"/>
    <x v="714"/>
    <x v="677"/>
    <x v="705"/>
    <x v="742"/>
    <x v="13"/>
    <x v="730"/>
    <x v="0"/>
  </r>
  <r>
    <x v="719"/>
    <x v="728"/>
    <x v="746"/>
    <x v="715"/>
    <x v="678"/>
    <x v="706"/>
    <x v="743"/>
    <x v="4"/>
    <x v="731"/>
    <x v="16"/>
  </r>
  <r>
    <x v="720"/>
    <x v="729"/>
    <x v="747"/>
    <x v="575"/>
    <x v="679"/>
    <x v="707"/>
    <x v="744"/>
    <x v="341"/>
    <x v="732"/>
    <x v="3"/>
  </r>
  <r>
    <x v="721"/>
    <x v="730"/>
    <x v="748"/>
    <x v="716"/>
    <x v="545"/>
    <x v="708"/>
    <x v="745"/>
    <x v="316"/>
    <x v="456"/>
    <x v="20"/>
  </r>
  <r>
    <x v="722"/>
    <x v="731"/>
    <x v="749"/>
    <x v="717"/>
    <x v="680"/>
    <x v="709"/>
    <x v="746"/>
    <x v="342"/>
    <x v="733"/>
    <x v="9"/>
  </r>
  <r>
    <x v="577"/>
    <x v="732"/>
    <x v="750"/>
    <x v="718"/>
    <x v="681"/>
    <x v="710"/>
    <x v="747"/>
    <x v="60"/>
    <x v="734"/>
    <x v="2"/>
  </r>
  <r>
    <x v="723"/>
    <x v="733"/>
    <x v="751"/>
    <x v="719"/>
    <x v="682"/>
    <x v="711"/>
    <x v="748"/>
    <x v="343"/>
    <x v="735"/>
    <x v="20"/>
  </r>
  <r>
    <x v="724"/>
    <x v="734"/>
    <x v="752"/>
    <x v="720"/>
    <x v="683"/>
    <x v="712"/>
    <x v="749"/>
    <x v="64"/>
    <x v="736"/>
    <x v="7"/>
  </r>
  <r>
    <x v="725"/>
    <x v="735"/>
    <x v="753"/>
    <x v="721"/>
    <x v="684"/>
    <x v="151"/>
    <x v="750"/>
    <x v="112"/>
    <x v="737"/>
    <x v="16"/>
  </r>
  <r>
    <x v="726"/>
    <x v="736"/>
    <x v="754"/>
    <x v="722"/>
    <x v="685"/>
    <x v="713"/>
    <x v="751"/>
    <x v="0"/>
    <x v="738"/>
    <x v="5"/>
  </r>
  <r>
    <x v="727"/>
    <x v="737"/>
    <x v="755"/>
    <x v="723"/>
    <x v="686"/>
    <x v="44"/>
    <x v="752"/>
    <x v="35"/>
    <x v="739"/>
    <x v="5"/>
  </r>
  <r>
    <x v="677"/>
    <x v="738"/>
    <x v="756"/>
    <x v="227"/>
    <x v="687"/>
    <x v="714"/>
    <x v="753"/>
    <x v="344"/>
    <x v="740"/>
    <x v="9"/>
  </r>
  <r>
    <x v="728"/>
    <x v="739"/>
    <x v="757"/>
    <x v="724"/>
    <x v="688"/>
    <x v="709"/>
    <x v="754"/>
    <x v="345"/>
    <x v="741"/>
    <x v="7"/>
  </r>
  <r>
    <x v="725"/>
    <x v="740"/>
    <x v="742"/>
    <x v="725"/>
    <x v="689"/>
    <x v="715"/>
    <x v="755"/>
    <x v="112"/>
    <x v="742"/>
    <x v="16"/>
  </r>
  <r>
    <x v="729"/>
    <x v="741"/>
    <x v="758"/>
    <x v="726"/>
    <x v="690"/>
    <x v="90"/>
    <x v="756"/>
    <x v="346"/>
    <x v="743"/>
    <x v="17"/>
  </r>
  <r>
    <x v="730"/>
    <x v="742"/>
    <x v="759"/>
    <x v="727"/>
    <x v="681"/>
    <x v="716"/>
    <x v="757"/>
    <x v="347"/>
    <x v="744"/>
    <x v="2"/>
  </r>
  <r>
    <x v="731"/>
    <x v="743"/>
    <x v="760"/>
    <x v="728"/>
    <x v="691"/>
    <x v="225"/>
    <x v="758"/>
    <x v="348"/>
    <x v="745"/>
    <x v="7"/>
  </r>
  <r>
    <x v="732"/>
    <x v="744"/>
    <x v="761"/>
    <x v="343"/>
    <x v="692"/>
    <x v="220"/>
    <x v="759"/>
    <x v="58"/>
    <x v="746"/>
    <x v="7"/>
  </r>
  <r>
    <x v="733"/>
    <x v="745"/>
    <x v="762"/>
    <x v="729"/>
    <x v="693"/>
    <x v="717"/>
    <x v="760"/>
    <x v="50"/>
    <x v="747"/>
    <x v="7"/>
  </r>
  <r>
    <x v="734"/>
    <x v="746"/>
    <x v="763"/>
    <x v="730"/>
    <x v="694"/>
    <x v="718"/>
    <x v="761"/>
    <x v="349"/>
    <x v="748"/>
    <x v="19"/>
  </r>
  <r>
    <x v="735"/>
    <x v="747"/>
    <x v="764"/>
    <x v="731"/>
    <x v="695"/>
    <x v="719"/>
    <x v="762"/>
    <x v="350"/>
    <x v="749"/>
    <x v="6"/>
  </r>
  <r>
    <x v="736"/>
    <x v="748"/>
    <x v="765"/>
    <x v="732"/>
    <x v="696"/>
    <x v="720"/>
    <x v="763"/>
    <x v="351"/>
    <x v="750"/>
    <x v="9"/>
  </r>
  <r>
    <x v="737"/>
    <x v="749"/>
    <x v="766"/>
    <x v="733"/>
    <x v="697"/>
    <x v="721"/>
    <x v="764"/>
    <x v="79"/>
    <x v="751"/>
    <x v="17"/>
  </r>
  <r>
    <x v="738"/>
    <x v="750"/>
    <x v="767"/>
    <x v="734"/>
    <x v="698"/>
    <x v="13"/>
    <x v="765"/>
    <x v="352"/>
    <x v="752"/>
    <x v="15"/>
  </r>
  <r>
    <x v="739"/>
    <x v="751"/>
    <x v="768"/>
    <x v="735"/>
    <x v="699"/>
    <x v="722"/>
    <x v="766"/>
    <x v="134"/>
    <x v="753"/>
    <x v="19"/>
  </r>
  <r>
    <x v="740"/>
    <x v="752"/>
    <x v="769"/>
    <x v="736"/>
    <x v="44"/>
    <x v="723"/>
    <x v="767"/>
    <x v="11"/>
    <x v="754"/>
    <x v="6"/>
  </r>
  <r>
    <x v="741"/>
    <x v="753"/>
    <x v="770"/>
    <x v="737"/>
    <x v="700"/>
    <x v="724"/>
    <x v="768"/>
    <x v="32"/>
    <x v="755"/>
    <x v="16"/>
  </r>
  <r>
    <x v="742"/>
    <x v="754"/>
    <x v="771"/>
    <x v="738"/>
    <x v="701"/>
    <x v="725"/>
    <x v="769"/>
    <x v="353"/>
    <x v="756"/>
    <x v="3"/>
  </r>
  <r>
    <x v="743"/>
    <x v="755"/>
    <x v="772"/>
    <x v="739"/>
    <x v="702"/>
    <x v="726"/>
    <x v="770"/>
    <x v="178"/>
    <x v="757"/>
    <x v="15"/>
  </r>
  <r>
    <x v="744"/>
    <x v="756"/>
    <x v="773"/>
    <x v="740"/>
    <x v="648"/>
    <x v="727"/>
    <x v="771"/>
    <x v="220"/>
    <x v="758"/>
    <x v="4"/>
  </r>
  <r>
    <x v="745"/>
    <x v="757"/>
    <x v="774"/>
    <x v="741"/>
    <x v="703"/>
    <x v="728"/>
    <x v="772"/>
    <x v="11"/>
    <x v="759"/>
    <x v="16"/>
  </r>
  <r>
    <x v="746"/>
    <x v="758"/>
    <x v="775"/>
    <x v="742"/>
    <x v="271"/>
    <x v="729"/>
    <x v="773"/>
    <x v="11"/>
    <x v="760"/>
    <x v="4"/>
  </r>
  <r>
    <x v="447"/>
    <x v="759"/>
    <x v="776"/>
    <x v="743"/>
    <x v="704"/>
    <x v="730"/>
    <x v="774"/>
    <x v="354"/>
    <x v="761"/>
    <x v="17"/>
  </r>
  <r>
    <x v="747"/>
    <x v="760"/>
    <x v="777"/>
    <x v="744"/>
    <x v="705"/>
    <x v="731"/>
    <x v="775"/>
    <x v="11"/>
    <x v="762"/>
    <x v="20"/>
  </r>
  <r>
    <x v="748"/>
    <x v="761"/>
    <x v="778"/>
    <x v="745"/>
    <x v="706"/>
    <x v="616"/>
    <x v="593"/>
    <x v="11"/>
    <x v="763"/>
    <x v="19"/>
  </r>
  <r>
    <x v="749"/>
    <x v="762"/>
    <x v="779"/>
    <x v="746"/>
    <x v="707"/>
    <x v="732"/>
    <x v="776"/>
    <x v="32"/>
    <x v="764"/>
    <x v="4"/>
  </r>
  <r>
    <x v="750"/>
    <x v="763"/>
    <x v="780"/>
    <x v="747"/>
    <x v="708"/>
    <x v="733"/>
    <x v="777"/>
    <x v="11"/>
    <x v="765"/>
    <x v="6"/>
  </r>
  <r>
    <x v="751"/>
    <x v="764"/>
    <x v="781"/>
    <x v="748"/>
    <x v="709"/>
    <x v="424"/>
    <x v="778"/>
    <x v="86"/>
    <x v="766"/>
    <x v="17"/>
  </r>
  <r>
    <x v="752"/>
    <x v="765"/>
    <x v="782"/>
    <x v="749"/>
    <x v="623"/>
    <x v="734"/>
    <x v="779"/>
    <x v="44"/>
    <x v="767"/>
    <x v="22"/>
  </r>
  <r>
    <x v="163"/>
    <x v="766"/>
    <x v="783"/>
    <x v="750"/>
    <x v="336"/>
    <x v="735"/>
    <x v="780"/>
    <x v="11"/>
    <x v="768"/>
    <x v="6"/>
  </r>
  <r>
    <x v="753"/>
    <x v="767"/>
    <x v="784"/>
    <x v="751"/>
    <x v="710"/>
    <x v="494"/>
    <x v="781"/>
    <x v="58"/>
    <x v="769"/>
    <x v="19"/>
  </r>
  <r>
    <x v="754"/>
    <x v="768"/>
    <x v="785"/>
    <x v="752"/>
    <x v="711"/>
    <x v="736"/>
    <x v="782"/>
    <x v="355"/>
    <x v="770"/>
    <x v="19"/>
  </r>
  <r>
    <x v="755"/>
    <x v="769"/>
    <x v="786"/>
    <x v="753"/>
    <x v="712"/>
    <x v="50"/>
    <x v="330"/>
    <x v="32"/>
    <x v="771"/>
    <x v="20"/>
  </r>
  <r>
    <x v="756"/>
    <x v="770"/>
    <x v="787"/>
    <x v="754"/>
    <x v="713"/>
    <x v="700"/>
    <x v="783"/>
    <x v="4"/>
    <x v="772"/>
    <x v="16"/>
  </r>
  <r>
    <x v="757"/>
    <x v="771"/>
    <x v="788"/>
    <x v="185"/>
    <x v="714"/>
    <x v="737"/>
    <x v="784"/>
    <x v="356"/>
    <x v="773"/>
    <x v="6"/>
  </r>
  <r>
    <x v="758"/>
    <x v="772"/>
    <x v="789"/>
    <x v="755"/>
    <x v="715"/>
    <x v="345"/>
    <x v="785"/>
    <x v="357"/>
    <x v="774"/>
    <x v="17"/>
  </r>
  <r>
    <x v="759"/>
    <x v="773"/>
    <x v="790"/>
    <x v="756"/>
    <x v="716"/>
    <x v="738"/>
    <x v="786"/>
    <x v="358"/>
    <x v="775"/>
    <x v="8"/>
  </r>
  <r>
    <x v="760"/>
    <x v="774"/>
    <x v="791"/>
    <x v="757"/>
    <x v="717"/>
    <x v="739"/>
    <x v="787"/>
    <x v="32"/>
    <x v="776"/>
    <x v="8"/>
  </r>
  <r>
    <x v="761"/>
    <x v="775"/>
    <x v="792"/>
    <x v="110"/>
    <x v="718"/>
    <x v="740"/>
    <x v="788"/>
    <x v="11"/>
    <x v="777"/>
    <x v="9"/>
  </r>
  <r>
    <x v="762"/>
    <x v="776"/>
    <x v="793"/>
    <x v="545"/>
    <x v="380"/>
    <x v="545"/>
    <x v="789"/>
    <x v="4"/>
    <x v="778"/>
    <x v="6"/>
  </r>
  <r>
    <x v="763"/>
    <x v="777"/>
    <x v="794"/>
    <x v="758"/>
    <x v="360"/>
    <x v="741"/>
    <x v="790"/>
    <x v="11"/>
    <x v="779"/>
    <x v="16"/>
  </r>
  <r>
    <x v="764"/>
    <x v="778"/>
    <x v="795"/>
    <x v="759"/>
    <x v="719"/>
    <x v="742"/>
    <x v="791"/>
    <x v="359"/>
    <x v="780"/>
    <x v="19"/>
  </r>
  <r>
    <x v="765"/>
    <x v="779"/>
    <x v="796"/>
    <x v="760"/>
    <x v="616"/>
    <x v="743"/>
    <x v="792"/>
    <x v="32"/>
    <x v="781"/>
    <x v="17"/>
  </r>
  <r>
    <x v="766"/>
    <x v="780"/>
    <x v="797"/>
    <x v="761"/>
    <x v="720"/>
    <x v="744"/>
    <x v="793"/>
    <x v="360"/>
    <x v="782"/>
    <x v="4"/>
  </r>
  <r>
    <x v="208"/>
    <x v="781"/>
    <x v="798"/>
    <x v="762"/>
    <x v="721"/>
    <x v="745"/>
    <x v="794"/>
    <x v="361"/>
    <x v="783"/>
    <x v="20"/>
  </r>
  <r>
    <x v="767"/>
    <x v="446"/>
    <x v="799"/>
    <x v="763"/>
    <x v="704"/>
    <x v="746"/>
    <x v="795"/>
    <x v="11"/>
    <x v="784"/>
    <x v="16"/>
  </r>
  <r>
    <x v="760"/>
    <x v="782"/>
    <x v="800"/>
    <x v="764"/>
    <x v="722"/>
    <x v="321"/>
    <x v="796"/>
    <x v="362"/>
    <x v="785"/>
    <x v="12"/>
  </r>
  <r>
    <x v="3"/>
    <x v="783"/>
    <x v="801"/>
    <x v="765"/>
    <x v="162"/>
    <x v="747"/>
    <x v="797"/>
    <x v="11"/>
    <x v="786"/>
    <x v="16"/>
  </r>
  <r>
    <x v="263"/>
    <x v="626"/>
    <x v="802"/>
    <x v="766"/>
    <x v="723"/>
    <x v="748"/>
    <x v="798"/>
    <x v="50"/>
    <x v="787"/>
    <x v="17"/>
  </r>
  <r>
    <x v="768"/>
    <x v="784"/>
    <x v="803"/>
    <x v="767"/>
    <x v="151"/>
    <x v="749"/>
    <x v="799"/>
    <x v="11"/>
    <x v="788"/>
    <x v="9"/>
  </r>
  <r>
    <x v="464"/>
    <x v="785"/>
    <x v="804"/>
    <x v="768"/>
    <x v="724"/>
    <x v="152"/>
    <x v="800"/>
    <x v="50"/>
    <x v="789"/>
    <x v="1"/>
  </r>
  <r>
    <x v="769"/>
    <x v="786"/>
    <x v="805"/>
    <x v="769"/>
    <x v="725"/>
    <x v="750"/>
    <x v="801"/>
    <x v="32"/>
    <x v="790"/>
    <x v="16"/>
  </r>
  <r>
    <x v="770"/>
    <x v="787"/>
    <x v="806"/>
    <x v="770"/>
    <x v="294"/>
    <x v="751"/>
    <x v="802"/>
    <x v="32"/>
    <x v="791"/>
    <x v="17"/>
  </r>
  <r>
    <x v="771"/>
    <x v="788"/>
    <x v="807"/>
    <x v="771"/>
    <x v="726"/>
    <x v="752"/>
    <x v="803"/>
    <x v="17"/>
    <x v="792"/>
    <x v="19"/>
  </r>
  <r>
    <x v="772"/>
    <x v="789"/>
    <x v="808"/>
    <x v="35"/>
    <x v="727"/>
    <x v="753"/>
    <x v="804"/>
    <x v="34"/>
    <x v="793"/>
    <x v="3"/>
  </r>
  <r>
    <x v="329"/>
    <x v="790"/>
    <x v="809"/>
    <x v="772"/>
    <x v="728"/>
    <x v="754"/>
    <x v="805"/>
    <x v="11"/>
    <x v="794"/>
    <x v="16"/>
  </r>
  <r>
    <x v="773"/>
    <x v="791"/>
    <x v="810"/>
    <x v="773"/>
    <x v="729"/>
    <x v="755"/>
    <x v="806"/>
    <x v="363"/>
    <x v="795"/>
    <x v="19"/>
  </r>
  <r>
    <x v="774"/>
    <x v="164"/>
    <x v="811"/>
    <x v="774"/>
    <x v="730"/>
    <x v="756"/>
    <x v="807"/>
    <x v="364"/>
    <x v="796"/>
    <x v="17"/>
  </r>
  <r>
    <x v="775"/>
    <x v="792"/>
    <x v="812"/>
    <x v="775"/>
    <x v="431"/>
    <x v="757"/>
    <x v="808"/>
    <x v="11"/>
    <x v="797"/>
    <x v="19"/>
  </r>
  <r>
    <x v="776"/>
    <x v="793"/>
    <x v="813"/>
    <x v="776"/>
    <x v="731"/>
    <x v="758"/>
    <x v="809"/>
    <x v="365"/>
    <x v="798"/>
    <x v="16"/>
  </r>
  <r>
    <x v="699"/>
    <x v="794"/>
    <x v="814"/>
    <x v="777"/>
    <x v="732"/>
    <x v="759"/>
    <x v="810"/>
    <x v="366"/>
    <x v="799"/>
    <x v="20"/>
  </r>
  <r>
    <x v="777"/>
    <x v="795"/>
    <x v="815"/>
    <x v="391"/>
    <x v="542"/>
    <x v="493"/>
    <x v="811"/>
    <x v="367"/>
    <x v="800"/>
    <x v="17"/>
  </r>
  <r>
    <x v="778"/>
    <x v="796"/>
    <x v="816"/>
    <x v="778"/>
    <x v="514"/>
    <x v="760"/>
    <x v="812"/>
    <x v="368"/>
    <x v="801"/>
    <x v="3"/>
  </r>
  <r>
    <x v="344"/>
    <x v="96"/>
    <x v="817"/>
    <x v="779"/>
    <x v="733"/>
    <x v="687"/>
    <x v="813"/>
    <x v="369"/>
    <x v="802"/>
    <x v="16"/>
  </r>
  <r>
    <x v="779"/>
    <x v="797"/>
    <x v="818"/>
    <x v="356"/>
    <x v="464"/>
    <x v="761"/>
    <x v="814"/>
    <x v="50"/>
    <x v="803"/>
    <x v="6"/>
  </r>
  <r>
    <x v="780"/>
    <x v="798"/>
    <x v="819"/>
    <x v="442"/>
    <x v="314"/>
    <x v="44"/>
    <x v="815"/>
    <x v="370"/>
    <x v="804"/>
    <x v="19"/>
  </r>
  <r>
    <x v="781"/>
    <x v="799"/>
    <x v="820"/>
    <x v="780"/>
    <x v="734"/>
    <x v="762"/>
    <x v="816"/>
    <x v="371"/>
    <x v="805"/>
    <x v="16"/>
  </r>
  <r>
    <x v="782"/>
    <x v="800"/>
    <x v="821"/>
    <x v="781"/>
    <x v="735"/>
    <x v="763"/>
    <x v="817"/>
    <x v="372"/>
    <x v="806"/>
    <x v="6"/>
  </r>
  <r>
    <x v="783"/>
    <x v="638"/>
    <x v="822"/>
    <x v="782"/>
    <x v="736"/>
    <x v="764"/>
    <x v="818"/>
    <x v="11"/>
    <x v="807"/>
    <x v="9"/>
  </r>
  <r>
    <x v="784"/>
    <x v="801"/>
    <x v="823"/>
    <x v="783"/>
    <x v="737"/>
    <x v="765"/>
    <x v="819"/>
    <x v="32"/>
    <x v="808"/>
    <x v="17"/>
  </r>
  <r>
    <x v="785"/>
    <x v="802"/>
    <x v="824"/>
    <x v="784"/>
    <x v="738"/>
    <x v="766"/>
    <x v="819"/>
    <x v="32"/>
    <x v="809"/>
    <x v="6"/>
  </r>
  <r>
    <x v="786"/>
    <x v="803"/>
    <x v="825"/>
    <x v="785"/>
    <x v="739"/>
    <x v="767"/>
    <x v="819"/>
    <x v="32"/>
    <x v="810"/>
    <x v="15"/>
  </r>
  <r>
    <x v="787"/>
    <x v="804"/>
    <x v="826"/>
    <x v="786"/>
    <x v="97"/>
    <x v="768"/>
    <x v="819"/>
    <x v="32"/>
    <x v="317"/>
    <x v="19"/>
  </r>
  <r>
    <x v="788"/>
    <x v="805"/>
    <x v="827"/>
    <x v="787"/>
    <x v="701"/>
    <x v="769"/>
    <x v="819"/>
    <x v="32"/>
    <x v="811"/>
    <x v="16"/>
  </r>
  <r>
    <x v="789"/>
    <x v="806"/>
    <x v="827"/>
    <x v="788"/>
    <x v="740"/>
    <x v="770"/>
    <x v="819"/>
    <x v="32"/>
    <x v="812"/>
    <x v="20"/>
  </r>
  <r>
    <x v="790"/>
    <x v="807"/>
    <x v="823"/>
    <x v="789"/>
    <x v="741"/>
    <x v="771"/>
    <x v="819"/>
    <x v="32"/>
    <x v="58"/>
    <x v="9"/>
  </r>
  <r>
    <x v="791"/>
    <x v="808"/>
    <x v="824"/>
    <x v="790"/>
    <x v="742"/>
    <x v="569"/>
    <x v="819"/>
    <x v="32"/>
    <x v="813"/>
    <x v="17"/>
  </r>
  <r>
    <x v="792"/>
    <x v="809"/>
    <x v="823"/>
    <x v="791"/>
    <x v="743"/>
    <x v="772"/>
    <x v="819"/>
    <x v="32"/>
    <x v="814"/>
    <x v="9"/>
  </r>
  <r>
    <x v="793"/>
    <x v="810"/>
    <x v="823"/>
    <x v="792"/>
    <x v="744"/>
    <x v="773"/>
    <x v="819"/>
    <x v="32"/>
    <x v="815"/>
    <x v="7"/>
  </r>
  <r>
    <x v="794"/>
    <x v="58"/>
    <x v="827"/>
    <x v="793"/>
    <x v="619"/>
    <x v="774"/>
    <x v="819"/>
    <x v="32"/>
    <x v="816"/>
    <x v="7"/>
  </r>
  <r>
    <x v="795"/>
    <x v="811"/>
    <x v="824"/>
    <x v="794"/>
    <x v="642"/>
    <x v="775"/>
    <x v="819"/>
    <x v="32"/>
    <x v="817"/>
    <x v="6"/>
  </r>
  <r>
    <x v="796"/>
    <x v="665"/>
    <x v="824"/>
    <x v="273"/>
    <x v="268"/>
    <x v="776"/>
    <x v="819"/>
    <x v="32"/>
    <x v="818"/>
    <x v="6"/>
  </r>
  <r>
    <x v="797"/>
    <x v="812"/>
    <x v="827"/>
    <x v="795"/>
    <x v="440"/>
    <x v="777"/>
    <x v="819"/>
    <x v="32"/>
    <x v="819"/>
    <x v="17"/>
  </r>
  <r>
    <x v="798"/>
    <x v="813"/>
    <x v="828"/>
    <x v="796"/>
    <x v="745"/>
    <x v="778"/>
    <x v="819"/>
    <x v="32"/>
    <x v="820"/>
    <x v="5"/>
  </r>
  <r>
    <x v="799"/>
    <x v="811"/>
    <x v="824"/>
    <x v="797"/>
    <x v="746"/>
    <x v="592"/>
    <x v="819"/>
    <x v="32"/>
    <x v="821"/>
    <x v="6"/>
  </r>
  <r>
    <x v="800"/>
    <x v="814"/>
    <x v="824"/>
    <x v="798"/>
    <x v="614"/>
    <x v="282"/>
    <x v="819"/>
    <x v="32"/>
    <x v="639"/>
    <x v="19"/>
  </r>
  <r>
    <x v="801"/>
    <x v="815"/>
    <x v="829"/>
    <x v="799"/>
    <x v="161"/>
    <x v="779"/>
    <x v="819"/>
    <x v="32"/>
    <x v="822"/>
    <x v="20"/>
  </r>
  <r>
    <x v="555"/>
    <x v="816"/>
    <x v="827"/>
    <x v="800"/>
    <x v="285"/>
    <x v="780"/>
    <x v="819"/>
    <x v="32"/>
    <x v="823"/>
    <x v="20"/>
  </r>
  <r>
    <x v="802"/>
    <x v="817"/>
    <x v="827"/>
    <x v="801"/>
    <x v="747"/>
    <x v="718"/>
    <x v="819"/>
    <x v="32"/>
    <x v="824"/>
    <x v="20"/>
  </r>
  <r>
    <x v="803"/>
    <x v="818"/>
    <x v="830"/>
    <x v="802"/>
    <x v="748"/>
    <x v="781"/>
    <x v="820"/>
    <x v="11"/>
    <x v="825"/>
    <x v="19"/>
  </r>
  <r>
    <x v="617"/>
    <x v="819"/>
    <x v="831"/>
    <x v="803"/>
    <x v="749"/>
    <x v="287"/>
    <x v="821"/>
    <x v="373"/>
    <x v="826"/>
    <x v="4"/>
  </r>
  <r>
    <x v="804"/>
    <x v="820"/>
    <x v="832"/>
    <x v="804"/>
    <x v="201"/>
    <x v="782"/>
    <x v="822"/>
    <x v="374"/>
    <x v="827"/>
    <x v="16"/>
  </r>
  <r>
    <x v="86"/>
    <x v="370"/>
    <x v="833"/>
    <x v="805"/>
    <x v="750"/>
    <x v="783"/>
    <x v="823"/>
    <x v="112"/>
    <x v="828"/>
    <x v="17"/>
  </r>
  <r>
    <x v="805"/>
    <x v="821"/>
    <x v="834"/>
    <x v="806"/>
    <x v="751"/>
    <x v="677"/>
    <x v="823"/>
    <x v="112"/>
    <x v="829"/>
    <x v="20"/>
  </r>
  <r>
    <x v="806"/>
    <x v="822"/>
    <x v="835"/>
    <x v="171"/>
    <x v="752"/>
    <x v="784"/>
    <x v="823"/>
    <x v="112"/>
    <x v="830"/>
    <x v="20"/>
  </r>
  <r>
    <x v="807"/>
    <x v="823"/>
    <x v="836"/>
    <x v="807"/>
    <x v="753"/>
    <x v="785"/>
    <x v="823"/>
    <x v="112"/>
    <x v="831"/>
    <x v="9"/>
  </r>
  <r>
    <x v="808"/>
    <x v="824"/>
    <x v="837"/>
    <x v="808"/>
    <x v="534"/>
    <x v="786"/>
    <x v="824"/>
    <x v="11"/>
    <x v="832"/>
    <x v="17"/>
  </r>
  <r>
    <x v="0"/>
    <x v="825"/>
    <x v="838"/>
    <x v="809"/>
    <x v="754"/>
    <x v="787"/>
    <x v="331"/>
    <x v="375"/>
    <x v="833"/>
    <x v="20"/>
  </r>
  <r>
    <x v="809"/>
    <x v="826"/>
    <x v="839"/>
    <x v="356"/>
    <x v="755"/>
    <x v="788"/>
    <x v="825"/>
    <x v="11"/>
    <x v="834"/>
    <x v="17"/>
  </r>
  <r>
    <x v="810"/>
    <x v="827"/>
    <x v="840"/>
    <x v="810"/>
    <x v="756"/>
    <x v="789"/>
    <x v="826"/>
    <x v="11"/>
    <x v="835"/>
    <x v="5"/>
  </r>
  <r>
    <x v="811"/>
    <x v="828"/>
    <x v="841"/>
    <x v="811"/>
    <x v="757"/>
    <x v="790"/>
    <x v="827"/>
    <x v="86"/>
    <x v="836"/>
    <x v="16"/>
  </r>
  <r>
    <x v="710"/>
    <x v="829"/>
    <x v="842"/>
    <x v="812"/>
    <x v="758"/>
    <x v="79"/>
    <x v="828"/>
    <x v="11"/>
    <x v="837"/>
    <x v="16"/>
  </r>
  <r>
    <x v="812"/>
    <x v="830"/>
    <x v="843"/>
    <x v="412"/>
    <x v="759"/>
    <x v="791"/>
    <x v="829"/>
    <x v="11"/>
    <x v="838"/>
    <x v="16"/>
  </r>
  <r>
    <x v="813"/>
    <x v="831"/>
    <x v="844"/>
    <x v="630"/>
    <x v="760"/>
    <x v="338"/>
    <x v="429"/>
    <x v="11"/>
    <x v="839"/>
    <x v="9"/>
  </r>
  <r>
    <x v="496"/>
    <x v="832"/>
    <x v="845"/>
    <x v="813"/>
    <x v="761"/>
    <x v="792"/>
    <x v="830"/>
    <x v="32"/>
    <x v="840"/>
    <x v="0"/>
  </r>
  <r>
    <x v="814"/>
    <x v="833"/>
    <x v="846"/>
    <x v="814"/>
    <x v="762"/>
    <x v="793"/>
    <x v="831"/>
    <x v="32"/>
    <x v="552"/>
    <x v="1"/>
  </r>
  <r>
    <x v="815"/>
    <x v="834"/>
    <x v="847"/>
    <x v="815"/>
    <x v="763"/>
    <x v="794"/>
    <x v="832"/>
    <x v="11"/>
    <x v="841"/>
    <x v="9"/>
  </r>
  <r>
    <x v="816"/>
    <x v="835"/>
    <x v="848"/>
    <x v="816"/>
    <x v="764"/>
    <x v="795"/>
    <x v="833"/>
    <x v="28"/>
    <x v="842"/>
    <x v="15"/>
  </r>
  <r>
    <x v="817"/>
    <x v="836"/>
    <x v="849"/>
    <x v="817"/>
    <x v="765"/>
    <x v="796"/>
    <x v="834"/>
    <x v="376"/>
    <x v="843"/>
    <x v="17"/>
  </r>
  <r>
    <x v="818"/>
    <x v="837"/>
    <x v="850"/>
    <x v="818"/>
    <x v="766"/>
    <x v="797"/>
    <x v="835"/>
    <x v="11"/>
    <x v="477"/>
    <x v="17"/>
  </r>
  <r>
    <x v="819"/>
    <x v="838"/>
    <x v="851"/>
    <x v="472"/>
    <x v="15"/>
    <x v="798"/>
    <x v="836"/>
    <x v="377"/>
    <x v="844"/>
    <x v="17"/>
  </r>
  <r>
    <x v="820"/>
    <x v="839"/>
    <x v="852"/>
    <x v="819"/>
    <x v="767"/>
    <x v="799"/>
    <x v="837"/>
    <x v="11"/>
    <x v="845"/>
    <x v="19"/>
  </r>
  <r>
    <x v="821"/>
    <x v="109"/>
    <x v="853"/>
    <x v="373"/>
    <x v="768"/>
    <x v="800"/>
    <x v="838"/>
    <x v="11"/>
    <x v="846"/>
    <x v="17"/>
  </r>
  <r>
    <x v="822"/>
    <x v="840"/>
    <x v="854"/>
    <x v="820"/>
    <x v="769"/>
    <x v="95"/>
    <x v="839"/>
    <x v="378"/>
    <x v="847"/>
    <x v="19"/>
  </r>
  <r>
    <x v="823"/>
    <x v="841"/>
    <x v="855"/>
    <x v="821"/>
    <x v="770"/>
    <x v="801"/>
    <x v="840"/>
    <x v="11"/>
    <x v="848"/>
    <x v="16"/>
  </r>
  <r>
    <x v="245"/>
    <x v="842"/>
    <x v="856"/>
    <x v="822"/>
    <x v="771"/>
    <x v="802"/>
    <x v="841"/>
    <x v="11"/>
    <x v="849"/>
    <x v="17"/>
  </r>
  <r>
    <x v="824"/>
    <x v="843"/>
    <x v="857"/>
    <x v="823"/>
    <x v="772"/>
    <x v="803"/>
    <x v="842"/>
    <x v="43"/>
    <x v="554"/>
    <x v="1"/>
  </r>
  <r>
    <x v="825"/>
    <x v="103"/>
    <x v="858"/>
    <x v="824"/>
    <x v="773"/>
    <x v="804"/>
    <x v="843"/>
    <x v="379"/>
    <x v="850"/>
    <x v="17"/>
  </r>
  <r>
    <x v="344"/>
    <x v="690"/>
    <x v="859"/>
    <x v="825"/>
    <x v="261"/>
    <x v="805"/>
    <x v="844"/>
    <x v="11"/>
    <x v="851"/>
    <x v="16"/>
  </r>
  <r>
    <x v="604"/>
    <x v="844"/>
    <x v="860"/>
    <x v="826"/>
    <x v="45"/>
    <x v="806"/>
    <x v="845"/>
    <x v="50"/>
    <x v="852"/>
    <x v="9"/>
  </r>
  <r>
    <x v="826"/>
    <x v="845"/>
    <x v="861"/>
    <x v="827"/>
    <x v="58"/>
    <x v="807"/>
    <x v="846"/>
    <x v="380"/>
    <x v="853"/>
    <x v="7"/>
  </r>
  <r>
    <x v="827"/>
    <x v="846"/>
    <x v="862"/>
    <x v="828"/>
    <x v="599"/>
    <x v="808"/>
    <x v="847"/>
    <x v="50"/>
    <x v="854"/>
    <x v="7"/>
  </r>
  <r>
    <x v="828"/>
    <x v="847"/>
    <x v="863"/>
    <x v="829"/>
    <x v="774"/>
    <x v="809"/>
    <x v="848"/>
    <x v="381"/>
    <x v="855"/>
    <x v="23"/>
  </r>
  <r>
    <x v="829"/>
    <x v="848"/>
    <x v="864"/>
    <x v="830"/>
    <x v="767"/>
    <x v="810"/>
    <x v="849"/>
    <x v="382"/>
    <x v="856"/>
    <x v="9"/>
  </r>
  <r>
    <x v="830"/>
    <x v="849"/>
    <x v="865"/>
    <x v="831"/>
    <x v="775"/>
    <x v="811"/>
    <x v="850"/>
    <x v="50"/>
    <x v="379"/>
    <x v="20"/>
  </r>
  <r>
    <x v="831"/>
    <x v="850"/>
    <x v="866"/>
    <x v="832"/>
    <x v="776"/>
    <x v="812"/>
    <x v="851"/>
    <x v="11"/>
    <x v="857"/>
    <x v="16"/>
  </r>
  <r>
    <x v="832"/>
    <x v="851"/>
    <x v="867"/>
    <x v="833"/>
    <x v="777"/>
    <x v="813"/>
    <x v="852"/>
    <x v="34"/>
    <x v="858"/>
    <x v="7"/>
  </r>
  <r>
    <x v="833"/>
    <x v="852"/>
    <x v="868"/>
    <x v="834"/>
    <x v="643"/>
    <x v="814"/>
    <x v="853"/>
    <x v="220"/>
    <x v="859"/>
    <x v="2"/>
  </r>
  <r>
    <x v="834"/>
    <x v="853"/>
    <x v="655"/>
    <x v="835"/>
    <x v="778"/>
    <x v="815"/>
    <x v="854"/>
    <x v="11"/>
    <x v="860"/>
    <x v="4"/>
  </r>
  <r>
    <x v="519"/>
    <x v="854"/>
    <x v="869"/>
    <x v="433"/>
    <x v="683"/>
    <x v="816"/>
    <x v="855"/>
    <x v="383"/>
    <x v="370"/>
    <x v="19"/>
  </r>
  <r>
    <x v="835"/>
    <x v="157"/>
    <x v="870"/>
    <x v="836"/>
    <x v="779"/>
    <x v="817"/>
    <x v="856"/>
    <x v="11"/>
    <x v="303"/>
    <x v="17"/>
  </r>
  <r>
    <x v="836"/>
    <x v="855"/>
    <x v="871"/>
    <x v="837"/>
    <x v="780"/>
    <x v="672"/>
    <x v="857"/>
    <x v="50"/>
    <x v="861"/>
    <x v="6"/>
  </r>
  <r>
    <x v="837"/>
    <x v="591"/>
    <x v="872"/>
    <x v="838"/>
    <x v="781"/>
    <x v="818"/>
    <x v="858"/>
    <x v="304"/>
    <x v="862"/>
    <x v="9"/>
  </r>
  <r>
    <x v="838"/>
    <x v="856"/>
    <x v="873"/>
    <x v="839"/>
    <x v="585"/>
    <x v="819"/>
    <x v="859"/>
    <x v="384"/>
    <x v="863"/>
    <x v="4"/>
  </r>
  <r>
    <x v="839"/>
    <x v="139"/>
    <x v="874"/>
    <x v="840"/>
    <x v="628"/>
    <x v="163"/>
    <x v="860"/>
    <x v="32"/>
    <x v="864"/>
    <x v="9"/>
  </r>
  <r>
    <x v="840"/>
    <x v="346"/>
    <x v="875"/>
    <x v="841"/>
    <x v="190"/>
    <x v="820"/>
    <x v="861"/>
    <x v="385"/>
    <x v="865"/>
    <x v="19"/>
  </r>
  <r>
    <x v="841"/>
    <x v="857"/>
    <x v="876"/>
    <x v="842"/>
    <x v="40"/>
    <x v="821"/>
    <x v="862"/>
    <x v="6"/>
    <x v="866"/>
    <x v="15"/>
  </r>
  <r>
    <x v="842"/>
    <x v="858"/>
    <x v="877"/>
    <x v="843"/>
    <x v="782"/>
    <x v="822"/>
    <x v="863"/>
    <x v="26"/>
    <x v="286"/>
    <x v="9"/>
  </r>
  <r>
    <x v="843"/>
    <x v="859"/>
    <x v="878"/>
    <x v="844"/>
    <x v="783"/>
    <x v="823"/>
    <x v="864"/>
    <x v="386"/>
    <x v="101"/>
    <x v="2"/>
  </r>
  <r>
    <x v="844"/>
    <x v="860"/>
    <x v="879"/>
    <x v="845"/>
    <x v="784"/>
    <x v="824"/>
    <x v="865"/>
    <x v="387"/>
    <x v="867"/>
    <x v="7"/>
  </r>
  <r>
    <x v="845"/>
    <x v="861"/>
    <x v="880"/>
    <x v="846"/>
    <x v="268"/>
    <x v="825"/>
    <x v="550"/>
    <x v="64"/>
    <x v="868"/>
    <x v="1"/>
  </r>
  <r>
    <x v="846"/>
    <x v="862"/>
    <x v="880"/>
    <x v="121"/>
    <x v="785"/>
    <x v="826"/>
    <x v="550"/>
    <x v="64"/>
    <x v="868"/>
    <x v="9"/>
  </r>
  <r>
    <x v="537"/>
    <x v="863"/>
    <x v="881"/>
    <x v="847"/>
    <x v="630"/>
    <x v="827"/>
    <x v="550"/>
    <x v="64"/>
    <x v="868"/>
    <x v="8"/>
  </r>
  <r>
    <x v="847"/>
    <x v="549"/>
    <x v="882"/>
    <x v="848"/>
    <x v="786"/>
    <x v="828"/>
    <x v="866"/>
    <x v="0"/>
    <x v="869"/>
    <x v="6"/>
  </r>
  <r>
    <x v="848"/>
    <x v="864"/>
    <x v="883"/>
    <x v="849"/>
    <x v="787"/>
    <x v="829"/>
    <x v="867"/>
    <x v="11"/>
    <x v="870"/>
    <x v="0"/>
  </r>
  <r>
    <x v="849"/>
    <x v="865"/>
    <x v="884"/>
    <x v="516"/>
    <x v="788"/>
    <x v="830"/>
    <x v="850"/>
    <x v="50"/>
    <x v="871"/>
    <x v="9"/>
  </r>
  <r>
    <x v="850"/>
    <x v="866"/>
    <x v="885"/>
    <x v="466"/>
    <x v="789"/>
    <x v="831"/>
    <x v="550"/>
    <x v="64"/>
    <x v="868"/>
    <x v="13"/>
  </r>
  <r>
    <x v="43"/>
    <x v="867"/>
    <x v="541"/>
    <x v="850"/>
    <x v="43"/>
    <x v="832"/>
    <x v="544"/>
    <x v="268"/>
    <x v="872"/>
    <x v="24"/>
  </r>
  <r>
    <x v="43"/>
    <x v="868"/>
    <x v="541"/>
    <x v="851"/>
    <x v="498"/>
    <x v="833"/>
    <x v="544"/>
    <x v="268"/>
    <x v="873"/>
    <x v="28"/>
  </r>
  <r>
    <x v="43"/>
    <x v="598"/>
    <x v="537"/>
    <x v="852"/>
    <x v="290"/>
    <x v="834"/>
    <x v="541"/>
    <x v="266"/>
    <x v="874"/>
    <x v="17"/>
  </r>
  <r>
    <x v="851"/>
    <x v="869"/>
    <x v="886"/>
    <x v="853"/>
    <x v="790"/>
    <x v="835"/>
    <x v="868"/>
    <x v="11"/>
    <x v="190"/>
    <x v="7"/>
  </r>
  <r>
    <x v="852"/>
    <x v="870"/>
    <x v="887"/>
    <x v="854"/>
    <x v="274"/>
    <x v="218"/>
    <x v="869"/>
    <x v="50"/>
    <x v="875"/>
    <x v="3"/>
  </r>
  <r>
    <x v="853"/>
    <x v="871"/>
    <x v="888"/>
    <x v="855"/>
    <x v="791"/>
    <x v="836"/>
    <x v="870"/>
    <x v="388"/>
    <x v="876"/>
    <x v="0"/>
  </r>
  <r>
    <x v="854"/>
    <x v="872"/>
    <x v="889"/>
    <x v="856"/>
    <x v="792"/>
    <x v="837"/>
    <x v="871"/>
    <x v="7"/>
    <x v="877"/>
    <x v="3"/>
  </r>
  <r>
    <x v="846"/>
    <x v="873"/>
    <x v="890"/>
    <x v="857"/>
    <x v="793"/>
    <x v="328"/>
    <x v="872"/>
    <x v="271"/>
    <x v="878"/>
    <x v="0"/>
  </r>
  <r>
    <x v="855"/>
    <x v="874"/>
    <x v="891"/>
    <x v="98"/>
    <x v="794"/>
    <x v="838"/>
    <x v="873"/>
    <x v="389"/>
    <x v="879"/>
    <x v="2"/>
  </r>
  <r>
    <x v="856"/>
    <x v="875"/>
    <x v="892"/>
    <x v="858"/>
    <x v="637"/>
    <x v="839"/>
    <x v="874"/>
    <x v="7"/>
    <x v="880"/>
    <x v="7"/>
  </r>
  <r>
    <x v="857"/>
    <x v="876"/>
    <x v="893"/>
    <x v="859"/>
    <x v="795"/>
    <x v="840"/>
    <x v="875"/>
    <x v="147"/>
    <x v="881"/>
    <x v="3"/>
  </r>
  <r>
    <x v="858"/>
    <x v="877"/>
    <x v="894"/>
    <x v="860"/>
    <x v="796"/>
    <x v="841"/>
    <x v="876"/>
    <x v="32"/>
    <x v="882"/>
    <x v="9"/>
  </r>
  <r>
    <x v="733"/>
    <x v="878"/>
    <x v="895"/>
    <x v="861"/>
    <x v="557"/>
    <x v="810"/>
    <x v="877"/>
    <x v="132"/>
    <x v="883"/>
    <x v="8"/>
  </r>
  <r>
    <x v="859"/>
    <x v="879"/>
    <x v="896"/>
    <x v="862"/>
    <x v="797"/>
    <x v="842"/>
    <x v="878"/>
    <x v="6"/>
    <x v="884"/>
    <x v="20"/>
  </r>
  <r>
    <x v="860"/>
    <x v="880"/>
    <x v="897"/>
    <x v="863"/>
    <x v="798"/>
    <x v="310"/>
    <x v="879"/>
    <x v="11"/>
    <x v="487"/>
    <x v="7"/>
  </r>
  <r>
    <x v="861"/>
    <x v="881"/>
    <x v="898"/>
    <x v="864"/>
    <x v="799"/>
    <x v="843"/>
    <x v="880"/>
    <x v="390"/>
    <x v="885"/>
    <x v="3"/>
  </r>
  <r>
    <x v="862"/>
    <x v="882"/>
    <x v="899"/>
    <x v="865"/>
    <x v="800"/>
    <x v="844"/>
    <x v="881"/>
    <x v="391"/>
    <x v="886"/>
    <x v="3"/>
  </r>
  <r>
    <x v="863"/>
    <x v="883"/>
    <x v="900"/>
    <x v="866"/>
    <x v="563"/>
    <x v="845"/>
    <x v="882"/>
    <x v="224"/>
    <x v="887"/>
    <x v="20"/>
  </r>
  <r>
    <x v="864"/>
    <x v="884"/>
    <x v="901"/>
    <x v="867"/>
    <x v="96"/>
    <x v="846"/>
    <x v="883"/>
    <x v="89"/>
    <x v="888"/>
    <x v="9"/>
  </r>
  <r>
    <x v="865"/>
    <x v="885"/>
    <x v="902"/>
    <x v="868"/>
    <x v="801"/>
    <x v="555"/>
    <x v="884"/>
    <x v="392"/>
    <x v="889"/>
    <x v="0"/>
  </r>
  <r>
    <x v="866"/>
    <x v="886"/>
    <x v="903"/>
    <x v="869"/>
    <x v="802"/>
    <x v="847"/>
    <x v="885"/>
    <x v="11"/>
    <x v="890"/>
    <x v="20"/>
  </r>
  <r>
    <x v="867"/>
    <x v="887"/>
    <x v="904"/>
    <x v="870"/>
    <x v="803"/>
    <x v="848"/>
    <x v="886"/>
    <x v="0"/>
    <x v="891"/>
    <x v="20"/>
  </r>
  <r>
    <x v="343"/>
    <x v="888"/>
    <x v="905"/>
    <x v="871"/>
    <x v="804"/>
    <x v="849"/>
    <x v="887"/>
    <x v="393"/>
    <x v="892"/>
    <x v="3"/>
  </r>
  <r>
    <x v="868"/>
    <x v="889"/>
    <x v="906"/>
    <x v="872"/>
    <x v="805"/>
    <x v="850"/>
    <x v="888"/>
    <x v="11"/>
    <x v="893"/>
    <x v="16"/>
  </r>
  <r>
    <x v="869"/>
    <x v="890"/>
    <x v="907"/>
    <x v="873"/>
    <x v="806"/>
    <x v="851"/>
    <x v="889"/>
    <x v="394"/>
    <x v="894"/>
    <x v="9"/>
  </r>
  <r>
    <x v="870"/>
    <x v="891"/>
    <x v="908"/>
    <x v="874"/>
    <x v="807"/>
    <x v="852"/>
    <x v="890"/>
    <x v="395"/>
    <x v="119"/>
    <x v="2"/>
  </r>
  <r>
    <x v="871"/>
    <x v="892"/>
    <x v="909"/>
    <x v="875"/>
    <x v="808"/>
    <x v="853"/>
    <x v="891"/>
    <x v="32"/>
    <x v="895"/>
    <x v="5"/>
  </r>
  <r>
    <x v="872"/>
    <x v="893"/>
    <x v="910"/>
    <x v="876"/>
    <x v="809"/>
    <x v="854"/>
    <x v="892"/>
    <x v="11"/>
    <x v="896"/>
    <x v="20"/>
  </r>
  <r>
    <x v="873"/>
    <x v="894"/>
    <x v="911"/>
    <x v="877"/>
    <x v="699"/>
    <x v="855"/>
    <x v="893"/>
    <x v="57"/>
    <x v="897"/>
    <x v="9"/>
  </r>
  <r>
    <x v="874"/>
    <x v="895"/>
    <x v="912"/>
    <x v="878"/>
    <x v="810"/>
    <x v="856"/>
    <x v="881"/>
    <x v="64"/>
    <x v="898"/>
    <x v="16"/>
  </r>
  <r>
    <x v="875"/>
    <x v="896"/>
    <x v="913"/>
    <x v="879"/>
    <x v="811"/>
    <x v="857"/>
    <x v="894"/>
    <x v="64"/>
    <x v="899"/>
    <x v="1"/>
  </r>
  <r>
    <x v="876"/>
    <x v="503"/>
    <x v="914"/>
    <x v="880"/>
    <x v="812"/>
    <x v="858"/>
    <x v="895"/>
    <x v="396"/>
    <x v="900"/>
    <x v="17"/>
  </r>
  <r>
    <x v="877"/>
    <x v="897"/>
    <x v="915"/>
    <x v="96"/>
    <x v="813"/>
    <x v="859"/>
    <x v="896"/>
    <x v="34"/>
    <x v="901"/>
    <x v="2"/>
  </r>
  <r>
    <x v="356"/>
    <x v="898"/>
    <x v="916"/>
    <x v="881"/>
    <x v="814"/>
    <x v="860"/>
    <x v="897"/>
    <x v="397"/>
    <x v="902"/>
    <x v="7"/>
  </r>
  <r>
    <x v="878"/>
    <x v="515"/>
    <x v="917"/>
    <x v="882"/>
    <x v="815"/>
    <x v="861"/>
    <x v="898"/>
    <x v="220"/>
    <x v="903"/>
    <x v="6"/>
  </r>
  <r>
    <x v="879"/>
    <x v="899"/>
    <x v="918"/>
    <x v="883"/>
    <x v="428"/>
    <x v="862"/>
    <x v="899"/>
    <x v="224"/>
    <x v="904"/>
    <x v="9"/>
  </r>
  <r>
    <x v="880"/>
    <x v="222"/>
    <x v="919"/>
    <x v="884"/>
    <x v="816"/>
    <x v="863"/>
    <x v="900"/>
    <x v="398"/>
    <x v="905"/>
    <x v="16"/>
  </r>
  <r>
    <x v="881"/>
    <x v="900"/>
    <x v="920"/>
    <x v="885"/>
    <x v="318"/>
    <x v="864"/>
    <x v="901"/>
    <x v="134"/>
    <x v="906"/>
    <x v="7"/>
  </r>
  <r>
    <x v="199"/>
    <x v="901"/>
    <x v="673"/>
    <x v="886"/>
    <x v="817"/>
    <x v="123"/>
    <x v="902"/>
    <x v="399"/>
    <x v="907"/>
    <x v="20"/>
  </r>
  <r>
    <x v="882"/>
    <x v="902"/>
    <x v="921"/>
    <x v="533"/>
    <x v="818"/>
    <x v="201"/>
    <x v="903"/>
    <x v="400"/>
    <x v="908"/>
    <x v="20"/>
  </r>
  <r>
    <x v="883"/>
    <x v="903"/>
    <x v="922"/>
    <x v="887"/>
    <x v="203"/>
    <x v="865"/>
    <x v="904"/>
    <x v="401"/>
    <x v="909"/>
    <x v="20"/>
  </r>
  <r>
    <x v="884"/>
    <x v="904"/>
    <x v="923"/>
    <x v="888"/>
    <x v="548"/>
    <x v="866"/>
    <x v="905"/>
    <x v="35"/>
    <x v="245"/>
    <x v="5"/>
  </r>
  <r>
    <x v="885"/>
    <x v="905"/>
    <x v="924"/>
    <x v="889"/>
    <x v="819"/>
    <x v="867"/>
    <x v="906"/>
    <x v="50"/>
    <x v="910"/>
    <x v="2"/>
  </r>
  <r>
    <x v="886"/>
    <x v="906"/>
    <x v="925"/>
    <x v="890"/>
    <x v="820"/>
    <x v="868"/>
    <x v="907"/>
    <x v="402"/>
    <x v="911"/>
    <x v="5"/>
  </r>
  <r>
    <x v="840"/>
    <x v="907"/>
    <x v="926"/>
    <x v="891"/>
    <x v="821"/>
    <x v="869"/>
    <x v="908"/>
    <x v="403"/>
    <x v="912"/>
    <x v="0"/>
  </r>
  <r>
    <x v="753"/>
    <x v="908"/>
    <x v="927"/>
    <x v="892"/>
    <x v="822"/>
    <x v="778"/>
    <x v="909"/>
    <x v="147"/>
    <x v="913"/>
    <x v="19"/>
  </r>
  <r>
    <x v="887"/>
    <x v="909"/>
    <x v="928"/>
    <x v="893"/>
    <x v="435"/>
    <x v="870"/>
    <x v="910"/>
    <x v="50"/>
    <x v="914"/>
    <x v="16"/>
  </r>
  <r>
    <x v="747"/>
    <x v="321"/>
    <x v="929"/>
    <x v="894"/>
    <x v="55"/>
    <x v="871"/>
    <x v="911"/>
    <x v="41"/>
    <x v="915"/>
    <x v="23"/>
  </r>
  <r>
    <x v="888"/>
    <x v="910"/>
    <x v="930"/>
    <x v="895"/>
    <x v="302"/>
    <x v="872"/>
    <x v="912"/>
    <x v="404"/>
    <x v="916"/>
    <x v="9"/>
  </r>
  <r>
    <x v="889"/>
    <x v="112"/>
    <x v="931"/>
    <x v="896"/>
    <x v="823"/>
    <x v="873"/>
    <x v="913"/>
    <x v="29"/>
    <x v="917"/>
    <x v="16"/>
  </r>
  <r>
    <x v="890"/>
    <x v="911"/>
    <x v="932"/>
    <x v="897"/>
    <x v="824"/>
    <x v="874"/>
    <x v="914"/>
    <x v="70"/>
    <x v="918"/>
    <x v="9"/>
  </r>
  <r>
    <x v="891"/>
    <x v="912"/>
    <x v="933"/>
    <x v="898"/>
    <x v="209"/>
    <x v="875"/>
    <x v="915"/>
    <x v="364"/>
    <x v="919"/>
    <x v="6"/>
  </r>
  <r>
    <x v="892"/>
    <x v="913"/>
    <x v="934"/>
    <x v="899"/>
    <x v="224"/>
    <x v="876"/>
    <x v="916"/>
    <x v="405"/>
    <x v="920"/>
    <x v="4"/>
  </r>
  <r>
    <x v="893"/>
    <x v="914"/>
    <x v="935"/>
    <x v="900"/>
    <x v="825"/>
    <x v="877"/>
    <x v="917"/>
    <x v="406"/>
    <x v="921"/>
    <x v="15"/>
  </r>
  <r>
    <x v="894"/>
    <x v="915"/>
    <x v="936"/>
    <x v="901"/>
    <x v="826"/>
    <x v="878"/>
    <x v="918"/>
    <x v="7"/>
    <x v="922"/>
    <x v="2"/>
  </r>
  <r>
    <x v="895"/>
    <x v="916"/>
    <x v="937"/>
    <x v="902"/>
    <x v="827"/>
    <x v="123"/>
    <x v="919"/>
    <x v="407"/>
    <x v="923"/>
    <x v="5"/>
  </r>
  <r>
    <x v="896"/>
    <x v="917"/>
    <x v="938"/>
    <x v="654"/>
    <x v="162"/>
    <x v="879"/>
    <x v="446"/>
    <x v="408"/>
    <x v="924"/>
    <x v="17"/>
  </r>
  <r>
    <x v="897"/>
    <x v="918"/>
    <x v="939"/>
    <x v="903"/>
    <x v="828"/>
    <x v="880"/>
    <x v="920"/>
    <x v="409"/>
    <x v="925"/>
    <x v="26"/>
  </r>
  <r>
    <x v="898"/>
    <x v="919"/>
    <x v="940"/>
    <x v="904"/>
    <x v="829"/>
    <x v="881"/>
    <x v="921"/>
    <x v="11"/>
    <x v="926"/>
    <x v="16"/>
  </r>
  <r>
    <x v="899"/>
    <x v="920"/>
    <x v="941"/>
    <x v="905"/>
    <x v="830"/>
    <x v="882"/>
    <x v="2"/>
    <x v="2"/>
    <x v="927"/>
    <x v="0"/>
  </r>
  <r>
    <x v="900"/>
    <x v="921"/>
    <x v="942"/>
    <x v="906"/>
    <x v="783"/>
    <x v="883"/>
    <x v="922"/>
    <x v="410"/>
    <x v="928"/>
    <x v="20"/>
  </r>
  <r>
    <x v="901"/>
    <x v="922"/>
    <x v="333"/>
    <x v="907"/>
    <x v="831"/>
    <x v="211"/>
    <x v="923"/>
    <x v="411"/>
    <x v="929"/>
    <x v="14"/>
  </r>
  <r>
    <x v="902"/>
    <x v="923"/>
    <x v="943"/>
    <x v="70"/>
    <x v="832"/>
    <x v="884"/>
    <x v="924"/>
    <x v="112"/>
    <x v="930"/>
    <x v="7"/>
  </r>
  <r>
    <x v="903"/>
    <x v="924"/>
    <x v="944"/>
    <x v="704"/>
    <x v="833"/>
    <x v="885"/>
    <x v="925"/>
    <x v="256"/>
    <x v="931"/>
    <x v="20"/>
  </r>
  <r>
    <x v="904"/>
    <x v="925"/>
    <x v="945"/>
    <x v="274"/>
    <x v="834"/>
    <x v="886"/>
    <x v="926"/>
    <x v="11"/>
    <x v="932"/>
    <x v="9"/>
  </r>
  <r>
    <x v="905"/>
    <x v="926"/>
    <x v="946"/>
    <x v="908"/>
    <x v="835"/>
    <x v="887"/>
    <x v="927"/>
    <x v="193"/>
    <x v="933"/>
    <x v="14"/>
  </r>
  <r>
    <x v="598"/>
    <x v="927"/>
    <x v="947"/>
    <x v="909"/>
    <x v="836"/>
    <x v="888"/>
    <x v="928"/>
    <x v="412"/>
    <x v="934"/>
    <x v="2"/>
  </r>
  <r>
    <x v="517"/>
    <x v="928"/>
    <x v="948"/>
    <x v="910"/>
    <x v="290"/>
    <x v="889"/>
    <x v="929"/>
    <x v="32"/>
    <x v="935"/>
    <x v="16"/>
  </r>
  <r>
    <x v="906"/>
    <x v="929"/>
    <x v="949"/>
    <x v="911"/>
    <x v="837"/>
    <x v="890"/>
    <x v="930"/>
    <x v="41"/>
    <x v="936"/>
    <x v="2"/>
  </r>
  <r>
    <x v="907"/>
    <x v="930"/>
    <x v="950"/>
    <x v="912"/>
    <x v="838"/>
    <x v="891"/>
    <x v="931"/>
    <x v="26"/>
    <x v="937"/>
    <x v="5"/>
  </r>
  <r>
    <x v="908"/>
    <x v="931"/>
    <x v="951"/>
    <x v="913"/>
    <x v="839"/>
    <x v="892"/>
    <x v="932"/>
    <x v="57"/>
    <x v="938"/>
    <x v="16"/>
  </r>
  <r>
    <x v="909"/>
    <x v="932"/>
    <x v="952"/>
    <x v="914"/>
    <x v="840"/>
    <x v="473"/>
    <x v="933"/>
    <x v="28"/>
    <x v="939"/>
    <x v="16"/>
  </r>
  <r>
    <x v="910"/>
    <x v="933"/>
    <x v="953"/>
    <x v="915"/>
    <x v="841"/>
    <x v="893"/>
    <x v="934"/>
    <x v="413"/>
    <x v="940"/>
    <x v="3"/>
  </r>
  <r>
    <x v="911"/>
    <x v="934"/>
    <x v="954"/>
    <x v="916"/>
    <x v="842"/>
    <x v="894"/>
    <x v="935"/>
    <x v="112"/>
    <x v="941"/>
    <x v="5"/>
  </r>
  <r>
    <x v="912"/>
    <x v="144"/>
    <x v="591"/>
    <x v="917"/>
    <x v="843"/>
    <x v="895"/>
    <x v="936"/>
    <x v="79"/>
    <x v="142"/>
    <x v="9"/>
  </r>
  <r>
    <x v="913"/>
    <x v="493"/>
    <x v="955"/>
    <x v="918"/>
    <x v="844"/>
    <x v="896"/>
    <x v="937"/>
    <x v="11"/>
    <x v="942"/>
    <x v="16"/>
  </r>
  <r>
    <x v="914"/>
    <x v="935"/>
    <x v="956"/>
    <x v="817"/>
    <x v="845"/>
    <x v="897"/>
    <x v="938"/>
    <x v="86"/>
    <x v="943"/>
    <x v="17"/>
  </r>
  <r>
    <x v="824"/>
    <x v="936"/>
    <x v="957"/>
    <x v="919"/>
    <x v="846"/>
    <x v="635"/>
    <x v="939"/>
    <x v="414"/>
    <x v="944"/>
    <x v="11"/>
  </r>
  <r>
    <x v="915"/>
    <x v="937"/>
    <x v="333"/>
    <x v="920"/>
    <x v="847"/>
    <x v="898"/>
    <x v="940"/>
    <x v="415"/>
    <x v="945"/>
    <x v="10"/>
  </r>
  <r>
    <x v="916"/>
    <x v="584"/>
    <x v="958"/>
    <x v="921"/>
    <x v="848"/>
    <x v="899"/>
    <x v="941"/>
    <x v="416"/>
    <x v="946"/>
    <x v="2"/>
  </r>
  <r>
    <x v="917"/>
    <x v="938"/>
    <x v="959"/>
    <x v="922"/>
    <x v="849"/>
    <x v="900"/>
    <x v="942"/>
    <x v="58"/>
    <x v="947"/>
    <x v="19"/>
  </r>
  <r>
    <x v="918"/>
    <x v="939"/>
    <x v="960"/>
    <x v="923"/>
    <x v="792"/>
    <x v="901"/>
    <x v="943"/>
    <x v="64"/>
    <x v="948"/>
    <x v="3"/>
  </r>
  <r>
    <x v="919"/>
    <x v="940"/>
    <x v="961"/>
    <x v="924"/>
    <x v="850"/>
    <x v="902"/>
    <x v="944"/>
    <x v="417"/>
    <x v="949"/>
    <x v="2"/>
  </r>
  <r>
    <x v="920"/>
    <x v="941"/>
    <x v="962"/>
    <x v="925"/>
    <x v="851"/>
    <x v="903"/>
    <x v="945"/>
    <x v="112"/>
    <x v="950"/>
    <x v="16"/>
  </r>
  <r>
    <x v="921"/>
    <x v="942"/>
    <x v="963"/>
    <x v="516"/>
    <x v="852"/>
    <x v="904"/>
    <x v="946"/>
    <x v="58"/>
    <x v="951"/>
    <x v="17"/>
  </r>
  <r>
    <x v="922"/>
    <x v="943"/>
    <x v="964"/>
    <x v="926"/>
    <x v="853"/>
    <x v="905"/>
    <x v="947"/>
    <x v="220"/>
    <x v="952"/>
    <x v="9"/>
  </r>
  <r>
    <x v="923"/>
    <x v="944"/>
    <x v="965"/>
    <x v="927"/>
    <x v="854"/>
    <x v="906"/>
    <x v="948"/>
    <x v="102"/>
    <x v="953"/>
    <x v="2"/>
  </r>
  <r>
    <x v="924"/>
    <x v="945"/>
    <x v="966"/>
    <x v="928"/>
    <x v="855"/>
    <x v="907"/>
    <x v="949"/>
    <x v="418"/>
    <x v="954"/>
    <x v="10"/>
  </r>
  <r>
    <x v="925"/>
    <x v="946"/>
    <x v="967"/>
    <x v="929"/>
    <x v="856"/>
    <x v="908"/>
    <x v="950"/>
    <x v="47"/>
    <x v="103"/>
    <x v="8"/>
  </r>
  <r>
    <x v="926"/>
    <x v="533"/>
    <x v="968"/>
    <x v="930"/>
    <x v="857"/>
    <x v="909"/>
    <x v="951"/>
    <x v="419"/>
    <x v="955"/>
    <x v="19"/>
  </r>
  <r>
    <x v="927"/>
    <x v="947"/>
    <x v="969"/>
    <x v="931"/>
    <x v="387"/>
    <x v="910"/>
    <x v="952"/>
    <x v="102"/>
    <x v="956"/>
    <x v="7"/>
  </r>
  <r>
    <x v="928"/>
    <x v="948"/>
    <x v="970"/>
    <x v="932"/>
    <x v="858"/>
    <x v="911"/>
    <x v="953"/>
    <x v="11"/>
    <x v="957"/>
    <x v="5"/>
  </r>
  <r>
    <x v="929"/>
    <x v="949"/>
    <x v="971"/>
    <x v="641"/>
    <x v="859"/>
    <x v="912"/>
    <x v="954"/>
    <x v="58"/>
    <x v="958"/>
    <x v="17"/>
  </r>
  <r>
    <x v="930"/>
    <x v="950"/>
    <x v="972"/>
    <x v="933"/>
    <x v="860"/>
    <x v="913"/>
    <x v="955"/>
    <x v="11"/>
    <x v="959"/>
    <x v="16"/>
  </r>
  <r>
    <x v="931"/>
    <x v="356"/>
    <x v="973"/>
    <x v="934"/>
    <x v="861"/>
    <x v="914"/>
    <x v="956"/>
    <x v="420"/>
    <x v="683"/>
    <x v="1"/>
  </r>
  <r>
    <x v="932"/>
    <x v="951"/>
    <x v="974"/>
    <x v="935"/>
    <x v="638"/>
    <x v="915"/>
    <x v="957"/>
    <x v="50"/>
    <x v="960"/>
    <x v="5"/>
  </r>
  <r>
    <x v="933"/>
    <x v="410"/>
    <x v="975"/>
    <x v="936"/>
    <x v="862"/>
    <x v="675"/>
    <x v="958"/>
    <x v="79"/>
    <x v="961"/>
    <x v="9"/>
  </r>
  <r>
    <x v="934"/>
    <x v="820"/>
    <x v="976"/>
    <x v="937"/>
    <x v="863"/>
    <x v="280"/>
    <x v="959"/>
    <x v="421"/>
    <x v="962"/>
    <x v="16"/>
  </r>
  <r>
    <x v="935"/>
    <x v="952"/>
    <x v="977"/>
    <x v="938"/>
    <x v="864"/>
    <x v="916"/>
    <x v="960"/>
    <x v="178"/>
    <x v="963"/>
    <x v="19"/>
  </r>
  <r>
    <x v="936"/>
    <x v="953"/>
    <x v="978"/>
    <x v="939"/>
    <x v="865"/>
    <x v="917"/>
    <x v="961"/>
    <x v="7"/>
    <x v="964"/>
    <x v="8"/>
  </r>
  <r>
    <x v="937"/>
    <x v="954"/>
    <x v="979"/>
    <x v="940"/>
    <x v="866"/>
    <x v="918"/>
    <x v="962"/>
    <x v="422"/>
    <x v="965"/>
    <x v="2"/>
  </r>
  <r>
    <x v="17"/>
    <x v="955"/>
    <x v="980"/>
    <x v="941"/>
    <x v="867"/>
    <x v="919"/>
    <x v="963"/>
    <x v="423"/>
    <x v="755"/>
    <x v="0"/>
  </r>
  <r>
    <x v="938"/>
    <x v="956"/>
    <x v="981"/>
    <x v="942"/>
    <x v="868"/>
    <x v="920"/>
    <x v="964"/>
    <x v="220"/>
    <x v="966"/>
    <x v="2"/>
  </r>
  <r>
    <x v="637"/>
    <x v="957"/>
    <x v="982"/>
    <x v="16"/>
    <x v="869"/>
    <x v="689"/>
    <x v="965"/>
    <x v="58"/>
    <x v="353"/>
    <x v="11"/>
  </r>
  <r>
    <x v="939"/>
    <x v="958"/>
    <x v="983"/>
    <x v="943"/>
    <x v="602"/>
    <x v="921"/>
    <x v="966"/>
    <x v="424"/>
    <x v="967"/>
    <x v="11"/>
  </r>
  <r>
    <x v="940"/>
    <x v="959"/>
    <x v="984"/>
    <x v="550"/>
    <x v="870"/>
    <x v="922"/>
    <x v="967"/>
    <x v="13"/>
    <x v="968"/>
    <x v="2"/>
  </r>
  <r>
    <x v="941"/>
    <x v="613"/>
    <x v="985"/>
    <x v="944"/>
    <x v="871"/>
    <x v="923"/>
    <x v="968"/>
    <x v="28"/>
    <x v="309"/>
    <x v="1"/>
  </r>
  <r>
    <x v="942"/>
    <x v="960"/>
    <x v="986"/>
    <x v="945"/>
    <x v="108"/>
    <x v="924"/>
    <x v="969"/>
    <x v="425"/>
    <x v="969"/>
    <x v="9"/>
  </r>
  <r>
    <x v="943"/>
    <x v="961"/>
    <x v="987"/>
    <x v="946"/>
    <x v="872"/>
    <x v="925"/>
    <x v="970"/>
    <x v="31"/>
    <x v="153"/>
    <x v="7"/>
  </r>
  <r>
    <x v="292"/>
    <x v="962"/>
    <x v="293"/>
    <x v="947"/>
    <x v="873"/>
    <x v="926"/>
    <x v="301"/>
    <x v="64"/>
    <x v="970"/>
    <x v="20"/>
  </r>
  <r>
    <x v="944"/>
    <x v="963"/>
    <x v="988"/>
    <x v="948"/>
    <x v="2"/>
    <x v="181"/>
    <x v="971"/>
    <x v="426"/>
    <x v="971"/>
    <x v="16"/>
  </r>
  <r>
    <x v="945"/>
    <x v="501"/>
    <x v="989"/>
    <x v="949"/>
    <x v="767"/>
    <x v="927"/>
    <x v="972"/>
    <x v="32"/>
    <x v="700"/>
    <x v="20"/>
  </r>
  <r>
    <x v="946"/>
    <x v="964"/>
    <x v="990"/>
    <x v="867"/>
    <x v="648"/>
    <x v="928"/>
    <x v="973"/>
    <x v="32"/>
    <x v="972"/>
    <x v="9"/>
  </r>
  <r>
    <x v="947"/>
    <x v="965"/>
    <x v="991"/>
    <x v="950"/>
    <x v="874"/>
    <x v="841"/>
    <x v="974"/>
    <x v="32"/>
    <x v="973"/>
    <x v="17"/>
  </r>
  <r>
    <x v="948"/>
    <x v="966"/>
    <x v="992"/>
    <x v="289"/>
    <x v="875"/>
    <x v="929"/>
    <x v="975"/>
    <x v="427"/>
    <x v="974"/>
    <x v="16"/>
  </r>
  <r>
    <x v="537"/>
    <x v="967"/>
    <x v="993"/>
    <x v="951"/>
    <x v="763"/>
    <x v="930"/>
    <x v="976"/>
    <x v="428"/>
    <x v="975"/>
    <x v="8"/>
  </r>
  <r>
    <x v="213"/>
    <x v="968"/>
    <x v="994"/>
    <x v="952"/>
    <x v="876"/>
    <x v="931"/>
    <x v="977"/>
    <x v="32"/>
    <x v="976"/>
    <x v="20"/>
  </r>
  <r>
    <x v="949"/>
    <x v="969"/>
    <x v="995"/>
    <x v="953"/>
    <x v="877"/>
    <x v="932"/>
    <x v="978"/>
    <x v="32"/>
    <x v="977"/>
    <x v="16"/>
  </r>
  <r>
    <x v="950"/>
    <x v="970"/>
    <x v="996"/>
    <x v="954"/>
    <x v="878"/>
    <x v="933"/>
    <x v="979"/>
    <x v="429"/>
    <x v="978"/>
    <x v="17"/>
  </r>
  <r>
    <x v="951"/>
    <x v="971"/>
    <x v="997"/>
    <x v="955"/>
    <x v="56"/>
    <x v="934"/>
    <x v="980"/>
    <x v="220"/>
    <x v="979"/>
    <x v="0"/>
  </r>
  <r>
    <x v="952"/>
    <x v="972"/>
    <x v="998"/>
    <x v="956"/>
    <x v="879"/>
    <x v="935"/>
    <x v="981"/>
    <x v="430"/>
    <x v="980"/>
    <x v="7"/>
  </r>
  <r>
    <x v="953"/>
    <x v="973"/>
    <x v="999"/>
    <x v="957"/>
    <x v="880"/>
    <x v="936"/>
    <x v="982"/>
    <x v="431"/>
    <x v="981"/>
    <x v="2"/>
  </r>
  <r>
    <x v="954"/>
    <x v="818"/>
    <x v="1000"/>
    <x v="958"/>
    <x v="881"/>
    <x v="937"/>
    <x v="983"/>
    <x v="432"/>
    <x v="982"/>
    <x v="4"/>
  </r>
  <r>
    <x v="955"/>
    <x v="974"/>
    <x v="1001"/>
    <x v="468"/>
    <x v="882"/>
    <x v="938"/>
    <x v="984"/>
    <x v="433"/>
    <x v="983"/>
    <x v="0"/>
  </r>
  <r>
    <x v="956"/>
    <x v="975"/>
    <x v="1002"/>
    <x v="959"/>
    <x v="883"/>
    <x v="939"/>
    <x v="985"/>
    <x v="11"/>
    <x v="984"/>
    <x v="9"/>
  </r>
  <r>
    <x v="957"/>
    <x v="976"/>
    <x v="1003"/>
    <x v="960"/>
    <x v="884"/>
    <x v="940"/>
    <x v="986"/>
    <x v="434"/>
    <x v="985"/>
    <x v="7"/>
  </r>
  <r>
    <x v="958"/>
    <x v="977"/>
    <x v="1004"/>
    <x v="961"/>
    <x v="162"/>
    <x v="941"/>
    <x v="987"/>
    <x v="435"/>
    <x v="986"/>
    <x v="9"/>
  </r>
  <r>
    <x v="959"/>
    <x v="978"/>
    <x v="1005"/>
    <x v="962"/>
    <x v="546"/>
    <x v="942"/>
    <x v="773"/>
    <x v="32"/>
    <x v="987"/>
    <x v="17"/>
  </r>
  <r>
    <x v="960"/>
    <x v="979"/>
    <x v="1006"/>
    <x v="963"/>
    <x v="885"/>
    <x v="943"/>
    <x v="988"/>
    <x v="436"/>
    <x v="988"/>
    <x v="6"/>
  </r>
  <r>
    <x v="961"/>
    <x v="980"/>
    <x v="1007"/>
    <x v="964"/>
    <x v="886"/>
    <x v="944"/>
    <x v="989"/>
    <x v="437"/>
    <x v="989"/>
    <x v="9"/>
  </r>
  <r>
    <x v="962"/>
    <x v="981"/>
    <x v="1008"/>
    <x v="965"/>
    <x v="887"/>
    <x v="945"/>
    <x v="990"/>
    <x v="438"/>
    <x v="990"/>
    <x v="3"/>
  </r>
  <r>
    <x v="963"/>
    <x v="982"/>
    <x v="1009"/>
    <x v="966"/>
    <x v="888"/>
    <x v="946"/>
    <x v="991"/>
    <x v="11"/>
    <x v="991"/>
    <x v="19"/>
  </r>
  <r>
    <x v="964"/>
    <x v="983"/>
    <x v="1010"/>
    <x v="967"/>
    <x v="889"/>
    <x v="534"/>
    <x v="992"/>
    <x v="439"/>
    <x v="992"/>
    <x v="12"/>
  </r>
  <r>
    <x v="192"/>
    <x v="984"/>
    <x v="1011"/>
    <x v="968"/>
    <x v="645"/>
    <x v="947"/>
    <x v="993"/>
    <x v="79"/>
    <x v="993"/>
    <x v="2"/>
  </r>
  <r>
    <x v="965"/>
    <x v="985"/>
    <x v="1012"/>
    <x v="357"/>
    <x v="890"/>
    <x v="202"/>
    <x v="994"/>
    <x v="440"/>
    <x v="994"/>
    <x v="9"/>
  </r>
  <r>
    <x v="966"/>
    <x v="986"/>
    <x v="1013"/>
    <x v="969"/>
    <x v="891"/>
    <x v="948"/>
    <x v="995"/>
    <x v="441"/>
    <x v="995"/>
    <x v="19"/>
  </r>
  <r>
    <x v="917"/>
    <x v="667"/>
    <x v="1014"/>
    <x v="970"/>
    <x v="892"/>
    <x v="949"/>
    <x v="996"/>
    <x v="58"/>
    <x v="996"/>
    <x v="7"/>
  </r>
  <r>
    <x v="967"/>
    <x v="987"/>
    <x v="1015"/>
    <x v="971"/>
    <x v="70"/>
    <x v="950"/>
    <x v="997"/>
    <x v="79"/>
    <x v="997"/>
    <x v="0"/>
  </r>
  <r>
    <x v="968"/>
    <x v="988"/>
    <x v="1016"/>
    <x v="91"/>
    <x v="893"/>
    <x v="277"/>
    <x v="998"/>
    <x v="220"/>
    <x v="998"/>
    <x v="17"/>
  </r>
  <r>
    <x v="969"/>
    <x v="989"/>
    <x v="1017"/>
    <x v="972"/>
    <x v="894"/>
    <x v="951"/>
    <x v="999"/>
    <x v="34"/>
    <x v="999"/>
    <x v="20"/>
  </r>
  <r>
    <x v="970"/>
    <x v="990"/>
    <x v="1018"/>
    <x v="973"/>
    <x v="441"/>
    <x v="952"/>
    <x v="1000"/>
    <x v="442"/>
    <x v="1000"/>
    <x v="7"/>
  </r>
  <r>
    <x v="971"/>
    <x v="991"/>
    <x v="1019"/>
    <x v="974"/>
    <x v="895"/>
    <x v="953"/>
    <x v="1001"/>
    <x v="220"/>
    <x v="1001"/>
    <x v="5"/>
  </r>
  <r>
    <x v="972"/>
    <x v="992"/>
    <x v="1020"/>
    <x v="4"/>
    <x v="896"/>
    <x v="954"/>
    <x v="1002"/>
    <x v="34"/>
    <x v="589"/>
    <x v="2"/>
  </r>
  <r>
    <x v="973"/>
    <x v="993"/>
    <x v="1021"/>
    <x v="975"/>
    <x v="687"/>
    <x v="955"/>
    <x v="1003"/>
    <x v="6"/>
    <x v="1002"/>
    <x v="3"/>
  </r>
  <r>
    <x v="974"/>
    <x v="994"/>
    <x v="1022"/>
    <x v="277"/>
    <x v="897"/>
    <x v="166"/>
    <x v="1004"/>
    <x v="102"/>
    <x v="1003"/>
    <x v="6"/>
  </r>
  <r>
    <x v="975"/>
    <x v="995"/>
    <x v="420"/>
    <x v="976"/>
    <x v="898"/>
    <x v="956"/>
    <x v="1005"/>
    <x v="443"/>
    <x v="1004"/>
    <x v="20"/>
  </r>
  <r>
    <x v="976"/>
    <x v="996"/>
    <x v="1023"/>
    <x v="977"/>
    <x v="899"/>
    <x v="957"/>
    <x v="1006"/>
    <x v="11"/>
    <x v="1005"/>
    <x v="19"/>
  </r>
  <r>
    <x v="977"/>
    <x v="50"/>
    <x v="1024"/>
    <x v="978"/>
    <x v="900"/>
    <x v="387"/>
    <x v="1007"/>
    <x v="112"/>
    <x v="416"/>
    <x v="20"/>
  </r>
  <r>
    <x v="978"/>
    <x v="997"/>
    <x v="1025"/>
    <x v="5"/>
    <x v="246"/>
    <x v="958"/>
    <x v="1008"/>
    <x v="444"/>
    <x v="163"/>
    <x v="3"/>
  </r>
  <r>
    <x v="979"/>
    <x v="998"/>
    <x v="1026"/>
    <x v="979"/>
    <x v="901"/>
    <x v="959"/>
    <x v="1009"/>
    <x v="11"/>
    <x v="1006"/>
    <x v="4"/>
  </r>
  <r>
    <x v="980"/>
    <x v="999"/>
    <x v="1027"/>
    <x v="980"/>
    <x v="902"/>
    <x v="960"/>
    <x v="1010"/>
    <x v="7"/>
    <x v="1007"/>
    <x v="20"/>
  </r>
  <r>
    <x v="981"/>
    <x v="1000"/>
    <x v="1028"/>
    <x v="981"/>
    <x v="903"/>
    <x v="961"/>
    <x v="1011"/>
    <x v="445"/>
    <x v="1008"/>
    <x v="11"/>
  </r>
  <r>
    <x v="982"/>
    <x v="1001"/>
    <x v="1029"/>
    <x v="982"/>
    <x v="904"/>
    <x v="596"/>
    <x v="1012"/>
    <x v="4"/>
    <x v="1009"/>
    <x v="29"/>
  </r>
  <r>
    <x v="534"/>
    <x v="1002"/>
    <x v="1030"/>
    <x v="227"/>
    <x v="325"/>
    <x v="962"/>
    <x v="1013"/>
    <x v="34"/>
    <x v="1010"/>
    <x v="8"/>
  </r>
  <r>
    <x v="983"/>
    <x v="1003"/>
    <x v="1031"/>
    <x v="983"/>
    <x v="905"/>
    <x v="963"/>
    <x v="1014"/>
    <x v="79"/>
    <x v="1011"/>
    <x v="27"/>
  </r>
  <r>
    <x v="984"/>
    <x v="1004"/>
    <x v="1032"/>
    <x v="984"/>
    <x v="906"/>
    <x v="964"/>
    <x v="1015"/>
    <x v="446"/>
    <x v="1012"/>
    <x v="19"/>
  </r>
  <r>
    <x v="985"/>
    <x v="1005"/>
    <x v="1033"/>
    <x v="125"/>
    <x v="907"/>
    <x v="965"/>
    <x v="1016"/>
    <x v="447"/>
    <x v="1013"/>
    <x v="8"/>
  </r>
  <r>
    <x v="709"/>
    <x v="1006"/>
    <x v="1034"/>
    <x v="985"/>
    <x v="908"/>
    <x v="966"/>
    <x v="1017"/>
    <x v="50"/>
    <x v="325"/>
    <x v="17"/>
  </r>
  <r>
    <x v="986"/>
    <x v="1007"/>
    <x v="1035"/>
    <x v="986"/>
    <x v="909"/>
    <x v="967"/>
    <x v="1018"/>
    <x v="6"/>
    <x v="537"/>
    <x v="1"/>
  </r>
  <r>
    <x v="987"/>
    <x v="1008"/>
    <x v="1036"/>
    <x v="987"/>
    <x v="910"/>
    <x v="968"/>
    <x v="1019"/>
    <x v="35"/>
    <x v="1014"/>
    <x v="3"/>
  </r>
  <r>
    <x v="988"/>
    <x v="1009"/>
    <x v="1037"/>
    <x v="988"/>
    <x v="827"/>
    <x v="969"/>
    <x v="1020"/>
    <x v="448"/>
    <x v="1015"/>
    <x v="3"/>
  </r>
  <r>
    <x v="989"/>
    <x v="1010"/>
    <x v="1038"/>
    <x v="989"/>
    <x v="96"/>
    <x v="970"/>
    <x v="1021"/>
    <x v="64"/>
    <x v="1016"/>
    <x v="0"/>
  </r>
  <r>
    <x v="990"/>
    <x v="1011"/>
    <x v="1039"/>
    <x v="990"/>
    <x v="911"/>
    <x v="71"/>
    <x v="1022"/>
    <x v="32"/>
    <x v="931"/>
    <x v="5"/>
  </r>
  <r>
    <x v="991"/>
    <x v="109"/>
    <x v="1040"/>
    <x v="991"/>
    <x v="336"/>
    <x v="971"/>
    <x v="1023"/>
    <x v="449"/>
    <x v="43"/>
    <x v="15"/>
  </r>
  <r>
    <x v="992"/>
    <x v="1012"/>
    <x v="1041"/>
    <x v="992"/>
    <x v="912"/>
    <x v="972"/>
    <x v="1024"/>
    <x v="450"/>
    <x v="755"/>
    <x v="20"/>
  </r>
  <r>
    <x v="993"/>
    <x v="1013"/>
    <x v="1042"/>
    <x v="993"/>
    <x v="913"/>
    <x v="973"/>
    <x v="1025"/>
    <x v="451"/>
    <x v="1017"/>
    <x v="1"/>
  </r>
  <r>
    <x v="994"/>
    <x v="1011"/>
    <x v="1043"/>
    <x v="994"/>
    <x v="914"/>
    <x v="974"/>
    <x v="1026"/>
    <x v="452"/>
    <x v="1018"/>
    <x v="8"/>
  </r>
  <r>
    <x v="995"/>
    <x v="1014"/>
    <x v="1044"/>
    <x v="995"/>
    <x v="915"/>
    <x v="975"/>
    <x v="1027"/>
    <x v="7"/>
    <x v="1019"/>
    <x v="9"/>
  </r>
  <r>
    <x v="548"/>
    <x v="1015"/>
    <x v="1045"/>
    <x v="996"/>
    <x v="916"/>
    <x v="976"/>
    <x v="1028"/>
    <x v="295"/>
    <x v="1020"/>
    <x v="0"/>
  </r>
  <r>
    <x v="996"/>
    <x v="1016"/>
    <x v="1046"/>
    <x v="997"/>
    <x v="917"/>
    <x v="977"/>
    <x v="1029"/>
    <x v="34"/>
    <x v="1021"/>
    <x v="15"/>
  </r>
  <r>
    <x v="997"/>
    <x v="1017"/>
    <x v="1047"/>
    <x v="47"/>
    <x v="918"/>
    <x v="978"/>
    <x v="1030"/>
    <x v="453"/>
    <x v="1022"/>
    <x v="16"/>
  </r>
  <r>
    <x v="998"/>
    <x v="1018"/>
    <x v="1048"/>
    <x v="998"/>
    <x v="510"/>
    <x v="788"/>
    <x v="1031"/>
    <x v="58"/>
    <x v="1023"/>
    <x v="19"/>
  </r>
  <r>
    <x v="732"/>
    <x v="1019"/>
    <x v="1049"/>
    <x v="999"/>
    <x v="919"/>
    <x v="979"/>
    <x v="1032"/>
    <x v="454"/>
    <x v="1024"/>
    <x v="7"/>
  </r>
  <r>
    <x v="9"/>
    <x v="1020"/>
    <x v="1050"/>
    <x v="1000"/>
    <x v="761"/>
    <x v="663"/>
    <x v="1033"/>
    <x v="455"/>
    <x v="1025"/>
    <x v="6"/>
  </r>
  <r>
    <x v="999"/>
    <x v="1021"/>
    <x v="1051"/>
    <x v="1001"/>
    <x v="920"/>
    <x v="980"/>
    <x v="1034"/>
    <x v="456"/>
    <x v="1026"/>
    <x v="6"/>
  </r>
  <r>
    <x v="1000"/>
    <x v="1022"/>
    <x v="1052"/>
    <x v="1002"/>
    <x v="921"/>
    <x v="981"/>
    <x v="1035"/>
    <x v="32"/>
    <x v="1027"/>
    <x v="17"/>
  </r>
  <r>
    <x v="1001"/>
    <x v="1023"/>
    <x v="1053"/>
    <x v="1003"/>
    <x v="712"/>
    <x v="982"/>
    <x v="1036"/>
    <x v="457"/>
    <x v="1028"/>
    <x v="9"/>
  </r>
  <r>
    <x v="1002"/>
    <x v="569"/>
    <x v="251"/>
    <x v="1004"/>
    <x v="922"/>
    <x v="351"/>
    <x v="1037"/>
    <x v="50"/>
    <x v="1029"/>
    <x v="6"/>
  </r>
  <r>
    <x v="255"/>
    <x v="1024"/>
    <x v="1054"/>
    <x v="1005"/>
    <x v="923"/>
    <x v="242"/>
    <x v="1038"/>
    <x v="32"/>
    <x v="1030"/>
    <x v="19"/>
  </r>
  <r>
    <x v="1003"/>
    <x v="1025"/>
    <x v="1055"/>
    <x v="1006"/>
    <x v="924"/>
    <x v="983"/>
    <x v="1039"/>
    <x v="173"/>
    <x v="1031"/>
    <x v="23"/>
  </r>
  <r>
    <x v="308"/>
    <x v="736"/>
    <x v="1056"/>
    <x v="1007"/>
    <x v="925"/>
    <x v="984"/>
    <x v="1040"/>
    <x v="11"/>
    <x v="1032"/>
    <x v="17"/>
  </r>
  <r>
    <x v="491"/>
    <x v="1026"/>
    <x v="1057"/>
    <x v="1008"/>
    <x v="926"/>
    <x v="811"/>
    <x v="1041"/>
    <x v="0"/>
    <x v="1033"/>
    <x v="2"/>
  </r>
  <r>
    <x v="1004"/>
    <x v="1027"/>
    <x v="1058"/>
    <x v="1009"/>
    <x v="927"/>
    <x v="37"/>
    <x v="1042"/>
    <x v="4"/>
    <x v="1034"/>
    <x v="2"/>
  </r>
  <r>
    <x v="1005"/>
    <x v="1028"/>
    <x v="1059"/>
    <x v="1010"/>
    <x v="740"/>
    <x v="605"/>
    <x v="1043"/>
    <x v="224"/>
    <x v="701"/>
    <x v="6"/>
  </r>
  <r>
    <x v="797"/>
    <x v="923"/>
    <x v="1060"/>
    <x v="1011"/>
    <x v="928"/>
    <x v="985"/>
    <x v="1044"/>
    <x v="11"/>
    <x v="1035"/>
    <x v="16"/>
  </r>
  <r>
    <x v="1006"/>
    <x v="646"/>
    <x v="1061"/>
    <x v="1012"/>
    <x v="777"/>
    <x v="986"/>
    <x v="1045"/>
    <x v="458"/>
    <x v="1036"/>
    <x v="0"/>
  </r>
  <r>
    <x v="1007"/>
    <x v="1029"/>
    <x v="1062"/>
    <x v="1013"/>
    <x v="929"/>
    <x v="987"/>
    <x v="1046"/>
    <x v="459"/>
    <x v="543"/>
    <x v="9"/>
  </r>
  <r>
    <x v="1008"/>
    <x v="298"/>
    <x v="1063"/>
    <x v="45"/>
    <x v="211"/>
    <x v="165"/>
    <x v="1047"/>
    <x v="460"/>
    <x v="835"/>
    <x v="6"/>
  </r>
  <r>
    <x v="1009"/>
    <x v="1030"/>
    <x v="1064"/>
    <x v="1014"/>
    <x v="930"/>
    <x v="988"/>
    <x v="1048"/>
    <x v="132"/>
    <x v="1037"/>
    <x v="20"/>
  </r>
  <r>
    <x v="1010"/>
    <x v="1031"/>
    <x v="1065"/>
    <x v="1015"/>
    <x v="300"/>
    <x v="989"/>
    <x v="1049"/>
    <x v="132"/>
    <x v="130"/>
    <x v="19"/>
  </r>
  <r>
    <x v="1011"/>
    <x v="109"/>
    <x v="1066"/>
    <x v="851"/>
    <x v="931"/>
    <x v="336"/>
    <x v="1050"/>
    <x v="11"/>
    <x v="1038"/>
    <x v="4"/>
  </r>
  <r>
    <x v="1012"/>
    <x v="1032"/>
    <x v="1067"/>
    <x v="1016"/>
    <x v="932"/>
    <x v="990"/>
    <x v="1051"/>
    <x v="461"/>
    <x v="1039"/>
    <x v="20"/>
  </r>
  <r>
    <x v="3"/>
    <x v="1033"/>
    <x v="1068"/>
    <x v="1017"/>
    <x v="933"/>
    <x v="991"/>
    <x v="1052"/>
    <x v="50"/>
    <x v="1040"/>
    <x v="7"/>
  </r>
  <r>
    <x v="1013"/>
    <x v="358"/>
    <x v="1069"/>
    <x v="1018"/>
    <x v="934"/>
    <x v="992"/>
    <x v="1053"/>
    <x v="306"/>
    <x v="1041"/>
    <x v="4"/>
  </r>
  <r>
    <x v="1014"/>
    <x v="1034"/>
    <x v="1070"/>
    <x v="1019"/>
    <x v="571"/>
    <x v="29"/>
    <x v="1054"/>
    <x v="32"/>
    <x v="1042"/>
    <x v="9"/>
  </r>
  <r>
    <x v="1015"/>
    <x v="1035"/>
    <x v="1071"/>
    <x v="1020"/>
    <x v="935"/>
    <x v="993"/>
    <x v="1055"/>
    <x v="11"/>
    <x v="1043"/>
    <x v="5"/>
  </r>
  <r>
    <x v="1016"/>
    <x v="900"/>
    <x v="695"/>
    <x v="1021"/>
    <x v="936"/>
    <x v="994"/>
    <x v="1056"/>
    <x v="462"/>
    <x v="1044"/>
    <x v="17"/>
  </r>
  <r>
    <x v="1017"/>
    <x v="1036"/>
    <x v="1072"/>
    <x v="1022"/>
    <x v="937"/>
    <x v="995"/>
    <x v="1057"/>
    <x v="463"/>
    <x v="1045"/>
    <x v="9"/>
  </r>
  <r>
    <x v="43"/>
    <x v="1037"/>
    <x v="1073"/>
    <x v="921"/>
    <x v="507"/>
    <x v="996"/>
    <x v="1058"/>
    <x v="464"/>
    <x v="1046"/>
    <x v="17"/>
  </r>
  <r>
    <x v="1018"/>
    <x v="1038"/>
    <x v="1074"/>
    <x v="1023"/>
    <x v="938"/>
    <x v="997"/>
    <x v="1059"/>
    <x v="465"/>
    <x v="1047"/>
    <x v="20"/>
  </r>
  <r>
    <x v="1019"/>
    <x v="406"/>
    <x v="1075"/>
    <x v="356"/>
    <x v="939"/>
    <x v="998"/>
    <x v="1060"/>
    <x v="11"/>
    <x v="1048"/>
    <x v="6"/>
  </r>
  <r>
    <x v="1020"/>
    <x v="1039"/>
    <x v="1076"/>
    <x v="1024"/>
    <x v="940"/>
    <x v="999"/>
    <x v="1061"/>
    <x v="60"/>
    <x v="1049"/>
    <x v="0"/>
  </r>
  <r>
    <x v="1021"/>
    <x v="1040"/>
    <x v="1077"/>
    <x v="1025"/>
    <x v="941"/>
    <x v="1000"/>
    <x v="1062"/>
    <x v="26"/>
    <x v="1050"/>
    <x v="19"/>
  </r>
  <r>
    <x v="1022"/>
    <x v="1041"/>
    <x v="1078"/>
    <x v="1026"/>
    <x v="637"/>
    <x v="1001"/>
    <x v="1063"/>
    <x v="466"/>
    <x v="1051"/>
    <x v="9"/>
  </r>
  <r>
    <x v="1023"/>
    <x v="1042"/>
    <x v="1079"/>
    <x v="1027"/>
    <x v="942"/>
    <x v="479"/>
    <x v="1064"/>
    <x v="79"/>
    <x v="1052"/>
    <x v="20"/>
  </r>
  <r>
    <x v="1024"/>
    <x v="1043"/>
    <x v="1080"/>
    <x v="35"/>
    <x v="943"/>
    <x v="1002"/>
    <x v="1065"/>
    <x v="467"/>
    <x v="1053"/>
    <x v="5"/>
  </r>
  <r>
    <x v="1025"/>
    <x v="1044"/>
    <x v="1081"/>
    <x v="1028"/>
    <x v="944"/>
    <x v="1003"/>
    <x v="1066"/>
    <x v="468"/>
    <x v="1054"/>
    <x v="19"/>
  </r>
  <r>
    <x v="932"/>
    <x v="1045"/>
    <x v="1082"/>
    <x v="1029"/>
    <x v="736"/>
    <x v="1004"/>
    <x v="1067"/>
    <x v="79"/>
    <x v="1055"/>
    <x v="0"/>
  </r>
  <r>
    <x v="1026"/>
    <x v="169"/>
    <x v="1083"/>
    <x v="1030"/>
    <x v="754"/>
    <x v="1005"/>
    <x v="1068"/>
    <x v="469"/>
    <x v="1056"/>
    <x v="6"/>
  </r>
  <r>
    <x v="1027"/>
    <x v="1046"/>
    <x v="1084"/>
    <x v="1031"/>
    <x v="271"/>
    <x v="1006"/>
    <x v="1069"/>
    <x v="470"/>
    <x v="737"/>
    <x v="20"/>
  </r>
  <r>
    <x v="1028"/>
    <x v="1047"/>
    <x v="1085"/>
    <x v="1032"/>
    <x v="68"/>
    <x v="1007"/>
    <x v="1070"/>
    <x v="471"/>
    <x v="1057"/>
    <x v="5"/>
  </r>
  <r>
    <x v="1029"/>
    <x v="1048"/>
    <x v="1086"/>
    <x v="1033"/>
    <x v="945"/>
    <x v="966"/>
    <x v="1071"/>
    <x v="472"/>
    <x v="1058"/>
    <x v="20"/>
  </r>
  <r>
    <x v="1030"/>
    <x v="1049"/>
    <x v="1087"/>
    <x v="1034"/>
    <x v="946"/>
    <x v="1008"/>
    <x v="1072"/>
    <x v="50"/>
    <x v="1059"/>
    <x v="17"/>
  </r>
  <r>
    <x v="1031"/>
    <x v="1050"/>
    <x v="1088"/>
    <x v="873"/>
    <x v="40"/>
    <x v="1009"/>
    <x v="1073"/>
    <x v="473"/>
    <x v="1060"/>
    <x v="15"/>
  </r>
  <r>
    <x v="1032"/>
    <x v="768"/>
    <x v="1089"/>
    <x v="74"/>
    <x v="947"/>
    <x v="1010"/>
    <x v="1074"/>
    <x v="32"/>
    <x v="1061"/>
    <x v="17"/>
  </r>
  <r>
    <x v="1033"/>
    <x v="1051"/>
    <x v="1090"/>
    <x v="1035"/>
    <x v="948"/>
    <x v="1011"/>
    <x v="1075"/>
    <x v="79"/>
    <x v="1062"/>
    <x v="9"/>
  </r>
  <r>
    <x v="1034"/>
    <x v="1052"/>
    <x v="1091"/>
    <x v="1036"/>
    <x v="412"/>
    <x v="1012"/>
    <x v="1076"/>
    <x v="32"/>
    <x v="1063"/>
    <x v="9"/>
  </r>
  <r>
    <x v="1035"/>
    <x v="751"/>
    <x v="1092"/>
    <x v="1037"/>
    <x v="119"/>
    <x v="1013"/>
    <x v="1077"/>
    <x v="474"/>
    <x v="1064"/>
    <x v="7"/>
  </r>
  <r>
    <x v="1036"/>
    <x v="1053"/>
    <x v="1093"/>
    <x v="1038"/>
    <x v="949"/>
    <x v="1014"/>
    <x v="1078"/>
    <x v="475"/>
    <x v="1065"/>
    <x v="4"/>
  </r>
  <r>
    <x v="1037"/>
    <x v="1054"/>
    <x v="1094"/>
    <x v="1039"/>
    <x v="950"/>
    <x v="1015"/>
    <x v="1079"/>
    <x v="24"/>
    <x v="1066"/>
    <x v="22"/>
  </r>
  <r>
    <x v="1038"/>
    <x v="1055"/>
    <x v="1095"/>
    <x v="1040"/>
    <x v="951"/>
    <x v="766"/>
    <x v="1080"/>
    <x v="147"/>
    <x v="940"/>
    <x v="2"/>
  </r>
  <r>
    <x v="928"/>
    <x v="1056"/>
    <x v="1096"/>
    <x v="1041"/>
    <x v="69"/>
    <x v="1016"/>
    <x v="1081"/>
    <x v="476"/>
    <x v="1067"/>
    <x v="3"/>
  </r>
  <r>
    <x v="1039"/>
    <x v="1057"/>
    <x v="1097"/>
    <x v="1042"/>
    <x v="952"/>
    <x v="1017"/>
    <x v="1082"/>
    <x v="34"/>
    <x v="1068"/>
    <x v="16"/>
  </r>
  <r>
    <x v="164"/>
    <x v="1058"/>
    <x v="1098"/>
    <x v="1043"/>
    <x v="953"/>
    <x v="1018"/>
    <x v="1083"/>
    <x v="477"/>
    <x v="1069"/>
    <x v="1"/>
  </r>
  <r>
    <x v="971"/>
    <x v="1059"/>
    <x v="1099"/>
    <x v="1044"/>
    <x v="954"/>
    <x v="1019"/>
    <x v="1084"/>
    <x v="478"/>
    <x v="236"/>
    <x v="17"/>
  </r>
  <r>
    <x v="1040"/>
    <x v="129"/>
    <x v="222"/>
    <x v="1045"/>
    <x v="955"/>
    <x v="1020"/>
    <x v="1085"/>
    <x v="479"/>
    <x v="1070"/>
    <x v="19"/>
  </r>
  <r>
    <x v="1041"/>
    <x v="1060"/>
    <x v="1100"/>
    <x v="1046"/>
    <x v="956"/>
    <x v="1021"/>
    <x v="1086"/>
    <x v="50"/>
    <x v="1071"/>
    <x v="17"/>
  </r>
  <r>
    <x v="1042"/>
    <x v="1061"/>
    <x v="1101"/>
    <x v="1047"/>
    <x v="377"/>
    <x v="1022"/>
    <x v="1087"/>
    <x v="480"/>
    <x v="1072"/>
    <x v="8"/>
  </r>
  <r>
    <x v="1043"/>
    <x v="714"/>
    <x v="1102"/>
    <x v="1048"/>
    <x v="957"/>
    <x v="1023"/>
    <x v="1088"/>
    <x v="481"/>
    <x v="1073"/>
    <x v="17"/>
  </r>
  <r>
    <x v="1044"/>
    <x v="1062"/>
    <x v="1103"/>
    <x v="1049"/>
    <x v="958"/>
    <x v="488"/>
    <x v="1089"/>
    <x v="482"/>
    <x v="1074"/>
    <x v="16"/>
  </r>
  <r>
    <x v="1045"/>
    <x v="762"/>
    <x v="1104"/>
    <x v="1050"/>
    <x v="832"/>
    <x v="1024"/>
    <x v="1090"/>
    <x v="50"/>
    <x v="196"/>
    <x v="7"/>
  </r>
  <r>
    <x v="1046"/>
    <x v="241"/>
    <x v="1105"/>
    <x v="1051"/>
    <x v="125"/>
    <x v="1025"/>
    <x v="1091"/>
    <x v="483"/>
    <x v="1075"/>
    <x v="20"/>
  </r>
  <r>
    <x v="1047"/>
    <x v="520"/>
    <x v="1106"/>
    <x v="1052"/>
    <x v="959"/>
    <x v="685"/>
    <x v="1092"/>
    <x v="50"/>
    <x v="91"/>
    <x v="16"/>
  </r>
  <r>
    <x v="719"/>
    <x v="1063"/>
    <x v="1107"/>
    <x v="1053"/>
    <x v="960"/>
    <x v="1026"/>
    <x v="1093"/>
    <x v="32"/>
    <x v="1076"/>
    <x v="19"/>
  </r>
  <r>
    <x v="1048"/>
    <x v="1064"/>
    <x v="1108"/>
    <x v="1041"/>
    <x v="961"/>
    <x v="1027"/>
    <x v="1094"/>
    <x v="11"/>
    <x v="1077"/>
    <x v="16"/>
  </r>
  <r>
    <x v="1049"/>
    <x v="1065"/>
    <x v="1109"/>
    <x v="1054"/>
    <x v="962"/>
    <x v="1028"/>
    <x v="1095"/>
    <x v="484"/>
    <x v="1078"/>
    <x v="16"/>
  </r>
  <r>
    <x v="1050"/>
    <x v="1066"/>
    <x v="1110"/>
    <x v="1055"/>
    <x v="438"/>
    <x v="1029"/>
    <x v="1096"/>
    <x v="485"/>
    <x v="1079"/>
    <x v="2"/>
  </r>
  <r>
    <x v="1051"/>
    <x v="1067"/>
    <x v="1111"/>
    <x v="1056"/>
    <x v="616"/>
    <x v="1030"/>
    <x v="1097"/>
    <x v="11"/>
    <x v="1080"/>
    <x v="1"/>
  </r>
  <r>
    <x v="1052"/>
    <x v="1068"/>
    <x v="1112"/>
    <x v="854"/>
    <x v="736"/>
    <x v="784"/>
    <x v="348"/>
    <x v="34"/>
    <x v="1081"/>
    <x v="9"/>
  </r>
  <r>
    <x v="1053"/>
    <x v="1069"/>
    <x v="1113"/>
    <x v="653"/>
    <x v="963"/>
    <x v="1031"/>
    <x v="1098"/>
    <x v="27"/>
    <x v="1082"/>
    <x v="7"/>
  </r>
  <r>
    <x v="1054"/>
    <x v="1070"/>
    <x v="1114"/>
    <x v="1057"/>
    <x v="964"/>
    <x v="1032"/>
    <x v="1099"/>
    <x v="64"/>
    <x v="1083"/>
    <x v="8"/>
  </r>
  <r>
    <x v="1055"/>
    <x v="1071"/>
    <x v="1115"/>
    <x v="674"/>
    <x v="965"/>
    <x v="1033"/>
    <x v="1100"/>
    <x v="486"/>
    <x v="1084"/>
    <x v="0"/>
  </r>
  <r>
    <x v="1056"/>
    <x v="1072"/>
    <x v="1116"/>
    <x v="877"/>
    <x v="966"/>
    <x v="1034"/>
    <x v="1101"/>
    <x v="364"/>
    <x v="1085"/>
    <x v="5"/>
  </r>
  <r>
    <x v="1057"/>
    <x v="1073"/>
    <x v="1117"/>
    <x v="129"/>
    <x v="967"/>
    <x v="1035"/>
    <x v="1102"/>
    <x v="487"/>
    <x v="1086"/>
    <x v="23"/>
  </r>
  <r>
    <x v="1058"/>
    <x v="1074"/>
    <x v="1118"/>
    <x v="1058"/>
    <x v="968"/>
    <x v="1036"/>
    <x v="1103"/>
    <x v="488"/>
    <x v="1087"/>
    <x v="7"/>
  </r>
  <r>
    <x v="1059"/>
    <x v="1075"/>
    <x v="1119"/>
    <x v="1059"/>
    <x v="368"/>
    <x v="1037"/>
    <x v="1104"/>
    <x v="32"/>
    <x v="1088"/>
    <x v="9"/>
  </r>
  <r>
    <x v="1060"/>
    <x v="1076"/>
    <x v="1120"/>
    <x v="1060"/>
    <x v="969"/>
    <x v="138"/>
    <x v="1105"/>
    <x v="0"/>
    <x v="1089"/>
    <x v="2"/>
  </r>
  <r>
    <x v="1061"/>
    <x v="1077"/>
    <x v="1121"/>
    <x v="1061"/>
    <x v="970"/>
    <x v="1038"/>
    <x v="1106"/>
    <x v="220"/>
    <x v="1090"/>
    <x v="9"/>
  </r>
  <r>
    <x v="1062"/>
    <x v="1078"/>
    <x v="1122"/>
    <x v="1062"/>
    <x v="771"/>
    <x v="1039"/>
    <x v="1107"/>
    <x v="32"/>
    <x v="1091"/>
    <x v="20"/>
  </r>
  <r>
    <x v="1063"/>
    <x v="1079"/>
    <x v="1123"/>
    <x v="1063"/>
    <x v="475"/>
    <x v="1040"/>
    <x v="1108"/>
    <x v="489"/>
    <x v="1092"/>
    <x v="16"/>
  </r>
  <r>
    <x v="1064"/>
    <x v="1080"/>
    <x v="1124"/>
    <x v="1064"/>
    <x v="971"/>
    <x v="1041"/>
    <x v="1109"/>
    <x v="32"/>
    <x v="1093"/>
    <x v="6"/>
  </r>
  <r>
    <x v="1065"/>
    <x v="1081"/>
    <x v="1125"/>
    <x v="1065"/>
    <x v="972"/>
    <x v="1042"/>
    <x v="1110"/>
    <x v="11"/>
    <x v="1094"/>
    <x v="6"/>
  </r>
  <r>
    <x v="1066"/>
    <x v="1082"/>
    <x v="1126"/>
    <x v="873"/>
    <x v="43"/>
    <x v="1043"/>
    <x v="1111"/>
    <x v="490"/>
    <x v="1095"/>
    <x v="19"/>
  </r>
  <r>
    <x v="1067"/>
    <x v="1083"/>
    <x v="1127"/>
    <x v="891"/>
    <x v="973"/>
    <x v="1044"/>
    <x v="1112"/>
    <x v="491"/>
    <x v="1096"/>
    <x v="6"/>
  </r>
  <r>
    <x v="1068"/>
    <x v="971"/>
    <x v="1128"/>
    <x v="1066"/>
    <x v="974"/>
    <x v="1045"/>
    <x v="1113"/>
    <x v="492"/>
    <x v="1097"/>
    <x v="20"/>
  </r>
  <r>
    <x v="1069"/>
    <x v="1084"/>
    <x v="1129"/>
    <x v="1067"/>
    <x v="204"/>
    <x v="750"/>
    <x v="1114"/>
    <x v="64"/>
    <x v="1098"/>
    <x v="19"/>
  </r>
  <r>
    <x v="627"/>
    <x v="1085"/>
    <x v="670"/>
    <x v="1068"/>
    <x v="975"/>
    <x v="1046"/>
    <x v="1115"/>
    <x v="32"/>
    <x v="1099"/>
    <x v="17"/>
  </r>
  <r>
    <x v="1070"/>
    <x v="1086"/>
    <x v="1130"/>
    <x v="1069"/>
    <x v="976"/>
    <x v="1047"/>
    <x v="1116"/>
    <x v="32"/>
    <x v="1100"/>
    <x v="7"/>
  </r>
  <r>
    <x v="952"/>
    <x v="1087"/>
    <x v="1131"/>
    <x v="1034"/>
    <x v="333"/>
    <x v="1048"/>
    <x v="1117"/>
    <x v="32"/>
    <x v="1101"/>
    <x v="7"/>
  </r>
  <r>
    <x v="1071"/>
    <x v="1088"/>
    <x v="1132"/>
    <x v="1070"/>
    <x v="977"/>
    <x v="1049"/>
    <x v="1118"/>
    <x v="493"/>
    <x v="771"/>
    <x v="5"/>
  </r>
  <r>
    <x v="1072"/>
    <x v="1089"/>
    <x v="1133"/>
    <x v="1071"/>
    <x v="38"/>
    <x v="1050"/>
    <x v="1119"/>
    <x v="494"/>
    <x v="1102"/>
    <x v="7"/>
  </r>
  <r>
    <x v="1073"/>
    <x v="1090"/>
    <x v="1134"/>
    <x v="1072"/>
    <x v="978"/>
    <x v="1051"/>
    <x v="1120"/>
    <x v="132"/>
    <x v="1103"/>
    <x v="0"/>
  </r>
  <r>
    <x v="643"/>
    <x v="1091"/>
    <x v="1135"/>
    <x v="1073"/>
    <x v="979"/>
    <x v="40"/>
    <x v="1121"/>
    <x v="495"/>
    <x v="1104"/>
    <x v="0"/>
  </r>
  <r>
    <x v="1074"/>
    <x v="1092"/>
    <x v="1136"/>
    <x v="1074"/>
    <x v="980"/>
    <x v="1052"/>
    <x v="1122"/>
    <x v="496"/>
    <x v="1105"/>
    <x v="16"/>
  </r>
  <r>
    <x v="1075"/>
    <x v="1093"/>
    <x v="1137"/>
    <x v="1075"/>
    <x v="113"/>
    <x v="594"/>
    <x v="1123"/>
    <x v="497"/>
    <x v="1106"/>
    <x v="5"/>
  </r>
  <r>
    <x v="394"/>
    <x v="1094"/>
    <x v="1138"/>
    <x v="1076"/>
    <x v="981"/>
    <x v="1053"/>
    <x v="1124"/>
    <x v="498"/>
    <x v="1107"/>
    <x v="7"/>
  </r>
  <r>
    <x v="1076"/>
    <x v="1095"/>
    <x v="1139"/>
    <x v="764"/>
    <x v="982"/>
    <x v="1054"/>
    <x v="1125"/>
    <x v="50"/>
    <x v="1108"/>
    <x v="3"/>
  </r>
  <r>
    <x v="333"/>
    <x v="1096"/>
    <x v="1140"/>
    <x v="1077"/>
    <x v="620"/>
    <x v="1055"/>
    <x v="1126"/>
    <x v="34"/>
    <x v="1109"/>
    <x v="3"/>
  </r>
  <r>
    <x v="1077"/>
    <x v="1097"/>
    <x v="1141"/>
    <x v="1078"/>
    <x v="983"/>
    <x v="1056"/>
    <x v="1127"/>
    <x v="499"/>
    <x v="1067"/>
    <x v="5"/>
  </r>
  <r>
    <x v="1078"/>
    <x v="1098"/>
    <x v="1142"/>
    <x v="1079"/>
    <x v="934"/>
    <x v="1057"/>
    <x v="1128"/>
    <x v="500"/>
    <x v="1110"/>
    <x v="16"/>
  </r>
  <r>
    <x v="1079"/>
    <x v="1099"/>
    <x v="1143"/>
    <x v="1080"/>
    <x v="504"/>
    <x v="445"/>
    <x v="1129"/>
    <x v="501"/>
    <x v="1111"/>
    <x v="0"/>
  </r>
  <r>
    <x v="1080"/>
    <x v="1100"/>
    <x v="488"/>
    <x v="690"/>
    <x v="984"/>
    <x v="1058"/>
    <x v="1130"/>
    <x v="11"/>
    <x v="1112"/>
    <x v="0"/>
  </r>
  <r>
    <x v="1081"/>
    <x v="1101"/>
    <x v="1144"/>
    <x v="1081"/>
    <x v="985"/>
    <x v="1059"/>
    <x v="1131"/>
    <x v="44"/>
    <x v="1113"/>
    <x v="9"/>
  </r>
  <r>
    <x v="1082"/>
    <x v="286"/>
    <x v="1145"/>
    <x v="90"/>
    <x v="986"/>
    <x v="1060"/>
    <x v="1132"/>
    <x v="273"/>
    <x v="1114"/>
    <x v="11"/>
  </r>
  <r>
    <x v="1083"/>
    <x v="1102"/>
    <x v="1146"/>
    <x v="1082"/>
    <x v="987"/>
    <x v="1061"/>
    <x v="1133"/>
    <x v="64"/>
    <x v="1115"/>
    <x v="19"/>
  </r>
  <r>
    <x v="1084"/>
    <x v="1103"/>
    <x v="1147"/>
    <x v="1083"/>
    <x v="988"/>
    <x v="1062"/>
    <x v="1134"/>
    <x v="502"/>
    <x v="1116"/>
    <x v="17"/>
  </r>
  <r>
    <x v="1085"/>
    <x v="1104"/>
    <x v="1148"/>
    <x v="1084"/>
    <x v="989"/>
    <x v="1063"/>
    <x v="1135"/>
    <x v="503"/>
    <x v="1117"/>
    <x v="9"/>
  </r>
  <r>
    <x v="213"/>
    <x v="1105"/>
    <x v="1149"/>
    <x v="1085"/>
    <x v="990"/>
    <x v="227"/>
    <x v="1136"/>
    <x v="504"/>
    <x v="1118"/>
    <x v="17"/>
  </r>
  <r>
    <x v="207"/>
    <x v="39"/>
    <x v="1150"/>
    <x v="1086"/>
    <x v="110"/>
    <x v="1064"/>
    <x v="1137"/>
    <x v="492"/>
    <x v="1119"/>
    <x v="9"/>
  </r>
  <r>
    <x v="1086"/>
    <x v="325"/>
    <x v="1151"/>
    <x v="1087"/>
    <x v="991"/>
    <x v="1065"/>
    <x v="1138"/>
    <x v="50"/>
    <x v="1120"/>
    <x v="19"/>
  </r>
  <r>
    <x v="1087"/>
    <x v="1106"/>
    <x v="1152"/>
    <x v="1088"/>
    <x v="992"/>
    <x v="1066"/>
    <x v="1139"/>
    <x v="58"/>
    <x v="1121"/>
    <x v="5"/>
  </r>
  <r>
    <x v="1088"/>
    <x v="1107"/>
    <x v="1153"/>
    <x v="1089"/>
    <x v="993"/>
    <x v="790"/>
    <x v="1140"/>
    <x v="505"/>
    <x v="1122"/>
    <x v="16"/>
  </r>
  <r>
    <x v="1089"/>
    <x v="1108"/>
    <x v="1154"/>
    <x v="1090"/>
    <x v="662"/>
    <x v="1067"/>
    <x v="1141"/>
    <x v="506"/>
    <x v="1123"/>
    <x v="9"/>
  </r>
  <r>
    <x v="1090"/>
    <x v="1109"/>
    <x v="1155"/>
    <x v="1091"/>
    <x v="994"/>
    <x v="732"/>
    <x v="1142"/>
    <x v="64"/>
    <x v="1124"/>
    <x v="5"/>
  </r>
  <r>
    <x v="1091"/>
    <x v="351"/>
    <x v="1156"/>
    <x v="1092"/>
    <x v="995"/>
    <x v="1"/>
    <x v="1143"/>
    <x v="50"/>
    <x v="1125"/>
    <x v="17"/>
  </r>
  <r>
    <x v="1092"/>
    <x v="259"/>
    <x v="182"/>
    <x v="1093"/>
    <x v="996"/>
    <x v="1068"/>
    <x v="1144"/>
    <x v="60"/>
    <x v="1126"/>
    <x v="9"/>
  </r>
  <r>
    <x v="1093"/>
    <x v="1110"/>
    <x v="1157"/>
    <x v="1094"/>
    <x v="73"/>
    <x v="1069"/>
    <x v="1145"/>
    <x v="147"/>
    <x v="1127"/>
    <x v="17"/>
  </r>
  <r>
    <x v="1094"/>
    <x v="1111"/>
    <x v="853"/>
    <x v="1095"/>
    <x v="816"/>
    <x v="1070"/>
    <x v="1146"/>
    <x v="11"/>
    <x v="1128"/>
    <x v="17"/>
  </r>
  <r>
    <x v="1095"/>
    <x v="1112"/>
    <x v="139"/>
    <x v="1096"/>
    <x v="997"/>
    <x v="1071"/>
    <x v="1147"/>
    <x v="11"/>
    <x v="1129"/>
    <x v="7"/>
  </r>
  <r>
    <x v="1096"/>
    <x v="1017"/>
    <x v="1158"/>
    <x v="1097"/>
    <x v="998"/>
    <x v="1072"/>
    <x v="1148"/>
    <x v="11"/>
    <x v="1130"/>
    <x v="9"/>
  </r>
  <r>
    <x v="1097"/>
    <x v="1113"/>
    <x v="1159"/>
    <x v="1098"/>
    <x v="999"/>
    <x v="1073"/>
    <x v="1149"/>
    <x v="58"/>
    <x v="1131"/>
    <x v="19"/>
  </r>
  <r>
    <x v="1098"/>
    <x v="1114"/>
    <x v="1102"/>
    <x v="600"/>
    <x v="1000"/>
    <x v="368"/>
    <x v="1150"/>
    <x v="32"/>
    <x v="1132"/>
    <x v="0"/>
  </r>
  <r>
    <x v="1099"/>
    <x v="1115"/>
    <x v="1160"/>
    <x v="1099"/>
    <x v="1001"/>
    <x v="1074"/>
    <x v="1151"/>
    <x v="507"/>
    <x v="1133"/>
    <x v="7"/>
  </r>
  <r>
    <x v="841"/>
    <x v="1116"/>
    <x v="1161"/>
    <x v="1100"/>
    <x v="1002"/>
    <x v="1075"/>
    <x v="1152"/>
    <x v="508"/>
    <x v="1134"/>
    <x v="9"/>
  </r>
  <r>
    <x v="1100"/>
    <x v="407"/>
    <x v="1162"/>
    <x v="1101"/>
    <x v="1003"/>
    <x v="1076"/>
    <x v="1153"/>
    <x v="50"/>
    <x v="1135"/>
    <x v="16"/>
  </r>
  <r>
    <x v="1101"/>
    <x v="1117"/>
    <x v="1163"/>
    <x v="1102"/>
    <x v="1004"/>
    <x v="1077"/>
    <x v="1154"/>
    <x v="509"/>
    <x v="1136"/>
    <x v="5"/>
  </r>
  <r>
    <x v="1102"/>
    <x v="1118"/>
    <x v="1164"/>
    <x v="1103"/>
    <x v="1005"/>
    <x v="1078"/>
    <x v="1155"/>
    <x v="89"/>
    <x v="1137"/>
    <x v="7"/>
  </r>
  <r>
    <x v="1103"/>
    <x v="1119"/>
    <x v="1165"/>
    <x v="1104"/>
    <x v="1006"/>
    <x v="1079"/>
    <x v="1156"/>
    <x v="64"/>
    <x v="1138"/>
    <x v="3"/>
  </r>
  <r>
    <x v="1104"/>
    <x v="1120"/>
    <x v="1166"/>
    <x v="1105"/>
    <x v="1007"/>
    <x v="1080"/>
    <x v="1157"/>
    <x v="71"/>
    <x v="1139"/>
    <x v="2"/>
  </r>
  <r>
    <x v="1105"/>
    <x v="1121"/>
    <x v="462"/>
    <x v="1106"/>
    <x v="1008"/>
    <x v="1081"/>
    <x v="1158"/>
    <x v="7"/>
    <x v="634"/>
    <x v="3"/>
  </r>
  <r>
    <x v="1106"/>
    <x v="1122"/>
    <x v="1167"/>
    <x v="1107"/>
    <x v="1009"/>
    <x v="1082"/>
    <x v="1159"/>
    <x v="510"/>
    <x v="1140"/>
    <x v="7"/>
  </r>
  <r>
    <x v="1107"/>
    <x v="1123"/>
    <x v="1168"/>
    <x v="648"/>
    <x v="324"/>
    <x v="1083"/>
    <x v="1160"/>
    <x v="511"/>
    <x v="1141"/>
    <x v="9"/>
  </r>
  <r>
    <x v="1108"/>
    <x v="1124"/>
    <x v="1169"/>
    <x v="1108"/>
    <x v="1010"/>
    <x v="1084"/>
    <x v="1161"/>
    <x v="512"/>
    <x v="1142"/>
    <x v="17"/>
  </r>
  <r>
    <x v="797"/>
    <x v="1125"/>
    <x v="1170"/>
    <x v="1109"/>
    <x v="1011"/>
    <x v="1085"/>
    <x v="1162"/>
    <x v="513"/>
    <x v="130"/>
    <x v="20"/>
  </r>
  <r>
    <x v="1109"/>
    <x v="1126"/>
    <x v="1171"/>
    <x v="1110"/>
    <x v="1012"/>
    <x v="1086"/>
    <x v="1163"/>
    <x v="514"/>
    <x v="1143"/>
    <x v="23"/>
  </r>
  <r>
    <x v="1110"/>
    <x v="1127"/>
    <x v="1172"/>
    <x v="1111"/>
    <x v="1013"/>
    <x v="1087"/>
    <x v="1164"/>
    <x v="34"/>
    <x v="49"/>
    <x v="17"/>
  </r>
  <r>
    <x v="1111"/>
    <x v="1128"/>
    <x v="1173"/>
    <x v="1112"/>
    <x v="1014"/>
    <x v="1088"/>
    <x v="1165"/>
    <x v="515"/>
    <x v="1144"/>
    <x v="7"/>
  </r>
  <r>
    <x v="1112"/>
    <x v="1129"/>
    <x v="1174"/>
    <x v="1113"/>
    <x v="415"/>
    <x v="721"/>
    <x v="1166"/>
    <x v="64"/>
    <x v="276"/>
    <x v="17"/>
  </r>
  <r>
    <x v="1113"/>
    <x v="1130"/>
    <x v="1175"/>
    <x v="1114"/>
    <x v="1015"/>
    <x v="678"/>
    <x v="1167"/>
    <x v="11"/>
    <x v="1145"/>
    <x v="6"/>
  </r>
  <r>
    <x v="1114"/>
    <x v="1131"/>
    <x v="1176"/>
    <x v="1115"/>
    <x v="1016"/>
    <x v="1089"/>
    <x v="1168"/>
    <x v="516"/>
    <x v="1146"/>
    <x v="3"/>
  </r>
  <r>
    <x v="612"/>
    <x v="1132"/>
    <x v="1177"/>
    <x v="1116"/>
    <x v="1017"/>
    <x v="403"/>
    <x v="1169"/>
    <x v="0"/>
    <x v="1147"/>
    <x v="9"/>
  </r>
  <r>
    <x v="778"/>
    <x v="1133"/>
    <x v="915"/>
    <x v="149"/>
    <x v="654"/>
    <x v="1090"/>
    <x v="1170"/>
    <x v="517"/>
    <x v="1148"/>
    <x v="7"/>
  </r>
  <r>
    <x v="1115"/>
    <x v="1134"/>
    <x v="1178"/>
    <x v="1117"/>
    <x v="1018"/>
    <x v="1091"/>
    <x v="1020"/>
    <x v="11"/>
    <x v="1074"/>
    <x v="17"/>
  </r>
  <r>
    <x v="1116"/>
    <x v="486"/>
    <x v="1179"/>
    <x v="471"/>
    <x v="1019"/>
    <x v="512"/>
    <x v="1064"/>
    <x v="64"/>
    <x v="429"/>
    <x v="19"/>
  </r>
  <r>
    <x v="1117"/>
    <x v="1135"/>
    <x v="1180"/>
    <x v="77"/>
    <x v="995"/>
    <x v="786"/>
    <x v="1171"/>
    <x v="64"/>
    <x v="1149"/>
    <x v="17"/>
  </r>
  <r>
    <x v="1118"/>
    <x v="1136"/>
    <x v="1181"/>
    <x v="278"/>
    <x v="1020"/>
    <x v="1092"/>
    <x v="1172"/>
    <x v="147"/>
    <x v="1150"/>
    <x v="16"/>
  </r>
  <r>
    <x v="1119"/>
    <x v="1137"/>
    <x v="1182"/>
    <x v="1118"/>
    <x v="1021"/>
    <x v="1093"/>
    <x v="1173"/>
    <x v="518"/>
    <x v="1151"/>
    <x v="19"/>
  </r>
  <r>
    <x v="879"/>
    <x v="1138"/>
    <x v="1183"/>
    <x v="1119"/>
    <x v="1022"/>
    <x v="1094"/>
    <x v="1174"/>
    <x v="119"/>
    <x v="1152"/>
    <x v="9"/>
  </r>
  <r>
    <x v="1120"/>
    <x v="1139"/>
    <x v="1184"/>
    <x v="1003"/>
    <x v="532"/>
    <x v="1095"/>
    <x v="1175"/>
    <x v="60"/>
    <x v="1153"/>
    <x v="19"/>
  </r>
  <r>
    <x v="1121"/>
    <x v="1140"/>
    <x v="1185"/>
    <x v="1120"/>
    <x v="1023"/>
    <x v="158"/>
    <x v="1176"/>
    <x v="64"/>
    <x v="1154"/>
    <x v="20"/>
  </r>
  <r>
    <x v="1122"/>
    <x v="996"/>
    <x v="1186"/>
    <x v="45"/>
    <x v="1024"/>
    <x v="1096"/>
    <x v="1177"/>
    <x v="519"/>
    <x v="1155"/>
    <x v="17"/>
  </r>
  <r>
    <x v="1123"/>
    <x v="1141"/>
    <x v="1187"/>
    <x v="1121"/>
    <x v="1025"/>
    <x v="1097"/>
    <x v="1178"/>
    <x v="520"/>
    <x v="1156"/>
    <x v="5"/>
  </r>
  <r>
    <x v="1124"/>
    <x v="1142"/>
    <x v="1188"/>
    <x v="1122"/>
    <x v="741"/>
    <x v="1098"/>
    <x v="1179"/>
    <x v="60"/>
    <x v="1157"/>
    <x v="2"/>
  </r>
  <r>
    <x v="1125"/>
    <x v="1143"/>
    <x v="1189"/>
    <x v="1123"/>
    <x v="1026"/>
    <x v="1099"/>
    <x v="1180"/>
    <x v="521"/>
    <x v="1158"/>
    <x v="6"/>
  </r>
  <r>
    <x v="1126"/>
    <x v="1144"/>
    <x v="1190"/>
    <x v="412"/>
    <x v="1027"/>
    <x v="1100"/>
    <x v="1181"/>
    <x v="522"/>
    <x v="814"/>
    <x v="6"/>
  </r>
  <r>
    <x v="1127"/>
    <x v="1145"/>
    <x v="1191"/>
    <x v="1124"/>
    <x v="1028"/>
    <x v="420"/>
    <x v="1182"/>
    <x v="70"/>
    <x v="1159"/>
    <x v="3"/>
  </r>
  <r>
    <x v="1128"/>
    <x v="1146"/>
    <x v="1192"/>
    <x v="1125"/>
    <x v="1029"/>
    <x v="1101"/>
    <x v="1183"/>
    <x v="60"/>
    <x v="685"/>
    <x v="17"/>
  </r>
  <r>
    <x v="1129"/>
    <x v="1147"/>
    <x v="1193"/>
    <x v="1126"/>
    <x v="982"/>
    <x v="805"/>
    <x v="1184"/>
    <x v="0"/>
    <x v="1160"/>
    <x v="0"/>
  </r>
  <r>
    <x v="1130"/>
    <x v="1148"/>
    <x v="1194"/>
    <x v="1127"/>
    <x v="1030"/>
    <x v="1102"/>
    <x v="927"/>
    <x v="34"/>
    <x v="1161"/>
    <x v="0"/>
  </r>
  <r>
    <x v="1131"/>
    <x v="1149"/>
    <x v="1195"/>
    <x v="1128"/>
    <x v="1031"/>
    <x v="1103"/>
    <x v="1185"/>
    <x v="523"/>
    <x v="1162"/>
    <x v="5"/>
  </r>
  <r>
    <x v="1132"/>
    <x v="1150"/>
    <x v="1196"/>
    <x v="1103"/>
    <x v="1032"/>
    <x v="1104"/>
    <x v="1186"/>
    <x v="11"/>
    <x v="1163"/>
    <x v="9"/>
  </r>
  <r>
    <x v="1133"/>
    <x v="1151"/>
    <x v="1197"/>
    <x v="1129"/>
    <x v="1033"/>
    <x v="267"/>
    <x v="1187"/>
    <x v="258"/>
    <x v="1164"/>
    <x v="5"/>
  </r>
  <r>
    <x v="1134"/>
    <x v="1152"/>
    <x v="1198"/>
    <x v="1130"/>
    <x v="1034"/>
    <x v="180"/>
    <x v="1188"/>
    <x v="524"/>
    <x v="1165"/>
    <x v="1"/>
  </r>
  <r>
    <x v="1135"/>
    <x v="1153"/>
    <x v="1199"/>
    <x v="1131"/>
    <x v="365"/>
    <x v="1105"/>
    <x v="1189"/>
    <x v="58"/>
    <x v="1166"/>
    <x v="0"/>
  </r>
  <r>
    <x v="1136"/>
    <x v="1144"/>
    <x v="1200"/>
    <x v="1132"/>
    <x v="1035"/>
    <x v="1106"/>
    <x v="1190"/>
    <x v="525"/>
    <x v="1167"/>
    <x v="6"/>
  </r>
  <r>
    <x v="1137"/>
    <x v="1154"/>
    <x v="1201"/>
    <x v="1133"/>
    <x v="1036"/>
    <x v="520"/>
    <x v="1191"/>
    <x v="27"/>
    <x v="1168"/>
    <x v="4"/>
  </r>
  <r>
    <x v="1138"/>
    <x v="1155"/>
    <x v="1202"/>
    <x v="1134"/>
    <x v="1037"/>
    <x v="1107"/>
    <x v="1192"/>
    <x v="112"/>
    <x v="1169"/>
    <x v="9"/>
  </r>
  <r>
    <x v="1139"/>
    <x v="1156"/>
    <x v="802"/>
    <x v="1135"/>
    <x v="1038"/>
    <x v="713"/>
    <x v="1193"/>
    <x v="60"/>
    <x v="299"/>
    <x v="3"/>
  </r>
  <r>
    <x v="1140"/>
    <x v="6"/>
    <x v="1203"/>
    <x v="1136"/>
    <x v="727"/>
    <x v="357"/>
    <x v="1194"/>
    <x v="70"/>
    <x v="1170"/>
    <x v="16"/>
  </r>
  <r>
    <x v="1141"/>
    <x v="1157"/>
    <x v="448"/>
    <x v="1137"/>
    <x v="1039"/>
    <x v="453"/>
    <x v="1195"/>
    <x v="6"/>
    <x v="1171"/>
    <x v="7"/>
  </r>
  <r>
    <x v="24"/>
    <x v="1158"/>
    <x v="1079"/>
    <x v="1138"/>
    <x v="235"/>
    <x v="1053"/>
    <x v="1196"/>
    <x v="526"/>
    <x v="1172"/>
    <x v="5"/>
  </r>
  <r>
    <x v="1142"/>
    <x v="1159"/>
    <x v="1204"/>
    <x v="1139"/>
    <x v="1040"/>
    <x v="1108"/>
    <x v="1197"/>
    <x v="6"/>
    <x v="1173"/>
    <x v="3"/>
  </r>
  <r>
    <x v="1143"/>
    <x v="1160"/>
    <x v="1205"/>
    <x v="1140"/>
    <x v="1041"/>
    <x v="956"/>
    <x v="1198"/>
    <x v="527"/>
    <x v="1174"/>
    <x v="5"/>
  </r>
  <r>
    <x v="1144"/>
    <x v="1161"/>
    <x v="1206"/>
    <x v="524"/>
    <x v="1042"/>
    <x v="1109"/>
    <x v="1199"/>
    <x v="528"/>
    <x v="1175"/>
    <x v="9"/>
  </r>
  <r>
    <x v="1145"/>
    <x v="1162"/>
    <x v="163"/>
    <x v="1141"/>
    <x v="161"/>
    <x v="1110"/>
    <x v="1200"/>
    <x v="529"/>
    <x v="1176"/>
    <x v="16"/>
  </r>
  <r>
    <x v="1146"/>
    <x v="964"/>
    <x v="1207"/>
    <x v="452"/>
    <x v="448"/>
    <x v="1111"/>
    <x v="1201"/>
    <x v="58"/>
    <x v="1177"/>
    <x v="20"/>
  </r>
  <r>
    <x v="1147"/>
    <x v="1163"/>
    <x v="302"/>
    <x v="1142"/>
    <x v="1043"/>
    <x v="1112"/>
    <x v="1202"/>
    <x v="530"/>
    <x v="1178"/>
    <x v="20"/>
  </r>
  <r>
    <x v="1148"/>
    <x v="1164"/>
    <x v="1208"/>
    <x v="1143"/>
    <x v="723"/>
    <x v="1113"/>
    <x v="477"/>
    <x v="34"/>
    <x v="1179"/>
    <x v="2"/>
  </r>
  <r>
    <x v="658"/>
    <x v="355"/>
    <x v="1209"/>
    <x v="1144"/>
    <x v="633"/>
    <x v="1114"/>
    <x v="1203"/>
    <x v="531"/>
    <x v="1180"/>
    <x v="7"/>
  </r>
  <r>
    <x v="1149"/>
    <x v="1165"/>
    <x v="1210"/>
    <x v="1145"/>
    <x v="959"/>
    <x v="1115"/>
    <x v="1204"/>
    <x v="532"/>
    <x v="1181"/>
    <x v="0"/>
  </r>
  <r>
    <x v="21"/>
    <x v="1166"/>
    <x v="1211"/>
    <x v="1146"/>
    <x v="640"/>
    <x v="1116"/>
    <x v="1205"/>
    <x v="533"/>
    <x v="1182"/>
    <x v="7"/>
  </r>
  <r>
    <x v="1150"/>
    <x v="1167"/>
    <x v="1212"/>
    <x v="1147"/>
    <x v="1044"/>
    <x v="1117"/>
    <x v="1206"/>
    <x v="35"/>
    <x v="1069"/>
    <x v="0"/>
  </r>
  <r>
    <x v="684"/>
    <x v="333"/>
    <x v="1213"/>
    <x v="1148"/>
    <x v="961"/>
    <x v="121"/>
    <x v="1207"/>
    <x v="534"/>
    <x v="1183"/>
    <x v="7"/>
  </r>
  <r>
    <x v="1151"/>
    <x v="1168"/>
    <x v="1214"/>
    <x v="1149"/>
    <x v="685"/>
    <x v="440"/>
    <x v="1208"/>
    <x v="535"/>
    <x v="1184"/>
    <x v="10"/>
  </r>
  <r>
    <x v="352"/>
    <x v="391"/>
    <x v="1215"/>
    <x v="1150"/>
    <x v="1045"/>
    <x v="1118"/>
    <x v="1209"/>
    <x v="370"/>
    <x v="197"/>
    <x v="19"/>
  </r>
  <r>
    <x v="1152"/>
    <x v="996"/>
    <x v="1216"/>
    <x v="392"/>
    <x v="1046"/>
    <x v="1119"/>
    <x v="1210"/>
    <x v="536"/>
    <x v="1185"/>
    <x v="20"/>
  </r>
  <r>
    <x v="15"/>
    <x v="1169"/>
    <x v="1217"/>
    <x v="1151"/>
    <x v="1024"/>
    <x v="1120"/>
    <x v="1211"/>
    <x v="11"/>
    <x v="1186"/>
    <x v="17"/>
  </r>
  <r>
    <x v="430"/>
    <x v="1170"/>
    <x v="1218"/>
    <x v="1152"/>
    <x v="1047"/>
    <x v="1121"/>
    <x v="1212"/>
    <x v="134"/>
    <x v="1187"/>
    <x v="1"/>
  </r>
  <r>
    <x v="1153"/>
    <x v="1171"/>
    <x v="1219"/>
    <x v="1153"/>
    <x v="869"/>
    <x v="1122"/>
    <x v="1213"/>
    <x v="26"/>
    <x v="1188"/>
    <x v="8"/>
  </r>
  <r>
    <x v="1154"/>
    <x v="1172"/>
    <x v="410"/>
    <x v="1154"/>
    <x v="1048"/>
    <x v="1123"/>
    <x v="151"/>
    <x v="50"/>
    <x v="1189"/>
    <x v="16"/>
  </r>
  <r>
    <x v="1155"/>
    <x v="1173"/>
    <x v="1220"/>
    <x v="1155"/>
    <x v="381"/>
    <x v="1124"/>
    <x v="1214"/>
    <x v="537"/>
    <x v="1190"/>
    <x v="16"/>
  </r>
  <r>
    <x v="1156"/>
    <x v="8"/>
    <x v="1221"/>
    <x v="1156"/>
    <x v="1049"/>
    <x v="709"/>
    <x v="1215"/>
    <x v="50"/>
    <x v="1191"/>
    <x v="2"/>
  </r>
  <r>
    <x v="1157"/>
    <x v="1174"/>
    <x v="1222"/>
    <x v="231"/>
    <x v="1050"/>
    <x v="1125"/>
    <x v="1216"/>
    <x v="11"/>
    <x v="1192"/>
    <x v="5"/>
  </r>
  <r>
    <x v="1158"/>
    <x v="1175"/>
    <x v="1223"/>
    <x v="339"/>
    <x v="912"/>
    <x v="1126"/>
    <x v="1217"/>
    <x v="538"/>
    <x v="1193"/>
    <x v="0"/>
  </r>
  <r>
    <x v="1159"/>
    <x v="1176"/>
    <x v="1224"/>
    <x v="1157"/>
    <x v="935"/>
    <x v="143"/>
    <x v="1218"/>
    <x v="539"/>
    <x v="1194"/>
    <x v="11"/>
  </r>
  <r>
    <x v="217"/>
    <x v="1177"/>
    <x v="1225"/>
    <x v="1158"/>
    <x v="1051"/>
    <x v="1127"/>
    <x v="1219"/>
    <x v="540"/>
    <x v="1195"/>
    <x v="1"/>
  </r>
  <r>
    <x v="1160"/>
    <x v="816"/>
    <x v="1226"/>
    <x v="1159"/>
    <x v="1052"/>
    <x v="1128"/>
    <x v="1220"/>
    <x v="541"/>
    <x v="1196"/>
    <x v="1"/>
  </r>
  <r>
    <x v="407"/>
    <x v="1178"/>
    <x v="1227"/>
    <x v="990"/>
    <x v="1053"/>
    <x v="1129"/>
    <x v="168"/>
    <x v="11"/>
    <x v="1197"/>
    <x v="2"/>
  </r>
  <r>
    <x v="1161"/>
    <x v="1179"/>
    <x v="1228"/>
    <x v="1160"/>
    <x v="1054"/>
    <x v="1130"/>
    <x v="1221"/>
    <x v="316"/>
    <x v="1198"/>
    <x v="23"/>
  </r>
  <r>
    <x v="1162"/>
    <x v="1180"/>
    <x v="1229"/>
    <x v="1119"/>
    <x v="1055"/>
    <x v="1131"/>
    <x v="1222"/>
    <x v="542"/>
    <x v="1199"/>
    <x v="17"/>
  </r>
  <r>
    <x v="378"/>
    <x v="1181"/>
    <x v="1230"/>
    <x v="165"/>
    <x v="158"/>
    <x v="1092"/>
    <x v="1223"/>
    <x v="543"/>
    <x v="1200"/>
    <x v="5"/>
  </r>
  <r>
    <x v="223"/>
    <x v="1182"/>
    <x v="1231"/>
    <x v="1022"/>
    <x v="1056"/>
    <x v="96"/>
    <x v="1224"/>
    <x v="183"/>
    <x v="1201"/>
    <x v="3"/>
  </r>
  <r>
    <x v="1131"/>
    <x v="1183"/>
    <x v="1232"/>
    <x v="1161"/>
    <x v="910"/>
    <x v="1132"/>
    <x v="1225"/>
    <x v="58"/>
    <x v="930"/>
    <x v="9"/>
  </r>
  <r>
    <x v="1163"/>
    <x v="1184"/>
    <x v="1233"/>
    <x v="1162"/>
    <x v="1057"/>
    <x v="824"/>
    <x v="1226"/>
    <x v="544"/>
    <x v="1202"/>
    <x v="16"/>
  </r>
  <r>
    <x v="1164"/>
    <x v="1185"/>
    <x v="1234"/>
    <x v="1163"/>
    <x v="1058"/>
    <x v="120"/>
    <x v="1227"/>
    <x v="0"/>
    <x v="1203"/>
    <x v="16"/>
  </r>
  <r>
    <x v="636"/>
    <x v="1115"/>
    <x v="1235"/>
    <x v="1164"/>
    <x v="1059"/>
    <x v="1133"/>
    <x v="1228"/>
    <x v="545"/>
    <x v="430"/>
    <x v="7"/>
  </r>
  <r>
    <x v="1165"/>
    <x v="202"/>
    <x v="1236"/>
    <x v="691"/>
    <x v="1060"/>
    <x v="466"/>
    <x v="438"/>
    <x v="32"/>
    <x v="926"/>
    <x v="16"/>
  </r>
  <r>
    <x v="26"/>
    <x v="1186"/>
    <x v="1237"/>
    <x v="132"/>
    <x v="791"/>
    <x v="1134"/>
    <x v="1229"/>
    <x v="546"/>
    <x v="1204"/>
    <x v="5"/>
  </r>
  <r>
    <x v="1166"/>
    <x v="1187"/>
    <x v="1238"/>
    <x v="1165"/>
    <x v="1061"/>
    <x v="1135"/>
    <x v="1230"/>
    <x v="132"/>
    <x v="1205"/>
    <x v="8"/>
  </r>
  <r>
    <x v="1167"/>
    <x v="1188"/>
    <x v="1239"/>
    <x v="1166"/>
    <x v="279"/>
    <x v="297"/>
    <x v="1231"/>
    <x v="547"/>
    <x v="535"/>
    <x v="17"/>
  </r>
  <r>
    <x v="288"/>
    <x v="487"/>
    <x v="1240"/>
    <x v="1167"/>
    <x v="1062"/>
    <x v="1136"/>
    <x v="1232"/>
    <x v="548"/>
    <x v="1206"/>
    <x v="16"/>
  </r>
  <r>
    <x v="1168"/>
    <x v="1189"/>
    <x v="1241"/>
    <x v="1168"/>
    <x v="1009"/>
    <x v="1137"/>
    <x v="1233"/>
    <x v="549"/>
    <x v="1207"/>
    <x v="1"/>
  </r>
  <r>
    <x v="1169"/>
    <x v="1190"/>
    <x v="1242"/>
    <x v="1169"/>
    <x v="455"/>
    <x v="1138"/>
    <x v="1234"/>
    <x v="550"/>
    <x v="1208"/>
    <x v="0"/>
  </r>
  <r>
    <x v="1170"/>
    <x v="1191"/>
    <x v="1243"/>
    <x v="1170"/>
    <x v="1063"/>
    <x v="493"/>
    <x v="1235"/>
    <x v="551"/>
    <x v="1209"/>
    <x v="1"/>
  </r>
  <r>
    <x v="196"/>
    <x v="1192"/>
    <x v="1244"/>
    <x v="1171"/>
    <x v="163"/>
    <x v="1139"/>
    <x v="1236"/>
    <x v="552"/>
    <x v="525"/>
    <x v="12"/>
  </r>
  <r>
    <x v="1171"/>
    <x v="1193"/>
    <x v="1245"/>
    <x v="1172"/>
    <x v="1064"/>
    <x v="1140"/>
    <x v="1237"/>
    <x v="34"/>
    <x v="1210"/>
    <x v="0"/>
  </r>
  <r>
    <x v="1172"/>
    <x v="1194"/>
    <x v="1246"/>
    <x v="1173"/>
    <x v="523"/>
    <x v="1141"/>
    <x v="1238"/>
    <x v="41"/>
    <x v="64"/>
    <x v="12"/>
  </r>
  <r>
    <x v="1173"/>
    <x v="1195"/>
    <x v="1247"/>
    <x v="1174"/>
    <x v="1065"/>
    <x v="1142"/>
    <x v="1239"/>
    <x v="41"/>
    <x v="1211"/>
    <x v="8"/>
  </r>
  <r>
    <x v="1174"/>
    <x v="1196"/>
    <x v="1248"/>
    <x v="1175"/>
    <x v="1066"/>
    <x v="1143"/>
    <x v="1240"/>
    <x v="553"/>
    <x v="1212"/>
    <x v="2"/>
  </r>
  <r>
    <x v="366"/>
    <x v="1197"/>
    <x v="1249"/>
    <x v="1176"/>
    <x v="803"/>
    <x v="551"/>
    <x v="1241"/>
    <x v="64"/>
    <x v="1213"/>
    <x v="20"/>
  </r>
  <r>
    <x v="1175"/>
    <x v="1198"/>
    <x v="1250"/>
    <x v="413"/>
    <x v="1067"/>
    <x v="1144"/>
    <x v="1242"/>
    <x v="32"/>
    <x v="1214"/>
    <x v="16"/>
  </r>
  <r>
    <x v="1176"/>
    <x v="1199"/>
    <x v="1251"/>
    <x v="1177"/>
    <x v="1068"/>
    <x v="1145"/>
    <x v="1243"/>
    <x v="554"/>
    <x v="1215"/>
    <x v="3"/>
  </r>
  <r>
    <x v="1177"/>
    <x v="1200"/>
    <x v="1252"/>
    <x v="463"/>
    <x v="1069"/>
    <x v="1146"/>
    <x v="1244"/>
    <x v="34"/>
    <x v="1216"/>
    <x v="14"/>
  </r>
  <r>
    <x v="808"/>
    <x v="1201"/>
    <x v="1253"/>
    <x v="1178"/>
    <x v="80"/>
    <x v="1147"/>
    <x v="1176"/>
    <x v="506"/>
    <x v="1217"/>
    <x v="3"/>
  </r>
  <r>
    <x v="1178"/>
    <x v="1202"/>
    <x v="1254"/>
    <x v="1179"/>
    <x v="1070"/>
    <x v="1148"/>
    <x v="1245"/>
    <x v="64"/>
    <x v="1218"/>
    <x v="1"/>
  </r>
  <r>
    <x v="1179"/>
    <x v="1203"/>
    <x v="1255"/>
    <x v="90"/>
    <x v="1071"/>
    <x v="1029"/>
    <x v="1246"/>
    <x v="555"/>
    <x v="1162"/>
    <x v="17"/>
  </r>
  <r>
    <x v="1180"/>
    <x v="1204"/>
    <x v="1256"/>
    <x v="1029"/>
    <x v="1072"/>
    <x v="1149"/>
    <x v="1247"/>
    <x v="556"/>
    <x v="1219"/>
    <x v="5"/>
  </r>
  <r>
    <x v="1181"/>
    <x v="1205"/>
    <x v="1257"/>
    <x v="1180"/>
    <x v="803"/>
    <x v="206"/>
    <x v="1248"/>
    <x v="557"/>
    <x v="1220"/>
    <x v="4"/>
  </r>
  <r>
    <x v="1182"/>
    <x v="1206"/>
    <x v="1258"/>
    <x v="1181"/>
    <x v="1073"/>
    <x v="1150"/>
    <x v="1249"/>
    <x v="558"/>
    <x v="1221"/>
    <x v="19"/>
  </r>
  <r>
    <x v="1183"/>
    <x v="1207"/>
    <x v="1259"/>
    <x v="1182"/>
    <x v="1074"/>
    <x v="1151"/>
    <x v="1250"/>
    <x v="0"/>
    <x v="1222"/>
    <x v="20"/>
  </r>
  <r>
    <x v="1184"/>
    <x v="634"/>
    <x v="1260"/>
    <x v="1183"/>
    <x v="1075"/>
    <x v="947"/>
    <x v="1251"/>
    <x v="32"/>
    <x v="1223"/>
    <x v="5"/>
  </r>
  <r>
    <x v="533"/>
    <x v="1208"/>
    <x v="1261"/>
    <x v="1184"/>
    <x v="1076"/>
    <x v="91"/>
    <x v="1252"/>
    <x v="559"/>
    <x v="1224"/>
    <x v="20"/>
  </r>
  <r>
    <x v="1185"/>
    <x v="982"/>
    <x v="1262"/>
    <x v="1185"/>
    <x v="953"/>
    <x v="1152"/>
    <x v="1253"/>
    <x v="50"/>
    <x v="1225"/>
    <x v="9"/>
  </r>
  <r>
    <x v="1186"/>
    <x v="1209"/>
    <x v="1263"/>
    <x v="1186"/>
    <x v="1077"/>
    <x v="453"/>
    <x v="1254"/>
    <x v="13"/>
    <x v="1226"/>
    <x v="17"/>
  </r>
  <r>
    <x v="1187"/>
    <x v="1210"/>
    <x v="1264"/>
    <x v="1187"/>
    <x v="1078"/>
    <x v="1153"/>
    <x v="1255"/>
    <x v="560"/>
    <x v="1227"/>
    <x v="0"/>
  </r>
  <r>
    <x v="1188"/>
    <x v="1211"/>
    <x v="1265"/>
    <x v="1188"/>
    <x v="1079"/>
    <x v="1154"/>
    <x v="1256"/>
    <x v="32"/>
    <x v="1228"/>
    <x v="9"/>
  </r>
  <r>
    <x v="1189"/>
    <x v="1212"/>
    <x v="1266"/>
    <x v="1189"/>
    <x v="1080"/>
    <x v="1155"/>
    <x v="1257"/>
    <x v="561"/>
    <x v="1229"/>
    <x v="17"/>
  </r>
  <r>
    <x v="43"/>
    <x v="1213"/>
    <x v="1267"/>
    <x v="1190"/>
    <x v="1081"/>
    <x v="1156"/>
    <x v="1258"/>
    <x v="494"/>
    <x v="1230"/>
    <x v="6"/>
  </r>
  <r>
    <x v="1190"/>
    <x v="1214"/>
    <x v="1268"/>
    <x v="969"/>
    <x v="1082"/>
    <x v="1157"/>
    <x v="1259"/>
    <x v="11"/>
    <x v="1231"/>
    <x v="16"/>
  </r>
  <r>
    <x v="1191"/>
    <x v="1215"/>
    <x v="1269"/>
    <x v="1191"/>
    <x v="352"/>
    <x v="1158"/>
    <x v="1260"/>
    <x v="0"/>
    <x v="1232"/>
    <x v="5"/>
  </r>
  <r>
    <x v="1192"/>
    <x v="1216"/>
    <x v="1270"/>
    <x v="1192"/>
    <x v="1083"/>
    <x v="1159"/>
    <x v="1261"/>
    <x v="50"/>
    <x v="1233"/>
    <x v="6"/>
  </r>
  <r>
    <x v="869"/>
    <x v="1217"/>
    <x v="1271"/>
    <x v="1193"/>
    <x v="1084"/>
    <x v="318"/>
    <x v="1262"/>
    <x v="562"/>
    <x v="1234"/>
    <x v="7"/>
  </r>
  <r>
    <x v="1193"/>
    <x v="1218"/>
    <x v="1272"/>
    <x v="1194"/>
    <x v="563"/>
    <x v="707"/>
    <x v="1263"/>
    <x v="11"/>
    <x v="1235"/>
    <x v="4"/>
  </r>
  <r>
    <x v="1194"/>
    <x v="1219"/>
    <x v="1273"/>
    <x v="1195"/>
    <x v="713"/>
    <x v="1160"/>
    <x v="1264"/>
    <x v="563"/>
    <x v="1236"/>
    <x v="2"/>
  </r>
  <r>
    <x v="296"/>
    <x v="1220"/>
    <x v="1274"/>
    <x v="1196"/>
    <x v="164"/>
    <x v="1161"/>
    <x v="1265"/>
    <x v="70"/>
    <x v="1237"/>
    <x v="0"/>
  </r>
  <r>
    <x v="1195"/>
    <x v="1221"/>
    <x v="1275"/>
    <x v="972"/>
    <x v="1085"/>
    <x v="1162"/>
    <x v="1266"/>
    <x v="32"/>
    <x v="1238"/>
    <x v="7"/>
  </r>
  <r>
    <x v="1196"/>
    <x v="700"/>
    <x v="1276"/>
    <x v="1020"/>
    <x v="1086"/>
    <x v="632"/>
    <x v="1267"/>
    <x v="11"/>
    <x v="1239"/>
    <x v="16"/>
  </r>
  <r>
    <x v="1197"/>
    <x v="1222"/>
    <x v="1277"/>
    <x v="1197"/>
    <x v="1087"/>
    <x v="1163"/>
    <x v="1268"/>
    <x v="34"/>
    <x v="1240"/>
    <x v="9"/>
  </r>
  <r>
    <x v="1198"/>
    <x v="1223"/>
    <x v="1278"/>
    <x v="617"/>
    <x v="1088"/>
    <x v="1164"/>
    <x v="1269"/>
    <x v="32"/>
    <x v="1241"/>
    <x v="20"/>
  </r>
  <r>
    <x v="1199"/>
    <x v="1224"/>
    <x v="1279"/>
    <x v="1198"/>
    <x v="1089"/>
    <x v="1165"/>
    <x v="1270"/>
    <x v="506"/>
    <x v="406"/>
    <x v="7"/>
  </r>
  <r>
    <x v="1200"/>
    <x v="1225"/>
    <x v="1280"/>
    <x v="1199"/>
    <x v="1090"/>
    <x v="1166"/>
    <x v="485"/>
    <x v="89"/>
    <x v="1242"/>
    <x v="9"/>
  </r>
  <r>
    <x v="1201"/>
    <x v="1226"/>
    <x v="1281"/>
    <x v="139"/>
    <x v="1091"/>
    <x v="1095"/>
    <x v="1271"/>
    <x v="89"/>
    <x v="1243"/>
    <x v="20"/>
  </r>
  <r>
    <x v="1202"/>
    <x v="1227"/>
    <x v="1282"/>
    <x v="626"/>
    <x v="718"/>
    <x v="1167"/>
    <x v="1272"/>
    <x v="11"/>
    <x v="1244"/>
    <x v="16"/>
  </r>
  <r>
    <x v="1203"/>
    <x v="1228"/>
    <x v="1283"/>
    <x v="1200"/>
    <x v="443"/>
    <x v="1168"/>
    <x v="1273"/>
    <x v="375"/>
    <x v="1245"/>
    <x v="4"/>
  </r>
  <r>
    <x v="1204"/>
    <x v="1229"/>
    <x v="1055"/>
    <x v="1201"/>
    <x v="1092"/>
    <x v="1169"/>
    <x v="1274"/>
    <x v="132"/>
    <x v="1246"/>
    <x v="15"/>
  </r>
  <r>
    <x v="1205"/>
    <x v="1230"/>
    <x v="1284"/>
    <x v="630"/>
    <x v="218"/>
    <x v="1170"/>
    <x v="1275"/>
    <x v="11"/>
    <x v="1247"/>
    <x v="16"/>
  </r>
  <r>
    <x v="1206"/>
    <x v="1231"/>
    <x v="1285"/>
    <x v="147"/>
    <x v="1093"/>
    <x v="1171"/>
    <x v="1276"/>
    <x v="32"/>
    <x v="182"/>
    <x v="17"/>
  </r>
  <r>
    <x v="1207"/>
    <x v="182"/>
    <x v="1286"/>
    <x v="1202"/>
    <x v="1094"/>
    <x v="1172"/>
    <x v="1277"/>
    <x v="564"/>
    <x v="1248"/>
    <x v="20"/>
  </r>
  <r>
    <x v="1208"/>
    <x v="632"/>
    <x v="1287"/>
    <x v="1203"/>
    <x v="174"/>
    <x v="640"/>
    <x v="167"/>
    <x v="11"/>
    <x v="1249"/>
    <x v="6"/>
  </r>
  <r>
    <x v="1209"/>
    <x v="1232"/>
    <x v="1288"/>
    <x v="1204"/>
    <x v="45"/>
    <x v="1173"/>
    <x v="1278"/>
    <x v="47"/>
    <x v="1250"/>
    <x v="20"/>
  </r>
  <r>
    <x v="1210"/>
    <x v="1233"/>
    <x v="1289"/>
    <x v="1205"/>
    <x v="1095"/>
    <x v="1174"/>
    <x v="1279"/>
    <x v="64"/>
    <x v="1251"/>
    <x v="2"/>
  </r>
  <r>
    <x v="1211"/>
    <x v="1234"/>
    <x v="1290"/>
    <x v="1206"/>
    <x v="1084"/>
    <x v="1175"/>
    <x v="1280"/>
    <x v="64"/>
    <x v="1252"/>
    <x v="2"/>
  </r>
  <r>
    <x v="1212"/>
    <x v="1235"/>
    <x v="1291"/>
    <x v="1207"/>
    <x v="64"/>
    <x v="1176"/>
    <x v="1281"/>
    <x v="28"/>
    <x v="1253"/>
    <x v="7"/>
  </r>
  <r>
    <x v="1213"/>
    <x v="1236"/>
    <x v="1292"/>
    <x v="1208"/>
    <x v="1096"/>
    <x v="1177"/>
    <x v="1282"/>
    <x v="565"/>
    <x v="1254"/>
    <x v="6"/>
  </r>
  <r>
    <x v="198"/>
    <x v="1237"/>
    <x v="1293"/>
    <x v="554"/>
    <x v="1097"/>
    <x v="1178"/>
    <x v="1090"/>
    <x v="224"/>
    <x v="1255"/>
    <x v="9"/>
  </r>
  <r>
    <x v="1214"/>
    <x v="1238"/>
    <x v="1294"/>
    <x v="1209"/>
    <x v="169"/>
    <x v="756"/>
    <x v="1283"/>
    <x v="506"/>
    <x v="1256"/>
    <x v="5"/>
  </r>
  <r>
    <x v="1215"/>
    <x v="1239"/>
    <x v="49"/>
    <x v="1210"/>
    <x v="1098"/>
    <x v="451"/>
    <x v="1284"/>
    <x v="11"/>
    <x v="469"/>
    <x v="7"/>
  </r>
  <r>
    <x v="1216"/>
    <x v="1240"/>
    <x v="1295"/>
    <x v="1211"/>
    <x v="963"/>
    <x v="1179"/>
    <x v="1285"/>
    <x v="0"/>
    <x v="1257"/>
    <x v="15"/>
  </r>
  <r>
    <x v="1217"/>
    <x v="1241"/>
    <x v="1296"/>
    <x v="482"/>
    <x v="1099"/>
    <x v="1180"/>
    <x v="1286"/>
    <x v="316"/>
    <x v="1258"/>
    <x v="15"/>
  </r>
  <r>
    <x v="1218"/>
    <x v="1208"/>
    <x v="1297"/>
    <x v="1212"/>
    <x v="1100"/>
    <x v="1181"/>
    <x v="1287"/>
    <x v="11"/>
    <x v="1259"/>
    <x v="17"/>
  </r>
  <r>
    <x v="1219"/>
    <x v="1242"/>
    <x v="1298"/>
    <x v="1213"/>
    <x v="784"/>
    <x v="1182"/>
    <x v="1288"/>
    <x v="178"/>
    <x v="1000"/>
    <x v="9"/>
  </r>
  <r>
    <x v="1220"/>
    <x v="795"/>
    <x v="1299"/>
    <x v="1214"/>
    <x v="1101"/>
    <x v="251"/>
    <x v="1289"/>
    <x v="0"/>
    <x v="1260"/>
    <x v="7"/>
  </r>
  <r>
    <x v="825"/>
    <x v="1243"/>
    <x v="1300"/>
    <x v="1215"/>
    <x v="1102"/>
    <x v="949"/>
    <x v="1290"/>
    <x v="403"/>
    <x v="1261"/>
    <x v="5"/>
  </r>
  <r>
    <x v="853"/>
    <x v="1244"/>
    <x v="1301"/>
    <x v="787"/>
    <x v="256"/>
    <x v="1183"/>
    <x v="1291"/>
    <x v="11"/>
    <x v="1262"/>
    <x v="19"/>
  </r>
  <r>
    <x v="1221"/>
    <x v="1245"/>
    <x v="1302"/>
    <x v="1216"/>
    <x v="283"/>
    <x v="561"/>
    <x v="1292"/>
    <x v="132"/>
    <x v="1263"/>
    <x v="20"/>
  </r>
  <r>
    <x v="1222"/>
    <x v="908"/>
    <x v="1303"/>
    <x v="312"/>
    <x v="1103"/>
    <x v="834"/>
    <x v="1293"/>
    <x v="58"/>
    <x v="1264"/>
    <x v="5"/>
  </r>
  <r>
    <x v="1223"/>
    <x v="1246"/>
    <x v="1304"/>
    <x v="240"/>
    <x v="1104"/>
    <x v="1184"/>
    <x v="1294"/>
    <x v="566"/>
    <x v="1001"/>
    <x v="2"/>
  </r>
  <r>
    <x v="1224"/>
    <x v="1247"/>
    <x v="1305"/>
    <x v="1217"/>
    <x v="536"/>
    <x v="1185"/>
    <x v="1295"/>
    <x v="567"/>
    <x v="1265"/>
    <x v="9"/>
  </r>
  <r>
    <x v="1225"/>
    <x v="1248"/>
    <x v="1306"/>
    <x v="1218"/>
    <x v="1105"/>
    <x v="519"/>
    <x v="1296"/>
    <x v="58"/>
    <x v="1266"/>
    <x v="17"/>
  </r>
  <r>
    <x v="1226"/>
    <x v="1249"/>
    <x v="18"/>
    <x v="1219"/>
    <x v="179"/>
    <x v="472"/>
    <x v="1297"/>
    <x v="79"/>
    <x v="1267"/>
    <x v="9"/>
  </r>
  <r>
    <x v="1227"/>
    <x v="1250"/>
    <x v="1307"/>
    <x v="356"/>
    <x v="1106"/>
    <x v="1186"/>
    <x v="1298"/>
    <x v="11"/>
    <x v="350"/>
    <x v="9"/>
  </r>
  <r>
    <x v="1228"/>
    <x v="1251"/>
    <x v="1308"/>
    <x v="633"/>
    <x v="1107"/>
    <x v="646"/>
    <x v="1297"/>
    <x v="79"/>
    <x v="1268"/>
    <x v="3"/>
  </r>
  <r>
    <x v="1229"/>
    <x v="1252"/>
    <x v="1309"/>
    <x v="1220"/>
    <x v="1108"/>
    <x v="1187"/>
    <x v="1299"/>
    <x v="361"/>
    <x v="1269"/>
    <x v="7"/>
  </r>
  <r>
    <x v="1230"/>
    <x v="64"/>
    <x v="1310"/>
    <x v="1221"/>
    <x v="233"/>
    <x v="1188"/>
    <x v="1300"/>
    <x v="568"/>
    <x v="1270"/>
    <x v="20"/>
  </r>
  <r>
    <x v="1231"/>
    <x v="1253"/>
    <x v="1311"/>
    <x v="35"/>
    <x v="1091"/>
    <x v="1032"/>
    <x v="1301"/>
    <x v="482"/>
    <x v="1271"/>
    <x v="4"/>
  </r>
  <r>
    <x v="1232"/>
    <x v="1254"/>
    <x v="1312"/>
    <x v="1222"/>
    <x v="1109"/>
    <x v="1189"/>
    <x v="1302"/>
    <x v="569"/>
    <x v="1272"/>
    <x v="19"/>
  </r>
  <r>
    <x v="1233"/>
    <x v="1255"/>
    <x v="1313"/>
    <x v="1223"/>
    <x v="1110"/>
    <x v="1190"/>
    <x v="1303"/>
    <x v="32"/>
    <x v="1273"/>
    <x v="17"/>
  </r>
  <r>
    <x v="1234"/>
    <x v="1256"/>
    <x v="1314"/>
    <x v="1224"/>
    <x v="19"/>
    <x v="1191"/>
    <x v="1304"/>
    <x v="570"/>
    <x v="1274"/>
    <x v="2"/>
  </r>
  <r>
    <x v="1235"/>
    <x v="1257"/>
    <x v="1315"/>
    <x v="1225"/>
    <x v="1111"/>
    <x v="1192"/>
    <x v="2"/>
    <x v="2"/>
    <x v="1275"/>
    <x v="12"/>
  </r>
  <r>
    <x v="1236"/>
    <x v="1258"/>
    <x v="1316"/>
    <x v="526"/>
    <x v="1112"/>
    <x v="1193"/>
    <x v="1305"/>
    <x v="571"/>
    <x v="1276"/>
    <x v="1"/>
  </r>
  <r>
    <x v="1237"/>
    <x v="1259"/>
    <x v="1317"/>
    <x v="1226"/>
    <x v="38"/>
    <x v="272"/>
    <x v="1306"/>
    <x v="11"/>
    <x v="1277"/>
    <x v="19"/>
  </r>
  <r>
    <x v="1238"/>
    <x v="260"/>
    <x v="1318"/>
    <x v="1227"/>
    <x v="1113"/>
    <x v="1194"/>
    <x v="1307"/>
    <x v="572"/>
    <x v="1278"/>
    <x v="2"/>
  </r>
  <r>
    <x v="1007"/>
    <x v="1260"/>
    <x v="1319"/>
    <x v="654"/>
    <x v="1114"/>
    <x v="1195"/>
    <x v="204"/>
    <x v="573"/>
    <x v="1279"/>
    <x v="19"/>
  </r>
  <r>
    <x v="1239"/>
    <x v="1261"/>
    <x v="1320"/>
    <x v="666"/>
    <x v="825"/>
    <x v="1196"/>
    <x v="1308"/>
    <x v="574"/>
    <x v="1280"/>
    <x v="3"/>
  </r>
  <r>
    <x v="1240"/>
    <x v="1262"/>
    <x v="1300"/>
    <x v="1228"/>
    <x v="507"/>
    <x v="1197"/>
    <x v="1309"/>
    <x v="260"/>
    <x v="1281"/>
    <x v="23"/>
  </r>
  <r>
    <x v="524"/>
    <x v="1012"/>
    <x v="536"/>
    <x v="852"/>
    <x v="56"/>
    <x v="1198"/>
    <x v="541"/>
    <x v="266"/>
    <x v="874"/>
    <x v="19"/>
  </r>
  <r>
    <x v="1241"/>
    <x v="1263"/>
    <x v="1321"/>
    <x v="104"/>
    <x v="1115"/>
    <x v="1199"/>
    <x v="373"/>
    <x v="575"/>
    <x v="946"/>
    <x v="0"/>
  </r>
  <r>
    <x v="658"/>
    <x v="653"/>
    <x v="537"/>
    <x v="314"/>
    <x v="498"/>
    <x v="1182"/>
    <x v="541"/>
    <x v="266"/>
    <x v="534"/>
    <x v="6"/>
  </r>
  <r>
    <x v="1242"/>
    <x v="1264"/>
    <x v="17"/>
    <x v="873"/>
    <x v="345"/>
    <x v="1200"/>
    <x v="541"/>
    <x v="266"/>
    <x v="1282"/>
    <x v="19"/>
  </r>
  <r>
    <x v="43"/>
    <x v="1081"/>
    <x v="1322"/>
    <x v="45"/>
    <x v="498"/>
    <x v="1131"/>
    <x v="1310"/>
    <x v="576"/>
    <x v="1283"/>
    <x v="22"/>
  </r>
  <r>
    <x v="94"/>
    <x v="1265"/>
    <x v="1323"/>
    <x v="45"/>
    <x v="1116"/>
    <x v="1201"/>
    <x v="541"/>
    <x v="266"/>
    <x v="1284"/>
    <x v="5"/>
  </r>
  <r>
    <x v="430"/>
    <x v="1266"/>
    <x v="1324"/>
    <x v="1229"/>
    <x v="1117"/>
    <x v="1202"/>
    <x v="1311"/>
    <x v="34"/>
    <x v="1285"/>
    <x v="5"/>
  </r>
  <r>
    <x v="1243"/>
    <x v="1267"/>
    <x v="1325"/>
    <x v="1230"/>
    <x v="1118"/>
    <x v="1203"/>
    <x v="1312"/>
    <x v="4"/>
    <x v="1286"/>
    <x v="0"/>
  </r>
  <r>
    <x v="43"/>
    <x v="1268"/>
    <x v="541"/>
    <x v="1231"/>
    <x v="1116"/>
    <x v="1204"/>
    <x v="544"/>
    <x v="268"/>
    <x v="1287"/>
    <x v="0"/>
  </r>
  <r>
    <x v="1244"/>
    <x v="1269"/>
    <x v="1326"/>
    <x v="1232"/>
    <x v="1119"/>
    <x v="615"/>
    <x v="1313"/>
    <x v="554"/>
    <x v="1288"/>
    <x v="3"/>
  </r>
  <r>
    <x v="1245"/>
    <x v="1270"/>
    <x v="1327"/>
    <x v="1233"/>
    <x v="1120"/>
    <x v="1205"/>
    <x v="931"/>
    <x v="26"/>
    <x v="1289"/>
    <x v="30"/>
  </r>
  <r>
    <x v="1246"/>
    <x v="1271"/>
    <x v="1328"/>
    <x v="1234"/>
    <x v="1121"/>
    <x v="1096"/>
    <x v="1314"/>
    <x v="577"/>
    <x v="1290"/>
    <x v="12"/>
  </r>
  <r>
    <x v="953"/>
    <x v="1272"/>
    <x v="1329"/>
    <x v="1235"/>
    <x v="1122"/>
    <x v="1206"/>
    <x v="1315"/>
    <x v="578"/>
    <x v="1291"/>
    <x v="19"/>
  </r>
  <r>
    <x v="572"/>
    <x v="1273"/>
    <x v="1330"/>
    <x v="1236"/>
    <x v="1123"/>
    <x v="1207"/>
    <x v="1316"/>
    <x v="579"/>
    <x v="129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8"/>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9"/>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53"/>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61"/>
  </r>
  <r>
    <x v="205"/>
  </r>
  <r>
    <x v="206"/>
  </r>
  <r>
    <x v="207"/>
  </r>
  <r>
    <x v="208"/>
  </r>
  <r>
    <x v="209"/>
  </r>
  <r>
    <x v="210"/>
  </r>
  <r>
    <x v="211"/>
  </r>
  <r>
    <x v="212"/>
  </r>
  <r>
    <x v="213"/>
  </r>
  <r>
    <x v="214"/>
  </r>
  <r>
    <x v="215"/>
  </r>
  <r>
    <x v="216"/>
  </r>
  <r>
    <x v="217"/>
  </r>
  <r>
    <x v="218"/>
  </r>
  <r>
    <x v="219"/>
  </r>
  <r>
    <x v="220"/>
  </r>
  <r>
    <x v="221"/>
  </r>
  <r>
    <x v="222"/>
  </r>
  <r>
    <x v="223"/>
  </r>
  <r>
    <x v="224"/>
  </r>
  <r>
    <x v="225"/>
  </r>
  <r>
    <x v="69"/>
  </r>
  <r>
    <x v="226"/>
  </r>
  <r>
    <x v="227"/>
  </r>
  <r>
    <x v="228"/>
  </r>
  <r>
    <x v="229"/>
  </r>
  <r>
    <x v="230"/>
  </r>
  <r>
    <x v="231"/>
  </r>
  <r>
    <x v="232"/>
  </r>
  <r>
    <x v="233"/>
  </r>
  <r>
    <x v="234"/>
  </r>
  <r>
    <x v="235"/>
  </r>
  <r>
    <x v="236"/>
  </r>
  <r>
    <x v="237"/>
  </r>
  <r>
    <x v="238"/>
  </r>
  <r>
    <x v="239"/>
  </r>
  <r>
    <x v="240"/>
  </r>
  <r>
    <x v="241"/>
  </r>
  <r>
    <x v="242"/>
  </r>
  <r>
    <x v="243"/>
  </r>
  <r>
    <x v="244"/>
  </r>
  <r>
    <x v="245"/>
  </r>
  <r>
    <x v="246"/>
  </r>
  <r>
    <x v="247"/>
  </r>
  <r>
    <x v="248"/>
  </r>
  <r>
    <x v="249"/>
  </r>
  <r>
    <x v="173"/>
  </r>
  <r>
    <x v="250"/>
  </r>
  <r>
    <x v="251"/>
  </r>
  <r>
    <x v="252"/>
  </r>
  <r>
    <x v="253"/>
  </r>
  <r>
    <x v="42"/>
  </r>
  <r>
    <x v="254"/>
  </r>
  <r>
    <x v="255"/>
  </r>
  <r>
    <x v="256"/>
  </r>
  <r>
    <x v="257"/>
  </r>
  <r>
    <x v="258"/>
  </r>
  <r>
    <x v="259"/>
  </r>
  <r>
    <x v="260"/>
  </r>
  <r>
    <x v="261"/>
  </r>
  <r>
    <x v="262"/>
  </r>
  <r>
    <x v="263"/>
  </r>
  <r>
    <x v="264"/>
  </r>
  <r>
    <x v="265"/>
  </r>
  <r>
    <x v="266"/>
  </r>
  <r>
    <x v="267"/>
  </r>
  <r>
    <x v="268"/>
  </r>
  <r>
    <x v="269"/>
  </r>
  <r>
    <x v="270"/>
  </r>
  <r>
    <x v="271"/>
  </r>
  <r>
    <x v="272"/>
  </r>
  <r>
    <x v="273"/>
  </r>
  <r>
    <x v="274"/>
  </r>
  <r>
    <x v="275"/>
  </r>
  <r>
    <x v="276"/>
  </r>
  <r>
    <x v="109"/>
  </r>
  <r>
    <x v="277"/>
  </r>
  <r>
    <x v="278"/>
  </r>
  <r>
    <x v="279"/>
  </r>
  <r>
    <x v="280"/>
  </r>
  <r>
    <x v="40"/>
  </r>
  <r>
    <x v="281"/>
  </r>
  <r>
    <x v="282"/>
  </r>
  <r>
    <x v="283"/>
  </r>
  <r>
    <x v="52"/>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187"/>
  </r>
  <r>
    <x v="311"/>
  </r>
  <r>
    <x v="38"/>
  </r>
  <r>
    <x v="312"/>
  </r>
  <r>
    <x v="313"/>
  </r>
  <r>
    <x v="314"/>
  </r>
  <r>
    <x v="315"/>
  </r>
  <r>
    <x v="316"/>
  </r>
  <r>
    <x v="316"/>
  </r>
  <r>
    <x v="317"/>
  </r>
  <r>
    <x v="38"/>
  </r>
  <r>
    <x v="52"/>
  </r>
  <r>
    <x v="318"/>
  </r>
  <r>
    <x v="319"/>
  </r>
  <r>
    <x v="320"/>
  </r>
  <r>
    <x v="321"/>
  </r>
  <r>
    <x v="322"/>
  </r>
  <r>
    <x v="249"/>
  </r>
  <r>
    <x v="323"/>
  </r>
  <r>
    <x v="324"/>
  </r>
  <r>
    <x v="325"/>
  </r>
  <r>
    <x v="326"/>
  </r>
  <r>
    <x v="327"/>
  </r>
  <r>
    <x v="328"/>
  </r>
  <r>
    <x v="329"/>
  </r>
  <r>
    <x v="209"/>
  </r>
  <r>
    <x v="330"/>
  </r>
  <r>
    <x v="331"/>
  </r>
  <r>
    <x v="332"/>
  </r>
  <r>
    <x v="333"/>
  </r>
  <r>
    <x v="334"/>
  </r>
  <r>
    <x v="335"/>
  </r>
  <r>
    <x v="336"/>
  </r>
  <r>
    <x v="337"/>
  </r>
  <r>
    <x v="338"/>
  </r>
  <r>
    <x v="252"/>
  </r>
  <r>
    <x v="339"/>
  </r>
  <r>
    <x v="340"/>
  </r>
  <r>
    <x v="341"/>
  </r>
  <r>
    <x v="342"/>
  </r>
  <r>
    <x v="343"/>
  </r>
  <r>
    <x v="344"/>
  </r>
  <r>
    <x v="345"/>
  </r>
  <r>
    <x v="346"/>
  </r>
  <r>
    <x v="197"/>
  </r>
  <r>
    <x v="347"/>
  </r>
  <r>
    <x v="348"/>
  </r>
  <r>
    <x v="317"/>
  </r>
  <r>
    <x v="349"/>
  </r>
  <r>
    <x v="40"/>
  </r>
  <r>
    <x v="350"/>
  </r>
  <r>
    <x v="351"/>
  </r>
  <r>
    <x v="134"/>
  </r>
  <r>
    <x v="352"/>
  </r>
  <r>
    <x v="353"/>
  </r>
  <r>
    <x v="354"/>
  </r>
  <r>
    <x v="355"/>
  </r>
  <r>
    <x v="356"/>
  </r>
  <r>
    <x v="357"/>
  </r>
  <r>
    <x v="358"/>
  </r>
  <r>
    <x v="359"/>
  </r>
  <r>
    <x v="360"/>
  </r>
  <r>
    <x v="361"/>
  </r>
  <r>
    <x v="362"/>
  </r>
  <r>
    <x v="133"/>
  </r>
  <r>
    <x v="354"/>
  </r>
  <r>
    <x v="363"/>
  </r>
  <r>
    <x v="8"/>
  </r>
  <r>
    <x v="364"/>
  </r>
  <r>
    <x v="365"/>
  </r>
  <r>
    <x v="366"/>
  </r>
  <r>
    <x v="367"/>
  </r>
  <r>
    <x v="368"/>
  </r>
  <r>
    <x v="369"/>
  </r>
  <r>
    <x v="370"/>
  </r>
  <r>
    <x v="371"/>
  </r>
  <r>
    <x v="263"/>
  </r>
  <r>
    <x v="20"/>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325"/>
  </r>
  <r>
    <x v="409"/>
  </r>
  <r>
    <x v="410"/>
  </r>
  <r>
    <x v="411"/>
  </r>
  <r>
    <x v="412"/>
  </r>
  <r>
    <x v="413"/>
  </r>
  <r>
    <x v="414"/>
  </r>
  <r>
    <x v="415"/>
  </r>
  <r>
    <x v="416"/>
  </r>
  <r>
    <x v="417"/>
  </r>
  <r>
    <x v="418"/>
  </r>
  <r>
    <x v="419"/>
  </r>
  <r>
    <x v="420"/>
  </r>
  <r>
    <x v="148"/>
  </r>
  <r>
    <x v="421"/>
  </r>
  <r>
    <x v="422"/>
  </r>
  <r>
    <x v="423"/>
  </r>
  <r>
    <x v="424"/>
  </r>
  <r>
    <x v="425"/>
  </r>
  <r>
    <x v="426"/>
  </r>
  <r>
    <x v="427"/>
  </r>
  <r>
    <x v="428"/>
  </r>
  <r>
    <x v="429"/>
  </r>
  <r>
    <x v="430"/>
  </r>
  <r>
    <x v="431"/>
  </r>
  <r>
    <x v="432"/>
  </r>
  <r>
    <x v="433"/>
  </r>
  <r>
    <x v="434"/>
  </r>
  <r>
    <x v="185"/>
  </r>
  <r>
    <x v="158"/>
  </r>
  <r>
    <x v="435"/>
  </r>
  <r>
    <x v="436"/>
  </r>
  <r>
    <x v="437"/>
  </r>
  <r>
    <x v="438"/>
  </r>
  <r>
    <x v="439"/>
  </r>
  <r>
    <x v="440"/>
  </r>
  <r>
    <x v="441"/>
  </r>
  <r>
    <x v="442"/>
  </r>
  <r>
    <x v="199"/>
  </r>
  <r>
    <x v="168"/>
  </r>
  <r>
    <x v="443"/>
  </r>
  <r>
    <x v="444"/>
  </r>
  <r>
    <x v="445"/>
  </r>
  <r>
    <x v="446"/>
  </r>
  <r>
    <x v="447"/>
  </r>
  <r>
    <x v="448"/>
  </r>
  <r>
    <x v="449"/>
  </r>
  <r>
    <x v="450"/>
  </r>
  <r>
    <x v="451"/>
  </r>
  <r>
    <x v="452"/>
  </r>
  <r>
    <x v="234"/>
  </r>
  <r>
    <x v="453"/>
  </r>
  <r>
    <x v="408"/>
  </r>
  <r>
    <x v="454"/>
  </r>
  <r>
    <x v="8"/>
  </r>
  <r>
    <x v="455"/>
  </r>
  <r>
    <x v="414"/>
  </r>
  <r>
    <x v="456"/>
  </r>
  <r>
    <x v="457"/>
  </r>
  <r>
    <x v="458"/>
  </r>
  <r>
    <x v="459"/>
  </r>
  <r>
    <x v="460"/>
  </r>
  <r>
    <x v="461"/>
  </r>
  <r>
    <x v="462"/>
  </r>
  <r>
    <x v="463"/>
  </r>
  <r>
    <x v="464"/>
  </r>
  <r>
    <x v="465"/>
  </r>
  <r>
    <x v="466"/>
  </r>
  <r>
    <x v="467"/>
  </r>
  <r>
    <x v="468"/>
  </r>
  <r>
    <x v="469"/>
  </r>
  <r>
    <x v="470"/>
  </r>
  <r>
    <x v="154"/>
  </r>
  <r>
    <x v="471"/>
  </r>
  <r>
    <x v="445"/>
  </r>
  <r>
    <x v="472"/>
  </r>
  <r>
    <x v="473"/>
  </r>
  <r>
    <x v="474"/>
  </r>
  <r>
    <x v="475"/>
  </r>
  <r>
    <x v="476"/>
  </r>
  <r>
    <x v="477"/>
  </r>
  <r>
    <x v="478"/>
  </r>
  <r>
    <x v="479"/>
  </r>
  <r>
    <x v="480"/>
  </r>
  <r>
    <x v="435"/>
  </r>
  <r>
    <x v="481"/>
  </r>
  <r>
    <x v="241"/>
  </r>
  <r>
    <x v="482"/>
  </r>
  <r>
    <x v="483"/>
  </r>
  <r>
    <x v="484"/>
  </r>
  <r>
    <x v="485"/>
  </r>
  <r>
    <x v="486"/>
  </r>
  <r>
    <x v="487"/>
  </r>
  <r>
    <x v="488"/>
  </r>
  <r>
    <x v="489"/>
  </r>
  <r>
    <x v="490"/>
  </r>
  <r>
    <x v="491"/>
  </r>
  <r>
    <x v="492"/>
  </r>
  <r>
    <x v="493"/>
  </r>
  <r>
    <x v="494"/>
  </r>
  <r>
    <x v="495"/>
  </r>
  <r>
    <x v="496"/>
  </r>
  <r>
    <x v="497"/>
  </r>
  <r>
    <x v="498"/>
  </r>
  <r>
    <x v="92"/>
  </r>
  <r>
    <x v="498"/>
  </r>
  <r>
    <x v="134"/>
  </r>
  <r>
    <x v="499"/>
  </r>
  <r>
    <x v="500"/>
  </r>
  <r>
    <x v="477"/>
  </r>
  <r>
    <x v="501"/>
  </r>
  <r>
    <x v="502"/>
  </r>
  <r>
    <x v="208"/>
  </r>
  <r>
    <x v="503"/>
  </r>
  <r>
    <x v="504"/>
  </r>
  <r>
    <x v="505"/>
  </r>
  <r>
    <x v="506"/>
  </r>
  <r>
    <x v="507"/>
  </r>
  <r>
    <x v="344"/>
  </r>
  <r>
    <x v="95"/>
  </r>
  <r>
    <x v="508"/>
  </r>
  <r>
    <x v="509"/>
  </r>
  <r>
    <x v="38"/>
  </r>
  <r>
    <x v="38"/>
  </r>
  <r>
    <x v="498"/>
  </r>
  <r>
    <x v="510"/>
  </r>
  <r>
    <x v="134"/>
  </r>
  <r>
    <x v="510"/>
  </r>
  <r>
    <x v="511"/>
  </r>
  <r>
    <x v="512"/>
  </r>
  <r>
    <x v="507"/>
  </r>
  <r>
    <x v="513"/>
  </r>
  <r>
    <x v="208"/>
  </r>
  <r>
    <x v="514"/>
  </r>
  <r>
    <x v="515"/>
  </r>
  <r>
    <x v="516"/>
  </r>
  <r>
    <x v="517"/>
  </r>
  <r>
    <x v="518"/>
  </r>
  <r>
    <x v="182"/>
  </r>
  <r>
    <x v="519"/>
  </r>
  <r>
    <x v="520"/>
  </r>
  <r>
    <x v="521"/>
  </r>
  <r>
    <x v="522"/>
  </r>
  <r>
    <x v="418"/>
  </r>
  <r>
    <x v="351"/>
  </r>
  <r>
    <x v="523"/>
  </r>
  <r>
    <x v="524"/>
  </r>
  <r>
    <x v="525"/>
  </r>
  <r>
    <x v="526"/>
  </r>
  <r>
    <x v="79"/>
  </r>
  <r>
    <x v="518"/>
  </r>
  <r>
    <x v="527"/>
  </r>
  <r>
    <x v="528"/>
  </r>
  <r>
    <x v="211"/>
  </r>
  <r>
    <x v="189"/>
  </r>
  <r>
    <x v="529"/>
  </r>
  <r>
    <x v="530"/>
  </r>
  <r>
    <x v="531"/>
  </r>
  <r>
    <x v="532"/>
  </r>
  <r>
    <x v="533"/>
  </r>
  <r>
    <x v="534"/>
  </r>
  <r>
    <x v="535"/>
  </r>
  <r>
    <x v="536"/>
  </r>
  <r>
    <x v="537"/>
  </r>
  <r>
    <x v="538"/>
  </r>
  <r>
    <x v="539"/>
  </r>
  <r>
    <x v="540"/>
  </r>
  <r>
    <x v="541"/>
  </r>
  <r>
    <x v="322"/>
  </r>
  <r>
    <x v="542"/>
  </r>
  <r>
    <x v="543"/>
  </r>
  <r>
    <x v="544"/>
  </r>
  <r>
    <x v="545"/>
  </r>
  <r>
    <x v="546"/>
  </r>
  <r>
    <x v="547"/>
  </r>
  <r>
    <x v="548"/>
  </r>
  <r>
    <x v="82"/>
  </r>
  <r>
    <x v="549"/>
  </r>
  <r>
    <x v="550"/>
  </r>
  <r>
    <x v="551"/>
  </r>
  <r>
    <x v="552"/>
  </r>
  <r>
    <x v="553"/>
  </r>
  <r>
    <x v="554"/>
  </r>
  <r>
    <x v="555"/>
  </r>
  <r>
    <x v="331"/>
  </r>
  <r>
    <x v="556"/>
  </r>
  <r>
    <x v="92"/>
  </r>
  <r>
    <x v="557"/>
  </r>
  <r>
    <x v="558"/>
  </r>
  <r>
    <x v="559"/>
  </r>
  <r>
    <x v="560"/>
  </r>
  <r>
    <x v="561"/>
  </r>
  <r>
    <x v="562"/>
  </r>
  <r>
    <x v="563"/>
  </r>
  <r>
    <x v="564"/>
  </r>
  <r>
    <x v="183"/>
  </r>
  <r>
    <x v="23"/>
  </r>
  <r>
    <x v="565"/>
  </r>
  <r>
    <x v="566"/>
  </r>
  <r>
    <x v="567"/>
  </r>
  <r>
    <x v="568"/>
  </r>
  <r>
    <x v="569"/>
  </r>
  <r>
    <x v="570"/>
  </r>
  <r>
    <x v="571"/>
  </r>
  <r>
    <x v="572"/>
  </r>
  <r>
    <x v="573"/>
  </r>
  <r>
    <x v="574"/>
  </r>
  <r>
    <x v="255"/>
  </r>
  <r>
    <x v="575"/>
  </r>
  <r>
    <x v="576"/>
  </r>
  <r>
    <x v="577"/>
  </r>
  <r>
    <x v="578"/>
  </r>
  <r>
    <x v="579"/>
  </r>
  <r>
    <x v="580"/>
  </r>
  <r>
    <x v="581"/>
  </r>
  <r>
    <x v="582"/>
  </r>
  <r>
    <x v="294"/>
  </r>
  <r>
    <x v="583"/>
  </r>
  <r>
    <x v="584"/>
  </r>
  <r>
    <x v="585"/>
  </r>
  <r>
    <x v="586"/>
  </r>
  <r>
    <x v="340"/>
  </r>
  <r>
    <x v="587"/>
  </r>
  <r>
    <x v="588"/>
  </r>
  <r>
    <x v="589"/>
  </r>
  <r>
    <x v="590"/>
  </r>
  <r>
    <x v="591"/>
  </r>
  <r>
    <x v="592"/>
  </r>
  <r>
    <x v="593"/>
  </r>
  <r>
    <x v="594"/>
  </r>
  <r>
    <x v="218"/>
  </r>
  <r>
    <x v="595"/>
  </r>
  <r>
    <x v="596"/>
  </r>
  <r>
    <x v="597"/>
  </r>
  <r>
    <x v="598"/>
  </r>
  <r>
    <x v="259"/>
  </r>
  <r>
    <x v="442"/>
  </r>
  <r>
    <x v="599"/>
  </r>
  <r>
    <x v="431"/>
  </r>
  <r>
    <x v="600"/>
  </r>
  <r>
    <x v="330"/>
  </r>
  <r>
    <x v="601"/>
  </r>
  <r>
    <x v="602"/>
  </r>
  <r>
    <x v="603"/>
  </r>
  <r>
    <x v="604"/>
  </r>
  <r>
    <x v="605"/>
  </r>
  <r>
    <x v="606"/>
  </r>
  <r>
    <x v="261"/>
  </r>
  <r>
    <x v="290"/>
  </r>
  <r>
    <x v="607"/>
  </r>
  <r>
    <x v="608"/>
  </r>
  <r>
    <x v="609"/>
  </r>
  <r>
    <x v="152"/>
  </r>
  <r>
    <x v="610"/>
  </r>
  <r>
    <x v="611"/>
  </r>
  <r>
    <x v="612"/>
  </r>
  <r>
    <x v="613"/>
  </r>
  <r>
    <x v="534"/>
  </r>
  <r>
    <x v="614"/>
  </r>
  <r>
    <x v="615"/>
  </r>
  <r>
    <x v="616"/>
  </r>
  <r>
    <x v="617"/>
  </r>
  <r>
    <x v="618"/>
  </r>
  <r>
    <x v="619"/>
  </r>
  <r>
    <x v="620"/>
  </r>
  <r>
    <x v="621"/>
  </r>
  <r>
    <x v="622"/>
  </r>
  <r>
    <x v="623"/>
  </r>
  <r>
    <x v="624"/>
  </r>
  <r>
    <x v="625"/>
  </r>
  <r>
    <x v="626"/>
  </r>
  <r>
    <x v="627"/>
  </r>
  <r>
    <x v="151"/>
  </r>
  <r>
    <x v="628"/>
  </r>
  <r>
    <x v="629"/>
  </r>
  <r>
    <x v="630"/>
  </r>
  <r>
    <x v="631"/>
  </r>
  <r>
    <x v="632"/>
  </r>
  <r>
    <x v="633"/>
  </r>
  <r>
    <x v="592"/>
  </r>
  <r>
    <x v="634"/>
  </r>
  <r>
    <x v="25"/>
  </r>
  <r>
    <x v="635"/>
  </r>
  <r>
    <x v="636"/>
  </r>
  <r>
    <x v="637"/>
  </r>
  <r>
    <x v="638"/>
  </r>
  <r>
    <x v="385"/>
  </r>
  <r>
    <x v="639"/>
  </r>
  <r>
    <x v="640"/>
  </r>
  <r>
    <x v="641"/>
  </r>
  <r>
    <x v="642"/>
  </r>
  <r>
    <x v="643"/>
  </r>
  <r>
    <x v="644"/>
  </r>
  <r>
    <x v="645"/>
  </r>
  <r>
    <x v="52"/>
  </r>
  <r>
    <x v="646"/>
  </r>
  <r>
    <x v="647"/>
  </r>
  <r>
    <x v="648"/>
  </r>
  <r>
    <x v="649"/>
  </r>
  <r>
    <x v="236"/>
  </r>
  <r>
    <x v="650"/>
  </r>
  <r>
    <x v="651"/>
  </r>
  <r>
    <x v="652"/>
  </r>
  <r>
    <x v="653"/>
  </r>
  <r>
    <x v="413"/>
  </r>
  <r>
    <x v="654"/>
  </r>
  <r>
    <x v="655"/>
  </r>
  <r>
    <x v="311"/>
  </r>
  <r>
    <x v="656"/>
  </r>
  <r>
    <x v="657"/>
  </r>
  <r>
    <x v="658"/>
  </r>
  <r>
    <x v="659"/>
  </r>
  <r>
    <x v="660"/>
  </r>
  <r>
    <x v="661"/>
  </r>
  <r>
    <x v="662"/>
  </r>
  <r>
    <x v="663"/>
  </r>
  <r>
    <x v="664"/>
  </r>
  <r>
    <x v="665"/>
  </r>
  <r>
    <x v="666"/>
  </r>
  <r>
    <x v="667"/>
  </r>
  <r>
    <x v="668"/>
  </r>
  <r>
    <x v="603"/>
  </r>
  <r>
    <x v="86"/>
  </r>
  <r>
    <x v="669"/>
  </r>
  <r>
    <x v="647"/>
  </r>
  <r>
    <x v="670"/>
  </r>
  <r>
    <x v="671"/>
  </r>
  <r>
    <x v="672"/>
  </r>
  <r>
    <x v="673"/>
  </r>
  <r>
    <x v="674"/>
  </r>
  <r>
    <x v="675"/>
  </r>
  <r>
    <x v="429"/>
  </r>
  <r>
    <x v="676"/>
  </r>
  <r>
    <x v="20"/>
  </r>
  <r>
    <x v="422"/>
  </r>
  <r>
    <x v="677"/>
  </r>
  <r>
    <x v="678"/>
  </r>
  <r>
    <x v="679"/>
  </r>
  <r>
    <x v="545"/>
  </r>
  <r>
    <x v="680"/>
  </r>
  <r>
    <x v="681"/>
  </r>
  <r>
    <x v="682"/>
  </r>
  <r>
    <x v="683"/>
  </r>
  <r>
    <x v="684"/>
  </r>
  <r>
    <x v="685"/>
  </r>
  <r>
    <x v="686"/>
  </r>
  <r>
    <x v="687"/>
  </r>
  <r>
    <x v="688"/>
  </r>
  <r>
    <x v="689"/>
  </r>
  <r>
    <x v="690"/>
  </r>
  <r>
    <x v="681"/>
  </r>
  <r>
    <x v="691"/>
  </r>
  <r>
    <x v="692"/>
  </r>
  <r>
    <x v="693"/>
  </r>
  <r>
    <x v="694"/>
  </r>
  <r>
    <x v="695"/>
  </r>
  <r>
    <x v="696"/>
  </r>
  <r>
    <x v="697"/>
  </r>
  <r>
    <x v="698"/>
  </r>
  <r>
    <x v="699"/>
  </r>
  <r>
    <x v="44"/>
  </r>
  <r>
    <x v="700"/>
  </r>
  <r>
    <x v="701"/>
  </r>
  <r>
    <x v="702"/>
  </r>
  <r>
    <x v="648"/>
  </r>
  <r>
    <x v="703"/>
  </r>
  <r>
    <x v="271"/>
  </r>
  <r>
    <x v="704"/>
  </r>
  <r>
    <x v="705"/>
  </r>
  <r>
    <x v="706"/>
  </r>
  <r>
    <x v="707"/>
  </r>
  <r>
    <x v="708"/>
  </r>
  <r>
    <x v="709"/>
  </r>
  <r>
    <x v="623"/>
  </r>
  <r>
    <x v="336"/>
  </r>
  <r>
    <x v="710"/>
  </r>
  <r>
    <x v="711"/>
  </r>
  <r>
    <x v="712"/>
  </r>
  <r>
    <x v="713"/>
  </r>
  <r>
    <x v="714"/>
  </r>
  <r>
    <x v="715"/>
  </r>
  <r>
    <x v="716"/>
  </r>
  <r>
    <x v="717"/>
  </r>
  <r>
    <x v="718"/>
  </r>
  <r>
    <x v="380"/>
  </r>
  <r>
    <x v="360"/>
  </r>
  <r>
    <x v="719"/>
  </r>
  <r>
    <x v="616"/>
  </r>
  <r>
    <x v="720"/>
  </r>
  <r>
    <x v="721"/>
  </r>
  <r>
    <x v="704"/>
  </r>
  <r>
    <x v="722"/>
  </r>
  <r>
    <x v="162"/>
  </r>
  <r>
    <x v="723"/>
  </r>
  <r>
    <x v="151"/>
  </r>
  <r>
    <x v="724"/>
  </r>
  <r>
    <x v="725"/>
  </r>
  <r>
    <x v="294"/>
  </r>
  <r>
    <x v="726"/>
  </r>
  <r>
    <x v="727"/>
  </r>
  <r>
    <x v="728"/>
  </r>
  <r>
    <x v="729"/>
  </r>
  <r>
    <x v="730"/>
  </r>
  <r>
    <x v="431"/>
  </r>
  <r>
    <x v="731"/>
  </r>
  <r>
    <x v="732"/>
  </r>
  <r>
    <x v="542"/>
  </r>
  <r>
    <x v="514"/>
  </r>
  <r>
    <x v="733"/>
  </r>
  <r>
    <x v="464"/>
  </r>
  <r>
    <x v="314"/>
  </r>
  <r>
    <x v="734"/>
  </r>
  <r>
    <x v="735"/>
  </r>
  <r>
    <x v="736"/>
  </r>
  <r>
    <x v="737"/>
  </r>
  <r>
    <x v="738"/>
  </r>
  <r>
    <x v="739"/>
  </r>
  <r>
    <x v="97"/>
  </r>
  <r>
    <x v="701"/>
  </r>
  <r>
    <x v="740"/>
  </r>
  <r>
    <x v="741"/>
  </r>
  <r>
    <x v="742"/>
  </r>
  <r>
    <x v="743"/>
  </r>
  <r>
    <x v="744"/>
  </r>
  <r>
    <x v="619"/>
  </r>
  <r>
    <x v="642"/>
  </r>
  <r>
    <x v="268"/>
  </r>
  <r>
    <x v="440"/>
  </r>
  <r>
    <x v="745"/>
  </r>
  <r>
    <x v="746"/>
  </r>
  <r>
    <x v="614"/>
  </r>
  <r>
    <x v="161"/>
  </r>
  <r>
    <x v="285"/>
  </r>
  <r>
    <x v="747"/>
  </r>
  <r>
    <x v="748"/>
  </r>
  <r>
    <x v="749"/>
  </r>
  <r>
    <x v="201"/>
  </r>
  <r>
    <x v="750"/>
  </r>
  <r>
    <x v="751"/>
  </r>
  <r>
    <x v="752"/>
  </r>
  <r>
    <x v="753"/>
  </r>
  <r>
    <x v="534"/>
  </r>
  <r>
    <x v="754"/>
  </r>
  <r>
    <x v="755"/>
  </r>
  <r>
    <x v="756"/>
  </r>
  <r>
    <x v="757"/>
  </r>
  <r>
    <x v="758"/>
  </r>
  <r>
    <x v="759"/>
  </r>
  <r>
    <x v="760"/>
  </r>
  <r>
    <x v="761"/>
  </r>
  <r>
    <x v="762"/>
  </r>
  <r>
    <x v="763"/>
  </r>
  <r>
    <x v="764"/>
  </r>
  <r>
    <x v="765"/>
  </r>
  <r>
    <x v="766"/>
  </r>
  <r>
    <x v="15"/>
  </r>
  <r>
    <x v="767"/>
  </r>
  <r>
    <x v="768"/>
  </r>
  <r>
    <x v="769"/>
  </r>
  <r>
    <x v="770"/>
  </r>
  <r>
    <x v="771"/>
  </r>
  <r>
    <x v="772"/>
  </r>
  <r>
    <x v="773"/>
  </r>
  <r>
    <x v="261"/>
  </r>
  <r>
    <x v="45"/>
  </r>
  <r>
    <x v="58"/>
  </r>
  <r>
    <x v="599"/>
  </r>
  <r>
    <x v="774"/>
  </r>
  <r>
    <x v="767"/>
  </r>
  <r>
    <x v="775"/>
  </r>
  <r>
    <x v="776"/>
  </r>
  <r>
    <x v="777"/>
  </r>
  <r>
    <x v="643"/>
  </r>
  <r>
    <x v="778"/>
  </r>
  <r>
    <x v="683"/>
  </r>
  <r>
    <x v="779"/>
  </r>
  <r>
    <x v="780"/>
  </r>
  <r>
    <x v="781"/>
  </r>
  <r>
    <x v="585"/>
  </r>
  <r>
    <x v="628"/>
  </r>
  <r>
    <x v="190"/>
  </r>
  <r>
    <x v="40"/>
  </r>
  <r>
    <x v="782"/>
  </r>
  <r>
    <x v="783"/>
  </r>
  <r>
    <x v="784"/>
  </r>
  <r>
    <x v="268"/>
  </r>
  <r>
    <x v="785"/>
  </r>
  <r>
    <x v="630"/>
  </r>
  <r>
    <x v="786"/>
  </r>
  <r>
    <x v="787"/>
  </r>
  <r>
    <x v="788"/>
  </r>
  <r>
    <x v="789"/>
  </r>
  <r>
    <x v="43"/>
  </r>
  <r>
    <x v="498"/>
  </r>
  <r>
    <x v="290"/>
  </r>
  <r>
    <x v="790"/>
  </r>
  <r>
    <x v="274"/>
  </r>
  <r>
    <x v="791"/>
  </r>
  <r>
    <x v="792"/>
  </r>
  <r>
    <x v="793"/>
  </r>
  <r>
    <x v="794"/>
  </r>
  <r>
    <x v="637"/>
  </r>
  <r>
    <x v="795"/>
  </r>
  <r>
    <x v="796"/>
  </r>
  <r>
    <x v="557"/>
  </r>
  <r>
    <x v="797"/>
  </r>
  <r>
    <x v="798"/>
  </r>
  <r>
    <x v="799"/>
  </r>
  <r>
    <x v="800"/>
  </r>
  <r>
    <x v="563"/>
  </r>
  <r>
    <x v="96"/>
  </r>
  <r>
    <x v="801"/>
  </r>
  <r>
    <x v="802"/>
  </r>
  <r>
    <x v="803"/>
  </r>
  <r>
    <x v="804"/>
  </r>
  <r>
    <x v="805"/>
  </r>
  <r>
    <x v="806"/>
  </r>
  <r>
    <x v="807"/>
  </r>
  <r>
    <x v="808"/>
  </r>
  <r>
    <x v="809"/>
  </r>
  <r>
    <x v="699"/>
  </r>
  <r>
    <x v="810"/>
  </r>
  <r>
    <x v="811"/>
  </r>
  <r>
    <x v="812"/>
  </r>
  <r>
    <x v="813"/>
  </r>
  <r>
    <x v="814"/>
  </r>
  <r>
    <x v="815"/>
  </r>
  <r>
    <x v="428"/>
  </r>
  <r>
    <x v="816"/>
  </r>
  <r>
    <x v="318"/>
  </r>
  <r>
    <x v="817"/>
  </r>
  <r>
    <x v="818"/>
  </r>
  <r>
    <x v="203"/>
  </r>
  <r>
    <x v="548"/>
  </r>
  <r>
    <x v="819"/>
  </r>
  <r>
    <x v="820"/>
  </r>
  <r>
    <x v="821"/>
  </r>
  <r>
    <x v="822"/>
  </r>
  <r>
    <x v="435"/>
  </r>
  <r>
    <x v="55"/>
  </r>
  <r>
    <x v="302"/>
  </r>
  <r>
    <x v="823"/>
  </r>
  <r>
    <x v="824"/>
  </r>
  <r>
    <x v="209"/>
  </r>
  <r>
    <x v="224"/>
  </r>
  <r>
    <x v="825"/>
  </r>
  <r>
    <x v="826"/>
  </r>
  <r>
    <x v="827"/>
  </r>
  <r>
    <x v="162"/>
  </r>
  <r>
    <x v="828"/>
  </r>
  <r>
    <x v="829"/>
  </r>
  <r>
    <x v="830"/>
  </r>
  <r>
    <x v="783"/>
  </r>
  <r>
    <x v="831"/>
  </r>
  <r>
    <x v="832"/>
  </r>
  <r>
    <x v="833"/>
  </r>
  <r>
    <x v="834"/>
  </r>
  <r>
    <x v="835"/>
  </r>
  <r>
    <x v="836"/>
  </r>
  <r>
    <x v="290"/>
  </r>
  <r>
    <x v="837"/>
  </r>
  <r>
    <x v="838"/>
  </r>
  <r>
    <x v="839"/>
  </r>
  <r>
    <x v="840"/>
  </r>
  <r>
    <x v="841"/>
  </r>
  <r>
    <x v="842"/>
  </r>
  <r>
    <x v="843"/>
  </r>
  <r>
    <x v="844"/>
  </r>
  <r>
    <x v="845"/>
  </r>
  <r>
    <x v="846"/>
  </r>
  <r>
    <x v="847"/>
  </r>
  <r>
    <x v="848"/>
  </r>
  <r>
    <x v="849"/>
  </r>
  <r>
    <x v="792"/>
  </r>
  <r>
    <x v="850"/>
  </r>
  <r>
    <x v="851"/>
  </r>
  <r>
    <x v="852"/>
  </r>
  <r>
    <x v="853"/>
  </r>
  <r>
    <x v="854"/>
  </r>
  <r>
    <x v="855"/>
  </r>
  <r>
    <x v="856"/>
  </r>
  <r>
    <x v="857"/>
  </r>
  <r>
    <x v="387"/>
  </r>
  <r>
    <x v="858"/>
  </r>
  <r>
    <x v="859"/>
  </r>
  <r>
    <x v="860"/>
  </r>
  <r>
    <x v="861"/>
  </r>
  <r>
    <x v="638"/>
  </r>
  <r>
    <x v="862"/>
  </r>
  <r>
    <x v="863"/>
  </r>
  <r>
    <x v="864"/>
  </r>
  <r>
    <x v="865"/>
  </r>
  <r>
    <x v="866"/>
  </r>
  <r>
    <x v="867"/>
  </r>
  <r>
    <x v="868"/>
  </r>
  <r>
    <x v="869"/>
  </r>
  <r>
    <x v="602"/>
  </r>
  <r>
    <x v="870"/>
  </r>
  <r>
    <x v="871"/>
  </r>
  <r>
    <x v="108"/>
  </r>
  <r>
    <x v="872"/>
  </r>
  <r>
    <x v="873"/>
  </r>
  <r>
    <x v="2"/>
  </r>
  <r>
    <x v="767"/>
  </r>
  <r>
    <x v="648"/>
  </r>
  <r>
    <x v="874"/>
  </r>
  <r>
    <x v="875"/>
  </r>
  <r>
    <x v="763"/>
  </r>
  <r>
    <x v="876"/>
  </r>
  <r>
    <x v="877"/>
  </r>
  <r>
    <x v="878"/>
  </r>
  <r>
    <x v="56"/>
  </r>
  <r>
    <x v="879"/>
  </r>
  <r>
    <x v="880"/>
  </r>
  <r>
    <x v="881"/>
  </r>
  <r>
    <x v="882"/>
  </r>
  <r>
    <x v="883"/>
  </r>
  <r>
    <x v="884"/>
  </r>
  <r>
    <x v="162"/>
  </r>
  <r>
    <x v="546"/>
  </r>
  <r>
    <x v="885"/>
  </r>
  <r>
    <x v="886"/>
  </r>
  <r>
    <x v="887"/>
  </r>
  <r>
    <x v="888"/>
  </r>
  <r>
    <x v="889"/>
  </r>
  <r>
    <x v="645"/>
  </r>
  <r>
    <x v="890"/>
  </r>
  <r>
    <x v="891"/>
  </r>
  <r>
    <x v="892"/>
  </r>
  <r>
    <x v="70"/>
  </r>
  <r>
    <x v="893"/>
  </r>
  <r>
    <x v="894"/>
  </r>
  <r>
    <x v="441"/>
  </r>
  <r>
    <x v="895"/>
  </r>
  <r>
    <x v="896"/>
  </r>
  <r>
    <x v="687"/>
  </r>
  <r>
    <x v="897"/>
  </r>
  <r>
    <x v="898"/>
  </r>
  <r>
    <x v="899"/>
  </r>
  <r>
    <x v="900"/>
  </r>
  <r>
    <x v="246"/>
  </r>
  <r>
    <x v="901"/>
  </r>
  <r>
    <x v="902"/>
  </r>
  <r>
    <x v="903"/>
  </r>
  <r>
    <x v="904"/>
  </r>
  <r>
    <x v="325"/>
  </r>
  <r>
    <x v="905"/>
  </r>
  <r>
    <x v="906"/>
  </r>
  <r>
    <x v="907"/>
  </r>
  <r>
    <x v="908"/>
  </r>
  <r>
    <x v="909"/>
  </r>
  <r>
    <x v="910"/>
  </r>
  <r>
    <x v="827"/>
  </r>
  <r>
    <x v="96"/>
  </r>
  <r>
    <x v="911"/>
  </r>
  <r>
    <x v="336"/>
  </r>
  <r>
    <x v="912"/>
  </r>
  <r>
    <x v="913"/>
  </r>
  <r>
    <x v="914"/>
  </r>
  <r>
    <x v="915"/>
  </r>
  <r>
    <x v="916"/>
  </r>
  <r>
    <x v="917"/>
  </r>
  <r>
    <x v="918"/>
  </r>
  <r>
    <x v="510"/>
  </r>
  <r>
    <x v="919"/>
  </r>
  <r>
    <x v="761"/>
  </r>
  <r>
    <x v="920"/>
  </r>
  <r>
    <x v="921"/>
  </r>
  <r>
    <x v="712"/>
  </r>
  <r>
    <x v="922"/>
  </r>
  <r>
    <x v="923"/>
  </r>
  <r>
    <x v="924"/>
  </r>
  <r>
    <x v="925"/>
  </r>
  <r>
    <x v="926"/>
  </r>
  <r>
    <x v="927"/>
  </r>
  <r>
    <x v="740"/>
  </r>
  <r>
    <x v="928"/>
  </r>
  <r>
    <x v="777"/>
  </r>
  <r>
    <x v="929"/>
  </r>
  <r>
    <x v="211"/>
  </r>
  <r>
    <x v="930"/>
  </r>
  <r>
    <x v="300"/>
  </r>
  <r>
    <x v="931"/>
  </r>
  <r>
    <x v="932"/>
  </r>
  <r>
    <x v="933"/>
  </r>
  <r>
    <x v="934"/>
  </r>
  <r>
    <x v="571"/>
  </r>
  <r>
    <x v="935"/>
  </r>
  <r>
    <x v="936"/>
  </r>
  <r>
    <x v="937"/>
  </r>
  <r>
    <x v="507"/>
  </r>
  <r>
    <x v="938"/>
  </r>
  <r>
    <x v="939"/>
  </r>
  <r>
    <x v="940"/>
  </r>
  <r>
    <x v="941"/>
  </r>
  <r>
    <x v="637"/>
  </r>
  <r>
    <x v="942"/>
  </r>
  <r>
    <x v="943"/>
  </r>
  <r>
    <x v="944"/>
  </r>
  <r>
    <x v="736"/>
  </r>
  <r>
    <x v="754"/>
  </r>
  <r>
    <x v="271"/>
  </r>
  <r>
    <x v="68"/>
  </r>
  <r>
    <x v="945"/>
  </r>
  <r>
    <x v="946"/>
  </r>
  <r>
    <x v="40"/>
  </r>
  <r>
    <x v="947"/>
  </r>
  <r>
    <x v="948"/>
  </r>
  <r>
    <x v="412"/>
  </r>
  <r>
    <x v="119"/>
  </r>
  <r>
    <x v="949"/>
  </r>
  <r>
    <x v="950"/>
  </r>
  <r>
    <x v="951"/>
  </r>
  <r>
    <x v="69"/>
  </r>
  <r>
    <x v="952"/>
  </r>
  <r>
    <x v="953"/>
  </r>
  <r>
    <x v="954"/>
  </r>
  <r>
    <x v="955"/>
  </r>
  <r>
    <x v="956"/>
  </r>
  <r>
    <x v="377"/>
  </r>
  <r>
    <x v="957"/>
  </r>
  <r>
    <x v="958"/>
  </r>
  <r>
    <x v="832"/>
  </r>
  <r>
    <x v="125"/>
  </r>
  <r>
    <x v="959"/>
  </r>
  <r>
    <x v="960"/>
  </r>
  <r>
    <x v="961"/>
  </r>
  <r>
    <x v="962"/>
  </r>
  <r>
    <x v="438"/>
  </r>
  <r>
    <x v="616"/>
  </r>
  <r>
    <x v="736"/>
  </r>
  <r>
    <x v="963"/>
  </r>
  <r>
    <x v="964"/>
  </r>
  <r>
    <x v="965"/>
  </r>
  <r>
    <x v="966"/>
  </r>
  <r>
    <x v="967"/>
  </r>
  <r>
    <x v="968"/>
  </r>
  <r>
    <x v="368"/>
  </r>
  <r>
    <x v="969"/>
  </r>
  <r>
    <x v="970"/>
  </r>
  <r>
    <x v="771"/>
  </r>
  <r>
    <x v="475"/>
  </r>
  <r>
    <x v="971"/>
  </r>
  <r>
    <x v="972"/>
  </r>
  <r>
    <x v="43"/>
  </r>
  <r>
    <x v="973"/>
  </r>
  <r>
    <x v="974"/>
  </r>
  <r>
    <x v="204"/>
  </r>
  <r>
    <x v="975"/>
  </r>
  <r>
    <x v="976"/>
  </r>
  <r>
    <x v="333"/>
  </r>
  <r>
    <x v="977"/>
  </r>
  <r>
    <x v="38"/>
  </r>
  <r>
    <x v="978"/>
  </r>
  <r>
    <x v="979"/>
  </r>
  <r>
    <x v="980"/>
  </r>
  <r>
    <x v="113"/>
  </r>
  <r>
    <x v="981"/>
  </r>
  <r>
    <x v="982"/>
  </r>
  <r>
    <x v="620"/>
  </r>
  <r>
    <x v="983"/>
  </r>
  <r>
    <x v="934"/>
  </r>
  <r>
    <x v="504"/>
  </r>
  <r>
    <x v="984"/>
  </r>
  <r>
    <x v="985"/>
  </r>
  <r>
    <x v="986"/>
  </r>
  <r>
    <x v="987"/>
  </r>
  <r>
    <x v="988"/>
  </r>
  <r>
    <x v="989"/>
  </r>
  <r>
    <x v="990"/>
  </r>
  <r>
    <x v="110"/>
  </r>
  <r>
    <x v="991"/>
  </r>
  <r>
    <x v="992"/>
  </r>
  <r>
    <x v="993"/>
  </r>
  <r>
    <x v="662"/>
  </r>
  <r>
    <x v="994"/>
  </r>
  <r>
    <x v="995"/>
  </r>
  <r>
    <x v="996"/>
  </r>
  <r>
    <x v="73"/>
  </r>
  <r>
    <x v="816"/>
  </r>
  <r>
    <x v="997"/>
  </r>
  <r>
    <x v="998"/>
  </r>
  <r>
    <x v="999"/>
  </r>
  <r>
    <x v="1000"/>
  </r>
  <r>
    <x v="1001"/>
  </r>
  <r>
    <x v="1002"/>
  </r>
  <r>
    <x v="1003"/>
  </r>
  <r>
    <x v="1004"/>
  </r>
  <r>
    <x v="1005"/>
  </r>
  <r>
    <x v="1006"/>
  </r>
  <r>
    <x v="1007"/>
  </r>
  <r>
    <x v="1008"/>
  </r>
  <r>
    <x v="1009"/>
  </r>
  <r>
    <x v="324"/>
  </r>
  <r>
    <x v="1010"/>
  </r>
  <r>
    <x v="1011"/>
  </r>
  <r>
    <x v="1012"/>
  </r>
  <r>
    <x v="1013"/>
  </r>
  <r>
    <x v="1014"/>
  </r>
  <r>
    <x v="415"/>
  </r>
  <r>
    <x v="1015"/>
  </r>
  <r>
    <x v="1016"/>
  </r>
  <r>
    <x v="1017"/>
  </r>
  <r>
    <x v="654"/>
  </r>
  <r>
    <x v="1018"/>
  </r>
  <r>
    <x v="1019"/>
  </r>
  <r>
    <x v="995"/>
  </r>
  <r>
    <x v="1020"/>
  </r>
  <r>
    <x v="1021"/>
  </r>
  <r>
    <x v="1022"/>
  </r>
  <r>
    <x v="532"/>
  </r>
  <r>
    <x v="1023"/>
  </r>
  <r>
    <x v="1024"/>
  </r>
  <r>
    <x v="1025"/>
  </r>
  <r>
    <x v="741"/>
  </r>
  <r>
    <x v="1026"/>
  </r>
  <r>
    <x v="1027"/>
  </r>
  <r>
    <x v="1028"/>
  </r>
  <r>
    <x v="1029"/>
  </r>
  <r>
    <x v="982"/>
  </r>
  <r>
    <x v="1030"/>
  </r>
  <r>
    <x v="1031"/>
  </r>
  <r>
    <x v="1032"/>
  </r>
  <r>
    <x v="1033"/>
  </r>
  <r>
    <x v="1034"/>
  </r>
  <r>
    <x v="365"/>
  </r>
  <r>
    <x v="1035"/>
  </r>
  <r>
    <x v="1036"/>
  </r>
  <r>
    <x v="1037"/>
  </r>
  <r>
    <x v="1038"/>
  </r>
  <r>
    <x v="727"/>
  </r>
  <r>
    <x v="1039"/>
  </r>
  <r>
    <x v="235"/>
  </r>
  <r>
    <x v="1040"/>
  </r>
  <r>
    <x v="1041"/>
  </r>
  <r>
    <x v="1042"/>
  </r>
  <r>
    <x v="161"/>
  </r>
  <r>
    <x v="448"/>
  </r>
  <r>
    <x v="1043"/>
  </r>
  <r>
    <x v="723"/>
  </r>
  <r>
    <x v="633"/>
  </r>
  <r>
    <x v="959"/>
  </r>
  <r>
    <x v="640"/>
  </r>
  <r>
    <x v="1044"/>
  </r>
  <r>
    <x v="961"/>
  </r>
  <r>
    <x v="685"/>
  </r>
  <r>
    <x v="1045"/>
  </r>
  <r>
    <x v="1046"/>
  </r>
  <r>
    <x v="1024"/>
  </r>
  <r>
    <x v="1047"/>
  </r>
  <r>
    <x v="869"/>
  </r>
  <r>
    <x v="1048"/>
  </r>
  <r>
    <x v="381"/>
  </r>
  <r>
    <x v="1049"/>
  </r>
  <r>
    <x v="1050"/>
  </r>
  <r>
    <x v="912"/>
  </r>
  <r>
    <x v="935"/>
  </r>
  <r>
    <x v="1051"/>
  </r>
  <r>
    <x v="1052"/>
  </r>
  <r>
    <x v="1053"/>
  </r>
  <r>
    <x v="1054"/>
  </r>
  <r>
    <x v="1055"/>
  </r>
  <r>
    <x v="158"/>
  </r>
  <r>
    <x v="1056"/>
  </r>
  <r>
    <x v="910"/>
  </r>
  <r>
    <x v="1057"/>
  </r>
  <r>
    <x v="1058"/>
  </r>
  <r>
    <x v="1059"/>
  </r>
  <r>
    <x v="1060"/>
  </r>
  <r>
    <x v="791"/>
  </r>
  <r>
    <x v="1061"/>
  </r>
  <r>
    <x v="279"/>
  </r>
  <r>
    <x v="1062"/>
  </r>
  <r>
    <x v="1009"/>
  </r>
  <r>
    <x v="455"/>
  </r>
  <r>
    <x v="1063"/>
  </r>
  <r>
    <x v="163"/>
  </r>
  <r>
    <x v="1064"/>
  </r>
  <r>
    <x v="523"/>
  </r>
  <r>
    <x v="1065"/>
  </r>
  <r>
    <x v="1066"/>
  </r>
  <r>
    <x v="803"/>
  </r>
  <r>
    <x v="1067"/>
  </r>
  <r>
    <x v="1068"/>
  </r>
  <r>
    <x v="1069"/>
  </r>
  <r>
    <x v="80"/>
  </r>
  <r>
    <x v="1070"/>
  </r>
  <r>
    <x v="1071"/>
  </r>
  <r>
    <x v="1072"/>
  </r>
  <r>
    <x v="803"/>
  </r>
  <r>
    <x v="1073"/>
  </r>
  <r>
    <x v="1074"/>
  </r>
  <r>
    <x v="1075"/>
  </r>
  <r>
    <x v="1076"/>
  </r>
  <r>
    <x v="953"/>
  </r>
  <r>
    <x v="1077"/>
  </r>
  <r>
    <x v="1078"/>
  </r>
  <r>
    <x v="1079"/>
  </r>
  <r>
    <x v="1080"/>
  </r>
  <r>
    <x v="1081"/>
  </r>
  <r>
    <x v="1082"/>
  </r>
  <r>
    <x v="352"/>
  </r>
  <r>
    <x v="1083"/>
  </r>
  <r>
    <x v="1084"/>
  </r>
  <r>
    <x v="563"/>
  </r>
  <r>
    <x v="713"/>
  </r>
  <r>
    <x v="164"/>
  </r>
  <r>
    <x v="1085"/>
  </r>
  <r>
    <x v="1086"/>
  </r>
  <r>
    <x v="1087"/>
  </r>
  <r>
    <x v="1088"/>
  </r>
  <r>
    <x v="1089"/>
  </r>
  <r>
    <x v="1090"/>
  </r>
  <r>
    <x v="1091"/>
  </r>
  <r>
    <x v="718"/>
  </r>
  <r>
    <x v="443"/>
  </r>
  <r>
    <x v="1092"/>
  </r>
  <r>
    <x v="218"/>
  </r>
  <r>
    <x v="1093"/>
  </r>
  <r>
    <x v="1094"/>
  </r>
  <r>
    <x v="174"/>
  </r>
  <r>
    <x v="45"/>
  </r>
  <r>
    <x v="1095"/>
  </r>
  <r>
    <x v="1084"/>
  </r>
  <r>
    <x v="64"/>
  </r>
  <r>
    <x v="1096"/>
  </r>
  <r>
    <x v="1097"/>
  </r>
  <r>
    <x v="169"/>
  </r>
  <r>
    <x v="1098"/>
  </r>
  <r>
    <x v="963"/>
  </r>
  <r>
    <x v="1099"/>
  </r>
  <r>
    <x v="1100"/>
  </r>
  <r>
    <x v="784"/>
  </r>
  <r>
    <x v="1101"/>
  </r>
  <r>
    <x v="1102"/>
  </r>
  <r>
    <x v="256"/>
  </r>
  <r>
    <x v="283"/>
  </r>
  <r>
    <x v="1103"/>
  </r>
  <r>
    <x v="1104"/>
  </r>
  <r>
    <x v="536"/>
  </r>
  <r>
    <x v="1105"/>
  </r>
  <r>
    <x v="179"/>
  </r>
  <r>
    <x v="1106"/>
  </r>
  <r>
    <x v="1107"/>
  </r>
  <r>
    <x v="1108"/>
  </r>
  <r>
    <x v="233"/>
  </r>
  <r>
    <x v="1091"/>
  </r>
  <r>
    <x v="1109"/>
  </r>
  <r>
    <x v="1110"/>
  </r>
  <r>
    <x v="19"/>
  </r>
  <r>
    <x v="1111"/>
  </r>
  <r>
    <x v="1112"/>
  </r>
  <r>
    <x v="38"/>
  </r>
  <r>
    <x v="1113"/>
  </r>
  <r>
    <x v="1114"/>
  </r>
  <r>
    <x v="825"/>
  </r>
  <r>
    <x v="507"/>
  </r>
  <r>
    <x v="56"/>
  </r>
  <r>
    <x v="1115"/>
  </r>
  <r>
    <x v="498"/>
  </r>
  <r>
    <x v="345"/>
  </r>
  <r>
    <x v="498"/>
  </r>
  <r>
    <x v="1116"/>
  </r>
  <r>
    <x v="1117"/>
  </r>
  <r>
    <x v="1118"/>
  </r>
  <r>
    <x v="1116"/>
  </r>
  <r>
    <x v="1119"/>
  </r>
  <r>
    <x v="1120"/>
  </r>
  <r>
    <x v="1121"/>
  </r>
  <r>
    <x v="1122"/>
  </r>
  <r>
    <x v="112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2">
  <r>
    <n v="177038"/>
    <s v="Cleveland University-Kansas City"/>
    <s v="KS"/>
    <n v="0.69230000000000003"/>
    <n v="95"/>
    <n v="14400"/>
    <x v="0"/>
    <n v="0.5"/>
    <n v="0.53490000000000004"/>
    <n v="52304"/>
    <n v="12500"/>
    <n v="5918"/>
    <n v="6"/>
    <s v="Private nonprofit"/>
    <s v="City"/>
    <s v="Central"/>
    <s v="yes"/>
  </r>
  <r>
    <n v="449384"/>
    <s v="Gnomon"/>
    <s v="CA"/>
    <n v="0.41820000000000002"/>
    <n v="294"/>
    <n v="37635"/>
    <x v="0"/>
    <n v="0.9"/>
    <n v="0.1081"/>
    <n v="114785"/>
    <n v="28332"/>
    <n v="11289"/>
    <n v="11"/>
    <s v="Private for-profit"/>
    <s v="City"/>
    <s v="West"/>
    <s v="yes"/>
  </r>
  <r>
    <n v="466921"/>
    <s v="Chamberlain University-Missouri"/>
    <s v="MO"/>
    <n v="1"/>
    <n v="284"/>
    <n v="19975"/>
    <x v="0"/>
    <n v="0.5"/>
    <n v="0.54879999999999995"/>
    <n v="92405"/>
    <n v="20919"/>
    <n v="8978"/>
    <n v="10"/>
    <s v="Private for-profit"/>
    <s v="Suburb"/>
    <s v="Central"/>
    <s v="yes"/>
  </r>
  <r>
    <n v="486947"/>
    <s v="Chamberlain University-Michigan"/>
    <s v="MI"/>
    <n v="0.85709999999999997"/>
    <n v="629"/>
    <n v="20785"/>
    <x v="0"/>
    <n v="0.6"/>
    <n v="0.49919999999999998"/>
    <n v="92405"/>
    <n v="20919"/>
    <n v="8978"/>
    <n v="9"/>
    <s v="Private for-profit"/>
    <s v="City"/>
    <s v="Central"/>
    <s v="yes"/>
  </r>
  <r>
    <n v="460871"/>
    <s v="Chamberlain University-Virginia"/>
    <s v="VA"/>
    <n v="0.9"/>
    <n v="557"/>
    <n v="20785"/>
    <x v="0"/>
    <n v="1"/>
    <n v="0.44440000000000002"/>
    <n v="92405"/>
    <n v="20919"/>
    <n v="8978"/>
    <n v="9"/>
    <s v="Private for-profit"/>
    <s v="Suburb"/>
    <s v="East"/>
    <s v="yes"/>
  </r>
  <r>
    <n v="186131"/>
    <s v="Princeton University"/>
    <s v="NJ"/>
    <n v="4.6199999999999998E-2"/>
    <n v="5709"/>
    <n v="62688"/>
    <x v="1"/>
    <n v="0.98350000000000004"/>
    <n v="0.19239999999999999"/>
    <n v="110066"/>
    <n v="10320"/>
    <n v="25354"/>
    <n v="5"/>
    <s v="Private nonprofit"/>
    <s v="City"/>
    <s v="East"/>
    <s v="yes"/>
  </r>
  <r>
    <n v="166027"/>
    <s v="Harvard University"/>
    <s v="MA"/>
    <n v="3.6499999999999998E-2"/>
    <n v="7601"/>
    <n v="61676"/>
    <x v="2"/>
    <n v="0.98299999999999998"/>
    <n v="0.1643"/>
    <n v="101817"/>
    <n v="14000"/>
    <n v="25048"/>
    <n v="7"/>
    <s v="Private nonprofit"/>
    <s v="City"/>
    <s v="East"/>
    <s v="yes"/>
  </r>
  <r>
    <n v="198419"/>
    <s v="Duke University"/>
    <s v="NC"/>
    <n v="5.7099999999999998E-2"/>
    <n v="6442"/>
    <n v="68758"/>
    <x v="3"/>
    <n v="0.97929999999999995"/>
    <n v="0.14030000000000001"/>
    <n v="97800"/>
    <n v="13000"/>
    <n v="19001"/>
    <n v="5"/>
    <s v="Private nonprofit"/>
    <s v="City"/>
    <s v="East"/>
    <s v="yes"/>
  </r>
  <r>
    <n v="215062"/>
    <s v="University of Pennsylvania"/>
    <s v="PA"/>
    <n v="5.3999999999999999E-2"/>
    <n v="10650"/>
    <n v="68686"/>
    <x v="4"/>
    <n v="0.98880000000000001"/>
    <n v="0.1653"/>
    <n v="111371"/>
    <n v="15715"/>
    <n v="22117"/>
    <n v="8"/>
    <s v="Private nonprofit"/>
    <s v="City"/>
    <s v="East"/>
    <s v="yes"/>
  </r>
  <r>
    <n v="166683"/>
    <s v="Massachusetts Institute of Technology"/>
    <s v="MA"/>
    <n v="4.5499999999999999E-2"/>
    <n v="4535"/>
    <n v="62396"/>
    <x v="5"/>
    <n v="0.99080000000000001"/>
    <n v="0.19320000000000001"/>
    <n v="143372"/>
    <n v="14768"/>
    <n v="24177"/>
    <n v="3"/>
    <s v="Private nonprofit"/>
    <s v="City"/>
    <s v="East"/>
    <s v="yes"/>
  </r>
  <r>
    <n v="441982"/>
    <s v="Franklin W Olin College of Engineering"/>
    <s v="MA"/>
    <n v="0.252"/>
    <n v="377"/>
    <n v="66398"/>
    <x v="6"/>
    <n v="0.97960000000000003"/>
    <n v="0.12130000000000001"/>
    <n v="129455"/>
    <n v="19500"/>
    <n v="15357"/>
    <n v="9"/>
    <s v="Private nonprofit"/>
    <s v="Suburb"/>
    <s v="East"/>
    <s v="yes"/>
  </r>
  <r>
    <n v="190150"/>
    <s v="Columbia University in the City of New York"/>
    <s v="NY"/>
    <n v="3.9899999999999998E-2"/>
    <n v="8973"/>
    <n v="71845"/>
    <x v="7"/>
    <n v="0.98"/>
    <n v="0.2271"/>
    <n v="102491"/>
    <n v="21500"/>
    <n v="21516"/>
    <n v="6"/>
    <s v="Private nonprofit"/>
    <s v="City"/>
    <s v="East"/>
    <s v="yes"/>
  </r>
  <r>
    <n v="144050"/>
    <s v="University of Chicago"/>
    <s v="IL"/>
    <n v="4.48E-2"/>
    <n v="7569"/>
    <n v="70662"/>
    <x v="8"/>
    <n v="0.99260000000000004"/>
    <n v="0.15260000000000001"/>
    <n v="91885"/>
    <n v="15000"/>
    <n v="19806"/>
    <n v="5"/>
    <s v="Private nonprofit"/>
    <s v="City"/>
    <s v="Central"/>
    <s v="yes"/>
  </r>
  <r>
    <n v="130794"/>
    <s v="Yale University"/>
    <s v="CT"/>
    <n v="3.8699999999999998E-2"/>
    <n v="6758"/>
    <n v="67250"/>
    <x v="9"/>
    <n v="0.98780000000000001"/>
    <n v="0.2039"/>
    <n v="100533"/>
    <n v="12975"/>
    <n v="22590"/>
    <n v="5"/>
    <s v="Private nonprofit"/>
    <s v="City"/>
    <s v="East"/>
    <s v="yes"/>
  </r>
  <r>
    <n v="217156"/>
    <s v="Brown University"/>
    <s v="RI"/>
    <n v="5.3900000000000003E-2"/>
    <n v="7226"/>
    <n v="71412"/>
    <x v="10"/>
    <n v="0.98819999999999997"/>
    <n v="0.1384"/>
    <n v="93487"/>
    <n v="11428"/>
    <n v="17839"/>
    <n v="6"/>
    <s v="Private nonprofit"/>
    <s v="City"/>
    <s v="East"/>
    <s v="yes"/>
  </r>
  <r>
    <n v="234076"/>
    <s v="University of Virginia-Main Campus"/>
    <s v="VA"/>
    <n v="0.1681"/>
    <n v="17597"/>
    <n v="59512"/>
    <x v="11"/>
    <n v="0.97550000000000003"/>
    <n v="0.1555"/>
    <n v="86863"/>
    <n v="17500"/>
    <n v="17428"/>
    <n v="15"/>
    <s v="Public"/>
    <s v="Suburb"/>
    <s v="East"/>
    <s v="yes"/>
  </r>
  <r>
    <n v="182670"/>
    <s v="Dartmouth College"/>
    <s v="NH"/>
    <n v="5.3999999999999999E-2"/>
    <n v="4541"/>
    <n v="68268"/>
    <x v="12"/>
    <n v="0.98419999999999996"/>
    <n v="0.14349999999999999"/>
    <n v="97434"/>
    <n v="17500"/>
    <n v="19770"/>
    <n v="7"/>
    <s v="Private nonprofit"/>
    <s v="Town or Rural"/>
    <s v="East"/>
    <s v="yes"/>
  </r>
  <r>
    <n v="190415"/>
    <s v="Cornell University"/>
    <s v="NY"/>
    <n v="8.7599999999999997E-2"/>
    <n v="15995"/>
    <n v="69314"/>
    <x v="13"/>
    <n v="0.98380000000000001"/>
    <n v="0.18410000000000001"/>
    <n v="104043"/>
    <n v="14000"/>
    <n v="17953"/>
    <n v="9"/>
    <s v="Private nonprofit"/>
    <s v="City"/>
    <s v="East"/>
    <s v="yes"/>
  </r>
  <r>
    <n v="161004"/>
    <s v="Bowdoin College"/>
    <s v="ME"/>
    <n v="7.1300000000000002E-2"/>
    <n v="1873"/>
    <n v="67832"/>
    <x v="14"/>
    <n v="0.96830000000000005"/>
    <n v="0.17349999999999999"/>
    <n v="82735"/>
    <n v="18500"/>
    <n v="14216"/>
    <n v="9"/>
    <s v="Private nonprofit"/>
    <s v="Town or Rural"/>
    <s v="East"/>
    <s v="yes"/>
  </r>
  <r>
    <n v="152080"/>
    <s v="University of Notre Dame"/>
    <s v="IN"/>
    <n v="0.11269999999999999"/>
    <n v="8818"/>
    <n v="65025"/>
    <x v="15"/>
    <n v="0.99080000000000001"/>
    <n v="0.13739999999999999"/>
    <n v="99980"/>
    <n v="19000"/>
    <n v="16830"/>
    <n v="8"/>
    <s v="Private nonprofit"/>
    <s v="Suburb"/>
    <s v="Central"/>
    <s v="yes"/>
  </r>
  <r>
    <n v="147767"/>
    <s v="Northwestern University"/>
    <s v="IL"/>
    <n v="7.6899999999999996E-2"/>
    <n v="9201"/>
    <n v="68322"/>
    <x v="16"/>
    <n v="0.98099999999999998"/>
    <n v="0.1855"/>
    <n v="89363"/>
    <n v="15000"/>
    <n v="20322"/>
    <n v="6"/>
    <s v="Private nonprofit"/>
    <s v="City"/>
    <s v="Central"/>
    <s v="yes"/>
  </r>
  <r>
    <n v="131496"/>
    <s v="Georgetown University"/>
    <s v="DC"/>
    <n v="0.12909999999999999"/>
    <n v="7569"/>
    <n v="68017"/>
    <x v="17"/>
    <n v="0.96750000000000003"/>
    <n v="0.1012"/>
    <n v="103494"/>
    <n v="15500"/>
    <n v="18098"/>
    <n v="11"/>
    <s v="Private nonprofit"/>
    <s v="City"/>
    <s v="East"/>
    <s v="yes"/>
  </r>
  <r>
    <n v="227757"/>
    <s v="Rice University"/>
    <s v="TX"/>
    <n v="0.08"/>
    <n v="4776"/>
    <n v="64144"/>
    <x v="18"/>
    <n v="0.97409999999999997"/>
    <n v="0.17030000000000001"/>
    <n v="89718"/>
    <n v="11000"/>
    <n v="18454"/>
    <n v="6"/>
    <s v="Private nonprofit"/>
    <s v="City"/>
    <s v="West"/>
    <s v="yes"/>
  </r>
  <r>
    <n v="179867"/>
    <s v="Washington University in St Louis"/>
    <s v="MO"/>
    <n v="0.1206"/>
    <n v="7857"/>
    <n v="65790"/>
    <x v="19"/>
    <n v="0.94950000000000001"/>
    <n v="0.17749999999999999"/>
    <n v="86182"/>
    <n v="17500"/>
    <n v="16945"/>
    <n v="7"/>
    <s v="Private nonprofit"/>
    <s v="Suburb"/>
    <s v="Central"/>
    <s v="yes"/>
  </r>
  <r>
    <n v="211440"/>
    <s v="Carnegie Mellon University"/>
    <s v="PA"/>
    <n v="0.1166"/>
    <n v="7304"/>
    <n v="66246"/>
    <x v="20"/>
    <n v="0.98"/>
    <n v="0.16039999999999999"/>
    <n v="114862"/>
    <n v="21750"/>
    <n v="13972"/>
    <n v="5"/>
    <s v="Private nonprofit"/>
    <s v="City"/>
    <s v="East"/>
    <s v="yes"/>
  </r>
  <r>
    <n v="139755"/>
    <s v="Georgia Institute of Technology-Main Campus"/>
    <s v="GA"/>
    <n v="0.14069999999999999"/>
    <n v="18785"/>
    <n v="34484"/>
    <x v="21"/>
    <n v="0.98080000000000001"/>
    <n v="0.13900000000000001"/>
    <n v="102772"/>
    <n v="21672"/>
    <n v="15393"/>
    <n v="17"/>
    <s v="Public"/>
    <s v="City"/>
    <s v="East"/>
    <s v="yes"/>
  </r>
  <r>
    <n v="164465"/>
    <s v="Amherst College"/>
    <s v="MA"/>
    <n v="9.01E-2"/>
    <n v="1911"/>
    <n v="70480"/>
    <x v="22"/>
    <n v="0.97340000000000004"/>
    <n v="0.19839999999999999"/>
    <n v="77644"/>
    <n v="13740"/>
    <n v="15606"/>
    <n v="6"/>
    <s v="Private nonprofit"/>
    <s v="City"/>
    <s v="East"/>
    <s v="yes"/>
  </r>
  <r>
    <n v="234207"/>
    <s v="Washington and Lee University"/>
    <s v="VA"/>
    <n v="0.13969999999999999"/>
    <n v="1881"/>
    <n v="68045"/>
    <x v="23"/>
    <n v="0.96609999999999996"/>
    <n v="0.1133"/>
    <n v="94810"/>
    <n v="19500"/>
    <n v="14155"/>
    <n v="7"/>
    <s v="Private nonprofit"/>
    <s v="Town or Rural"/>
    <s v="East"/>
    <s v="yes"/>
  </r>
  <r>
    <n v="162928"/>
    <s v="Johns Hopkins University"/>
    <s v="MD"/>
    <n v="6.4399999999999999E-2"/>
    <n v="5693"/>
    <n v="65230"/>
    <x v="24"/>
    <n v="0.98089999999999999"/>
    <n v="0.19489999999999999"/>
    <n v="87555"/>
    <n v="10250"/>
    <n v="18971"/>
    <n v="6"/>
    <s v="Private nonprofit"/>
    <s v="City"/>
    <s v="East"/>
    <s v="yes"/>
  </r>
  <r>
    <n v="168342"/>
    <s v="Williams College"/>
    <s v="MA"/>
    <n v="8.2500000000000004E-2"/>
    <n v="2076"/>
    <n v="68560"/>
    <x v="25"/>
    <n v="0.96850000000000003"/>
    <n v="0.17610000000000001"/>
    <n v="88665"/>
    <n v="12761"/>
    <n v="15317"/>
    <n v="6"/>
    <s v="Private nonprofit"/>
    <s v="Town or Rural"/>
    <s v="East"/>
    <s v="yes"/>
  </r>
  <r>
    <n v="221999"/>
    <s v="Vanderbilt University"/>
    <s v="TN"/>
    <n v="5.8599999999999999E-2"/>
    <n v="7208"/>
    <n v="67498"/>
    <x v="26"/>
    <n v="0.96340000000000003"/>
    <n v="0.20219999999999999"/>
    <n v="91565"/>
    <n v="14000"/>
    <n v="16361"/>
    <n v="8"/>
    <s v="Private nonprofit"/>
    <s v="City"/>
    <s v="Central"/>
    <s v="yes"/>
  </r>
  <r>
    <n v="168148"/>
    <s v="Tufts University"/>
    <s v="MA"/>
    <n v="0.1149"/>
    <n v="7061"/>
    <n v="70704"/>
    <x v="27"/>
    <n v="0.95499999999999996"/>
    <n v="0.12039999999999999"/>
    <n v="83214"/>
    <n v="16250"/>
    <n v="14205"/>
    <n v="10"/>
    <s v="Private nonprofit"/>
    <s v="Suburb"/>
    <s v="East"/>
    <s v="yes"/>
  </r>
  <r>
    <n v="121345"/>
    <s v="Pomona College"/>
    <s v="CA"/>
    <n v="7.0900000000000005E-2"/>
    <n v="1666"/>
    <n v="65420"/>
    <x v="28"/>
    <n v="0.97550000000000003"/>
    <n v="0.1953"/>
    <n v="77779"/>
    <n v="11782"/>
    <n v="15085"/>
    <n v="7"/>
    <s v="Private nonprofit"/>
    <s v="Suburb"/>
    <s v="West"/>
    <s v="yes"/>
  </r>
  <r>
    <n v="170976"/>
    <s v="University of Michigan-Ann Arbor"/>
    <s v="MI"/>
    <n v="0.15640000000000001"/>
    <n v="34177"/>
    <n v="60946"/>
    <x v="28"/>
    <n v="0.97470000000000001"/>
    <n v="0.18129999999999999"/>
    <n v="83648"/>
    <n v="19500"/>
    <n v="13384"/>
    <n v="11"/>
    <s v="Public"/>
    <s v="City"/>
    <s v="Central"/>
    <s v="yes"/>
  </r>
  <r>
    <n v="164580"/>
    <s v="Babson College"/>
    <s v="MA"/>
    <n v="0.1709"/>
    <n v="2728"/>
    <n v="57152"/>
    <x v="29"/>
    <n v="0.94569999999999999"/>
    <n v="0.1628"/>
    <n v="123938"/>
    <n v="20000"/>
    <n v="20620"/>
    <n v="15"/>
    <s v="Private nonprofit"/>
    <s v="Suburb"/>
    <s v="East"/>
    <s v="yes"/>
  </r>
  <r>
    <n v="189097"/>
    <s v="Barnard College"/>
    <s v="NY"/>
    <n v="8.8400000000000006E-2"/>
    <n v="3264"/>
    <n v="69888"/>
    <x v="30"/>
    <n v="0.9657"/>
    <n v="0.15859999999999999"/>
    <n v="80516"/>
    <n v="18000"/>
    <n v="15995"/>
    <n v="10"/>
    <s v="Private nonprofit"/>
    <s v="City"/>
    <s v="East"/>
    <s v="yes"/>
  </r>
  <r>
    <n v="110635"/>
    <s v="University of California-Berkeley"/>
    <s v="CA"/>
    <n v="0.10979999999999999"/>
    <n v="33068"/>
    <n v="50547"/>
    <x v="31"/>
    <n v="0.96789999999999998"/>
    <n v="0.28639999999999999"/>
    <n v="92446"/>
    <n v="13000"/>
    <n v="21246"/>
    <n v="18"/>
    <s v="Public"/>
    <s v="City"/>
    <s v="West"/>
    <s v="yes"/>
  </r>
  <r>
    <n v="130697"/>
    <s v="Wesleyan University"/>
    <s v="CT"/>
    <n v="0.16489999999999999"/>
    <n v="3067"/>
    <n v="70342"/>
    <x v="32"/>
    <n v="0.94879999999999998"/>
    <n v="0.1419"/>
    <n v="73897"/>
    <n v="17000"/>
    <n v="14100"/>
    <n v="8"/>
    <s v="Private nonprofit"/>
    <s v="City"/>
    <s v="East"/>
    <s v="yes"/>
  </r>
  <r>
    <n v="110662"/>
    <s v="University of California-Los Angeles"/>
    <s v="CA"/>
    <n v="8.9700000000000002E-2"/>
    <n v="33475"/>
    <n v="49403"/>
    <x v="33"/>
    <n v="0.97309999999999997"/>
    <n v="0.28239999999999998"/>
    <n v="82511"/>
    <n v="14000"/>
    <n v="22848"/>
    <n v="20"/>
    <s v="Public"/>
    <s v="City"/>
    <s v="West"/>
    <s v="yes"/>
  </r>
  <r>
    <n v="192110"/>
    <s v="The Juilliard School"/>
    <s v="NY"/>
    <n v="9.1499999999999998E-2"/>
    <n v="468"/>
    <n v="57950"/>
    <x v="34"/>
    <n v="0.97889999999999999"/>
    <n v="0.1389"/>
    <n v="37827"/>
    <n v="25500"/>
    <n v="15261"/>
    <n v="4"/>
    <s v="Private nonprofit"/>
    <s v="City"/>
    <s v="East"/>
    <s v="no"/>
  </r>
  <r>
    <n v="216287"/>
    <s v="Swarthmore College"/>
    <s v="PA"/>
    <n v="7.46E-2"/>
    <n v="1613"/>
    <n v="65494"/>
    <x v="35"/>
    <n v="0.93979999999999997"/>
    <n v="0.1948"/>
    <n v="80257"/>
    <n v="17500"/>
    <n v="14961"/>
    <n v="7"/>
    <s v="Private nonprofit"/>
    <s v="Suburb"/>
    <s v="East"/>
    <s v="yes"/>
  </r>
  <r>
    <n v="243744"/>
    <s v="Stanford University"/>
    <s v="CA"/>
    <n v="3.61E-2"/>
    <n v="7554"/>
    <n v="65910"/>
    <x v="36"/>
    <n v="0.98180000000000001"/>
    <n v="0.19159999999999999"/>
    <n v="124080"/>
    <n v="12000"/>
    <n v="25198"/>
    <n v="6"/>
    <s v="Private nonprofit"/>
    <s v="Suburb"/>
    <s v="West"/>
    <s v="yes"/>
  </r>
  <r>
    <n v="115409"/>
    <s v="Harvey Mudd College"/>
    <s v="CA"/>
    <n v="0.12659999999999999"/>
    <n v="921"/>
    <n v="68613"/>
    <x v="37"/>
    <n v="0.96409999999999996"/>
    <n v="0.1517"/>
    <n v="138687"/>
    <n v="25000"/>
    <n v="15352"/>
    <n v="8"/>
    <s v="Private nonprofit"/>
    <s v="Suburb"/>
    <s v="West"/>
    <s v="yes"/>
  </r>
  <r>
    <n v="216597"/>
    <s v="Villanova University"/>
    <s v="PA"/>
    <n v="0.26979999999999998"/>
    <n v="6938"/>
    <n v="67776"/>
    <x v="38"/>
    <n v="0.9506"/>
    <n v="0.1202"/>
    <n v="100423"/>
    <n v="25874"/>
    <n v="13825"/>
    <n v="10"/>
    <s v="Private nonprofit"/>
    <s v="Suburb"/>
    <s v="East"/>
    <s v="yes"/>
  </r>
  <r>
    <n v="123961"/>
    <s v="University of Southern California"/>
    <s v="CA"/>
    <n v="9.8100000000000007E-2"/>
    <n v="20443"/>
    <n v="72097"/>
    <x v="39"/>
    <n v="0.95930000000000004"/>
    <n v="0.22239999999999999"/>
    <n v="92498"/>
    <n v="18000"/>
    <n v="17924"/>
    <n v="9"/>
    <s v="Private nonprofit"/>
    <s v="City"/>
    <s v="West"/>
    <s v="yes"/>
  </r>
  <r>
    <n v="399911"/>
    <s v="Soka University of America"/>
    <s v="CA"/>
    <n v="0.43380000000000002"/>
    <n v="484"/>
    <n v="38728"/>
    <x v="40"/>
    <n v="0.90480000000000005"/>
    <n v="0.20430000000000001"/>
    <n v="55017"/>
    <n v="15650"/>
    <n v="13313"/>
    <n v="7"/>
    <s v="Private nonprofit"/>
    <s v="Suburb"/>
    <s v="West"/>
    <s v="yes"/>
  </r>
  <r>
    <n v="168218"/>
    <s v="Wellesley College"/>
    <s v="MA"/>
    <n v="0.14050000000000001"/>
    <n v="2300"/>
    <n v="67176"/>
    <x v="41"/>
    <n v="0.96499999999999997"/>
    <n v="0.21129999999999999"/>
    <n v="84803"/>
    <n v="10000"/>
    <n v="14120"/>
    <n v="7"/>
    <s v="Private nonprofit"/>
    <s v="Suburb"/>
    <s v="East"/>
    <s v="yes"/>
  </r>
  <r>
    <n v="230959"/>
    <s v="Middlebury College"/>
    <s v="VT"/>
    <n v="0.1075"/>
    <n v="2738"/>
    <n v="67600"/>
    <x v="42"/>
    <n v="0.93659999999999999"/>
    <n v="0.15890000000000001"/>
    <n v="76310"/>
    <n v="13857"/>
    <n v="13875"/>
    <n v="8"/>
    <s v="Private nonprofit"/>
    <s v="Town or Rural"/>
    <s v="East"/>
    <s v="yes"/>
  </r>
  <r>
    <n v="112260"/>
    <s v="Claremont McKenna College"/>
    <s v="CA"/>
    <n v="9.5899999999999999E-2"/>
    <n v="1388"/>
    <n v="67980"/>
    <x v="43"/>
    <n v="0.98129999999999995"/>
    <n v="0.18099999999999999"/>
    <n v="104736"/>
    <n v="13500"/>
    <n v="16701"/>
    <n v="8"/>
    <s v="Private nonprofit"/>
    <s v="Suburb"/>
    <s v="West"/>
    <s v="yes"/>
  </r>
  <r>
    <n v="190099"/>
    <s v="Colgate University"/>
    <s v="NY"/>
    <n v="0.13880000000000001"/>
    <n v="3180"/>
    <n v="70306"/>
    <x v="44"/>
    <n v="0.93430000000000002"/>
    <n v="0.12520000000000001"/>
    <n v="85139"/>
    <n v="15000"/>
    <n v="13098"/>
    <n v="9"/>
    <s v="Private nonprofit"/>
    <s v="Town or Rural"/>
    <s v="East"/>
    <s v="yes"/>
  </r>
  <r>
    <n v="199120"/>
    <s v="University of North Carolina at Chapel Hill"/>
    <s v="NC"/>
    <n v="0.15340000000000001"/>
    <n v="20752"/>
    <n v="41203"/>
    <x v="44"/>
    <n v="0.96609999999999996"/>
    <n v="0.20039999999999999"/>
    <n v="72200"/>
    <n v="14000"/>
    <n v="15046"/>
    <n v="15"/>
    <s v="Public"/>
    <s v="City"/>
    <s v="East"/>
    <s v="yes"/>
  </r>
  <r>
    <n v="134130"/>
    <s v="University of Florida"/>
    <s v="FL"/>
    <n v="0.24199999999999999"/>
    <n v="35629"/>
    <n v="28659"/>
    <x v="45"/>
    <n v="0.97709999999999997"/>
    <n v="0.21659999999999999"/>
    <n v="71588"/>
    <n v="15000"/>
    <n v="13581"/>
    <n v="16"/>
    <s v="Public"/>
    <s v="City"/>
    <s v="East"/>
    <s v="yes"/>
  </r>
  <r>
    <n v="139658"/>
    <s v="Emory University"/>
    <s v="GA"/>
    <n v="0.1065"/>
    <n v="7298"/>
    <n v="64280"/>
    <x v="46"/>
    <n v="0.95699999999999996"/>
    <n v="0.18210000000000001"/>
    <n v="80137"/>
    <n v="18250"/>
    <n v="16636"/>
    <n v="10"/>
    <s v="Private nonprofit"/>
    <s v="City"/>
    <s v="East"/>
    <s v="yes"/>
  </r>
  <r>
    <n v="197133"/>
    <s v="Vassar College"/>
    <s v="NY"/>
    <n v="0.1857"/>
    <n v="2444"/>
    <n v="71030"/>
    <x v="47"/>
    <n v="0.94899999999999995"/>
    <n v="0.19239999999999999"/>
    <n v="71366"/>
    <n v="18625"/>
    <n v="13587"/>
    <n v="7"/>
    <s v="Private nonprofit"/>
    <s v="Suburb"/>
    <s v="East"/>
    <s v="yes"/>
  </r>
  <r>
    <n v="198385"/>
    <s v="Davidson College"/>
    <s v="NC"/>
    <n v="0.13370000000000001"/>
    <n v="1867"/>
    <n v="64410"/>
    <x v="48"/>
    <n v="0.94610000000000005"/>
    <n v="0.1759"/>
    <n v="81400"/>
    <n v="18688"/>
    <n v="13033"/>
    <n v="8"/>
    <s v="Private nonprofit"/>
    <s v="Suburb"/>
    <s v="East"/>
    <s v="yes"/>
  </r>
  <r>
    <n v="164924"/>
    <s v="Boston College"/>
    <s v="MA"/>
    <n v="0.1643"/>
    <n v="10085"/>
    <n v="70702"/>
    <x v="49"/>
    <n v="0.96020000000000005"/>
    <n v="0.12909999999999999"/>
    <n v="103937"/>
    <n v="19000"/>
    <n v="18131"/>
    <n v="10"/>
    <s v="Private nonprofit"/>
    <s v="City"/>
    <s v="East"/>
    <s v="yes"/>
  </r>
  <r>
    <n v="191515"/>
    <s v="Hamilton College"/>
    <s v="NY"/>
    <n v="0.13619999999999999"/>
    <n v="2030"/>
    <n v="68960"/>
    <x v="50"/>
    <n v="0.94810000000000005"/>
    <n v="0.1772"/>
    <n v="78411"/>
    <n v="17000"/>
    <n v="12404"/>
    <n v="9"/>
    <s v="Private nonprofit"/>
    <s v="Suburb"/>
    <s v="East"/>
    <s v="yes"/>
  </r>
  <r>
    <n v="167358"/>
    <s v="Northeastern University"/>
    <s v="MA"/>
    <n v="5.2200000000000003E-2"/>
    <n v="17326"/>
    <n v="66162"/>
    <x v="51"/>
    <n v="0.96899999999999997"/>
    <n v="0.1234"/>
    <n v="92538"/>
    <n v="24250"/>
    <n v="16218"/>
    <n v="16"/>
    <s v="Private nonprofit"/>
    <s v="City"/>
    <s v="East"/>
    <s v="yes"/>
  </r>
  <r>
    <n v="168421"/>
    <s v="Worcester Polytechnic Institute"/>
    <s v="MA"/>
    <n v="0.60160000000000002"/>
    <n v="5447"/>
    <n v="60965"/>
    <x v="52"/>
    <n v="0.93659999999999999"/>
    <n v="0.1188"/>
    <n v="103470"/>
    <n v="27000"/>
    <n v="13376"/>
    <n v="13"/>
    <s v="Private nonprofit"/>
    <s v="City"/>
    <s v="East"/>
    <s v="yes"/>
  </r>
  <r>
    <n v="160977"/>
    <s v="Bates College"/>
    <s v="ME"/>
    <n v="0.13320000000000001"/>
    <n v="1760"/>
    <n v="66590"/>
    <x v="53"/>
    <n v="0.91290000000000004"/>
    <n v="0.1152"/>
    <n v="69498"/>
    <n v="14275"/>
    <n v="11886"/>
    <n v="9"/>
    <s v="Private nonprofit"/>
    <s v="City"/>
    <s v="East"/>
    <s v="yes"/>
  </r>
  <r>
    <n v="139959"/>
    <s v="University of Georgia"/>
    <s v="GA"/>
    <n v="0.377"/>
    <n v="32137"/>
    <n v="31688"/>
    <x v="53"/>
    <n v="0.94040000000000001"/>
    <n v="0.16750000000000001"/>
    <n v="68726"/>
    <n v="18500"/>
    <n v="12879"/>
    <n v="17"/>
    <s v="Public"/>
    <s v="City"/>
    <s v="East"/>
    <s v="yes"/>
  </r>
  <r>
    <n v="212911"/>
    <s v="Haverford College"/>
    <s v="PA"/>
    <n v="0.1237"/>
    <n v="1430"/>
    <n v="70688"/>
    <x v="54"/>
    <n v="0.93830000000000002"/>
    <n v="0.1545"/>
    <n v="79966"/>
    <n v="13621"/>
    <n v="11785"/>
    <n v="8"/>
    <s v="Private nonprofit"/>
    <s v="Suburb"/>
    <s v="East"/>
    <s v="yes"/>
  </r>
  <r>
    <n v="173258"/>
    <s v="Carleton College"/>
    <s v="MN"/>
    <n v="0.2041"/>
    <n v="2086"/>
    <n v="68892"/>
    <x v="55"/>
    <n v="0.9647"/>
    <n v="0.1653"/>
    <n v="75525"/>
    <n v="16750"/>
    <n v="13960"/>
    <n v="8"/>
    <s v="Private nonprofit"/>
    <s v="Town or Rural"/>
    <s v="Central"/>
    <s v="yes"/>
  </r>
  <r>
    <n v="240444"/>
    <s v="University of Wisconsin-Madison"/>
    <s v="WI"/>
    <n v="0.45200000000000001"/>
    <n v="36902"/>
    <n v="42103"/>
    <x v="56"/>
    <n v="0.96160000000000001"/>
    <n v="0.15939999999999999"/>
    <n v="73792"/>
    <n v="20484"/>
    <n v="15643"/>
    <n v="18"/>
    <s v="Public"/>
    <s v="City"/>
    <s v="Central"/>
    <s v="yes"/>
  </r>
  <r>
    <n v="231624"/>
    <s v="William &amp; Mary"/>
    <s v="VA"/>
    <n v="0.3407"/>
    <n v="7055"/>
    <n v="51038"/>
    <x v="57"/>
    <n v="0.9456"/>
    <n v="0.1245"/>
    <n v="73490"/>
    <n v="18500"/>
    <n v="12942"/>
    <n v="12"/>
    <s v="Public"/>
    <s v="Suburb"/>
    <s v="East"/>
    <s v="yes"/>
  </r>
  <r>
    <n v="199847"/>
    <s v="Wake Forest University"/>
    <s v="NC"/>
    <n v="0.2167"/>
    <n v="5485"/>
    <n v="67642"/>
    <x v="58"/>
    <n v="0.92559999999999998"/>
    <n v="0.1009"/>
    <n v="78158"/>
    <n v="21500"/>
    <n v="12666"/>
    <n v="10"/>
    <s v="Private nonprofit"/>
    <s v="City"/>
    <s v="East"/>
    <s v="yes"/>
  </r>
  <r>
    <n v="167835"/>
    <s v="Smith College"/>
    <s v="MA"/>
    <n v="0.21"/>
    <n v="2544"/>
    <n v="65178"/>
    <x v="59"/>
    <n v="0.94299999999999995"/>
    <n v="0.17879999999999999"/>
    <n v="64027"/>
    <n v="17550"/>
    <n v="13076"/>
    <n v="8"/>
    <s v="Private nonprofit"/>
    <s v="City"/>
    <s v="East"/>
    <s v="yes"/>
  </r>
  <r>
    <n v="228778"/>
    <s v="The University of Texas at Austin"/>
    <s v="TX"/>
    <n v="0.26640000000000003"/>
    <n v="42855"/>
    <n v="44908"/>
    <x v="60"/>
    <n v="0.96740000000000004"/>
    <n v="0.25850000000000001"/>
    <n v="75121"/>
    <n v="20500"/>
    <n v="15819"/>
    <n v="18"/>
    <s v="Public"/>
    <s v="City"/>
    <s v="West"/>
    <s v="yes"/>
  </r>
  <r>
    <n v="421708"/>
    <s v="Arizona College of Nursing-Tempe"/>
    <s v="AZ"/>
    <n v="1"/>
    <n v="1202"/>
    <n v="26091"/>
    <x v="61"/>
    <n v="0.71430000000000005"/>
    <n v="0.46949999999999997"/>
    <n v="34657"/>
    <n v="9500"/>
    <n v="7785"/>
    <n v="20"/>
    <s v="Private for-profit"/>
    <s v="City"/>
    <s v="West"/>
    <s v="no"/>
  </r>
  <r>
    <n v="161086"/>
    <s v="Colby College"/>
    <s v="ME"/>
    <n v="7.0900000000000005E-2"/>
    <n v="2407"/>
    <n v="69600"/>
    <x v="62"/>
    <n v="0.9365"/>
    <n v="0.14319999999999999"/>
    <n v="80490"/>
    <n v="19157"/>
    <n v="13207"/>
    <n v="9"/>
    <s v="Private nonprofit"/>
    <s v="Town or Rural"/>
    <s v="East"/>
    <s v="yes"/>
  </r>
  <r>
    <n v="217493"/>
    <s v="Rhode Island School of Design"/>
    <s v="RI"/>
    <n v="0.18659999999999999"/>
    <n v="2084"/>
    <n v="62688"/>
    <x v="63"/>
    <n v="0.95040000000000002"/>
    <n v="0.1482"/>
    <n v="68140"/>
    <n v="27000"/>
    <n v="11226"/>
    <n v="8"/>
    <s v="Private nonprofit"/>
    <s v="City"/>
    <s v="East"/>
    <s v="yes"/>
  </r>
  <r>
    <n v="164988"/>
    <s v="Boston University"/>
    <s v="MA"/>
    <n v="0.1111"/>
    <n v="18248"/>
    <n v="68102"/>
    <x v="64"/>
    <n v="0.94720000000000004"/>
    <n v="0.1915"/>
    <n v="83238"/>
    <n v="23250"/>
    <n v="16623"/>
    <n v="10"/>
    <s v="Private nonprofit"/>
    <s v="City"/>
    <s v="East"/>
    <s v="yes"/>
  </r>
  <r>
    <n v="163286"/>
    <s v="University of Maryland-College Park"/>
    <s v="MD"/>
    <n v="0.44790000000000002"/>
    <n v="30760"/>
    <n v="41186"/>
    <x v="65"/>
    <n v="0.96199999999999997"/>
    <n v="0.19389999999999999"/>
    <n v="82860"/>
    <n v="19000"/>
    <n v="17205"/>
    <n v="17"/>
    <s v="Public"/>
    <s v="Suburb"/>
    <s v="East"/>
    <s v="yes"/>
  </r>
  <r>
    <n v="153384"/>
    <s v="Grinnell College"/>
    <s v="IA"/>
    <n v="0.14510000000000001"/>
    <n v="1729"/>
    <n v="68106"/>
    <x v="66"/>
    <n v="0.92559999999999998"/>
    <n v="0.17860000000000001"/>
    <n v="62830"/>
    <n v="17500"/>
    <n v="12576"/>
    <n v="9"/>
    <s v="Private nonprofit"/>
    <s v="Town or Rural"/>
    <s v="Central"/>
    <s v="yes"/>
  </r>
  <r>
    <n v="122931"/>
    <s v="Santa Clara University"/>
    <s v="CA"/>
    <n v="0.48"/>
    <n v="6552"/>
    <n v="61293"/>
    <x v="67"/>
    <n v="0.93920000000000003"/>
    <n v="0.11269999999999999"/>
    <n v="109183"/>
    <n v="19162"/>
    <n v="14682"/>
    <n v="11"/>
    <s v="Private nonprofit"/>
    <s v="City"/>
    <s v="West"/>
    <s v="yes"/>
  </r>
  <r>
    <n v="213543"/>
    <s v="Lehigh University"/>
    <s v="PA"/>
    <n v="0.25929999999999997"/>
    <n v="5898"/>
    <n v="64980"/>
    <x v="68"/>
    <n v="0.93700000000000006"/>
    <n v="0.17710000000000001"/>
    <n v="105584"/>
    <n v="21960"/>
    <n v="15219"/>
    <n v="10"/>
    <s v="Private nonprofit"/>
    <s v="City"/>
    <s v="East"/>
    <s v="yes"/>
  </r>
  <r>
    <n v="204796"/>
    <s v="Ohio State University-Main Campus"/>
    <s v="OH"/>
    <n v="0.60570000000000002"/>
    <n v="45638"/>
    <n v="40022"/>
    <x v="69"/>
    <n v="0.94230000000000003"/>
    <n v="0.2016"/>
    <n v="60409"/>
    <n v="19976"/>
    <n v="14386"/>
    <n v="16"/>
    <s v="Public"/>
    <s v="City"/>
    <s v="Central"/>
    <s v="yes"/>
  </r>
  <r>
    <n v="126678"/>
    <s v="Colorado College"/>
    <s v="CO"/>
    <n v="0.1847"/>
    <n v="2014"/>
    <n v="70734"/>
    <x v="70"/>
    <n v="0.93620000000000003"/>
    <n v="0.14449999999999999"/>
    <n v="65222"/>
    <n v="18257"/>
    <n v="12786"/>
    <n v="9"/>
    <s v="Private nonprofit"/>
    <s v="City"/>
    <s v="West"/>
    <s v="yes"/>
  </r>
  <r>
    <n v="213385"/>
    <s v="Lafayette College"/>
    <s v="PA"/>
    <n v="0.3145"/>
    <n v="2757"/>
    <n v="65398"/>
    <x v="71"/>
    <n v="0.89670000000000005"/>
    <n v="0.11650000000000001"/>
    <n v="91410"/>
    <n v="16000"/>
    <n v="12663"/>
    <n v="10"/>
    <s v="Private nonprofit"/>
    <s v="Suburb"/>
    <s v="East"/>
    <s v="yes"/>
  </r>
  <r>
    <n v="193900"/>
    <s v="New York University"/>
    <s v="NY"/>
    <n v="9.2299999999999993E-2"/>
    <n v="28663"/>
    <n v="62796"/>
    <x v="72"/>
    <n v="0.9577"/>
    <n v="0.17879999999999999"/>
    <n v="82509"/>
    <n v="20500"/>
    <n v="18026"/>
    <n v="8"/>
    <s v="Private nonprofit"/>
    <s v="City"/>
    <s v="East"/>
    <s v="yes"/>
  </r>
  <r>
    <n v="166124"/>
    <s v="College of the Holy Cross"/>
    <s v="MA"/>
    <n v="0.17610000000000001"/>
    <n v="3106"/>
    <n v="64500"/>
    <x v="73"/>
    <n v="0.94779999999999998"/>
    <n v="0.14799999999999999"/>
    <n v="90543"/>
    <n v="27000"/>
    <n v="12363"/>
    <n v="9"/>
    <s v="Private nonprofit"/>
    <s v="City"/>
    <s v="East"/>
    <s v="yes"/>
  </r>
  <r>
    <n v="201645"/>
    <s v="Case Western Reserve University"/>
    <s v="OH"/>
    <n v="0.3654"/>
    <n v="6437"/>
    <n v="66608"/>
    <x v="74"/>
    <n v="0.9214"/>
    <n v="0.17519999999999999"/>
    <n v="87989"/>
    <n v="24000"/>
    <n v="13338"/>
    <n v="9"/>
    <s v="Private nonprofit"/>
    <s v="City"/>
    <s v="Central"/>
    <s v="yes"/>
  </r>
  <r>
    <n v="173902"/>
    <s v="Macalester College"/>
    <s v="MN"/>
    <n v="0.28520000000000001"/>
    <n v="2131"/>
    <n v="68104"/>
    <x v="75"/>
    <n v="0.92279999999999995"/>
    <n v="0.17230000000000001"/>
    <n v="63878"/>
    <n v="23000"/>
    <n v="11951"/>
    <n v="10"/>
    <s v="Private nonprofit"/>
    <s v="City"/>
    <s v="Central"/>
    <s v="yes"/>
  </r>
  <r>
    <n v="186867"/>
    <s v="Stevens Institute of Technology"/>
    <s v="NJ"/>
    <n v="0.4758"/>
    <n v="4222"/>
    <n v="63462"/>
    <x v="76"/>
    <n v="0.93640000000000001"/>
    <n v="0.20430000000000001"/>
    <n v="108772"/>
    <n v="27000"/>
    <n v="17610"/>
    <n v="11"/>
    <s v="Private nonprofit"/>
    <s v="Suburb"/>
    <s v="East"/>
    <s v="yes"/>
  </r>
  <r>
    <n v="110653"/>
    <s v="University of California-Irvine"/>
    <s v="CA"/>
    <n v="0.28570000000000001"/>
    <n v="30197"/>
    <n v="49922"/>
    <x v="77"/>
    <n v="0.9405"/>
    <n v="0.36099999999999999"/>
    <n v="80735"/>
    <n v="15000"/>
    <n v="19250"/>
    <n v="19"/>
    <s v="Public"/>
    <s v="City"/>
    <s v="West"/>
    <s v="yes"/>
  </r>
  <r>
    <n v="164739"/>
    <s v="Bentley University"/>
    <s v="MA"/>
    <n v="0.45050000000000001"/>
    <n v="4474"/>
    <n v="61000"/>
    <x v="78"/>
    <n v="0.92679999999999996"/>
    <n v="0.16070000000000001"/>
    <n v="120959"/>
    <n v="25023"/>
    <n v="15847"/>
    <n v="12"/>
    <s v="Private nonprofit"/>
    <s v="City"/>
    <s v="East"/>
    <s v="yes"/>
  </r>
  <r>
    <n v="217882"/>
    <s v="Clemson University"/>
    <s v="SC"/>
    <n v="0.38340000000000002"/>
    <n v="23300"/>
    <n v="40866"/>
    <x v="79"/>
    <n v="0.93469999999999998"/>
    <n v="0.14749999999999999"/>
    <n v="71513"/>
    <n v="21500"/>
    <n v="12153"/>
    <n v="16"/>
    <s v="Public"/>
    <s v="Suburb"/>
    <s v="East"/>
    <s v="yes"/>
  </r>
  <r>
    <n v="110422"/>
    <s v="California Polytechnic State University-San Luis Obispo"/>
    <s v="CA"/>
    <n v="0.31319999999999998"/>
    <n v="21996"/>
    <n v="34665"/>
    <x v="80"/>
    <n v="0.95550000000000002"/>
    <n v="0.19239999999999999"/>
    <n v="90768"/>
    <n v="18500"/>
    <n v="12673"/>
    <n v="19"/>
    <s v="Public"/>
    <s v="Suburb"/>
    <s v="West"/>
    <s v="yes"/>
  </r>
  <r>
    <n v="211291"/>
    <s v="Bucknell University"/>
    <s v="PA"/>
    <n v="0.2893"/>
    <n v="3876"/>
    <n v="67812"/>
    <x v="81"/>
    <n v="0.93679999999999997"/>
    <n v="0.12379999999999999"/>
    <n v="93807"/>
    <n v="27000"/>
    <n v="13254"/>
    <n v="9"/>
    <s v="Private nonprofit"/>
    <s v="Town or Rural"/>
    <s v="East"/>
    <s v="yes"/>
  </r>
  <r>
    <n v="235316"/>
    <s v="Gonzaga University"/>
    <s v="WA"/>
    <n v="0.81689999999999996"/>
    <n v="5198"/>
    <n v="55480"/>
    <x v="82"/>
    <n v="0.92900000000000005"/>
    <n v="0.14410000000000001"/>
    <n v="78892"/>
    <n v="24454"/>
    <n v="11036"/>
    <n v="12"/>
    <s v="Private nonprofit"/>
    <s v="City"/>
    <s v="West"/>
    <s v="yes"/>
  </r>
  <r>
    <n v="233921"/>
    <s v="Virginia Polytechnic Institute and State University"/>
    <s v="VA"/>
    <n v="0.54779999999999995"/>
    <n v="30923"/>
    <n v="37764"/>
    <x v="83"/>
    <n v="0.93079999999999996"/>
    <n v="0.15290000000000001"/>
    <n v="81698"/>
    <n v="21500"/>
    <n v="14162"/>
    <n v="17"/>
    <s v="Public"/>
    <s v="City"/>
    <s v="East"/>
    <s v="yes"/>
  </r>
  <r>
    <n v="160755"/>
    <s v="Tulane University of Louisiana"/>
    <s v="LA"/>
    <n v="0.13980000000000001"/>
    <n v="7767"/>
    <n v="68678"/>
    <x v="84"/>
    <n v="0.92549999999999999"/>
    <n v="9.7600000000000006E-2"/>
    <n v="63268"/>
    <n v="20500"/>
    <n v="13243"/>
    <n v="7"/>
    <s v="Private nonprofit"/>
    <s v="City"/>
    <s v="Central"/>
    <s v="yes"/>
  </r>
  <r>
    <n v="214777"/>
    <s v="Pennsylvania State University-Main Campus"/>
    <s v="PA"/>
    <n v="0.60560000000000003"/>
    <n v="42284"/>
    <n v="41790"/>
    <x v="85"/>
    <n v="0.9264"/>
    <n v="0.13880000000000001"/>
    <n v="63435"/>
    <n v="25000"/>
    <n v="13120"/>
    <n v="16"/>
    <s v="Public"/>
    <s v="City"/>
    <s v="East"/>
    <s v="yes"/>
  </r>
  <r>
    <n v="110680"/>
    <s v="University of California-San Diego"/>
    <s v="CA"/>
    <n v="0.2671"/>
    <n v="34948"/>
    <n v="50958"/>
    <x v="86"/>
    <n v="0.94020000000000004"/>
    <n v="0.34200000000000003"/>
    <n v="84943"/>
    <n v="15500"/>
    <n v="19117"/>
    <n v="19"/>
    <s v="Public"/>
    <s v="City"/>
    <s v="West"/>
    <s v="yes"/>
  </r>
  <r>
    <n v="165015"/>
    <s v="Brandeis University"/>
    <s v="MA"/>
    <n v="0.40500000000000003"/>
    <n v="3618"/>
    <n v="68080"/>
    <x v="87"/>
    <n v="0.87019999999999997"/>
    <n v="0.1497"/>
    <n v="77231"/>
    <n v="25648"/>
    <n v="14570"/>
    <n v="10"/>
    <s v="Private nonprofit"/>
    <s v="City"/>
    <s v="East"/>
    <s v="yes"/>
  </r>
  <r>
    <n v="187134"/>
    <s v="The College of New Jersey"/>
    <s v="NJ"/>
    <n v="0.62290000000000001"/>
    <n v="7105"/>
    <n v="25752"/>
    <x v="88"/>
    <n v="0.91320000000000001"/>
    <n v="0.2097"/>
    <n v="73323"/>
    <n v="23250"/>
    <n v="12766"/>
    <n v="14"/>
    <s v="Public"/>
    <s v="Suburb"/>
    <s v="East"/>
    <s v="yes"/>
  </r>
  <r>
    <n v="217402"/>
    <s v="Providence College"/>
    <s v="RI"/>
    <n v="0.50890000000000002"/>
    <n v="4229"/>
    <n v="63550"/>
    <x v="89"/>
    <n v="0.9395"/>
    <n v="0.1343"/>
    <n v="87054"/>
    <n v="27000"/>
    <n v="12190"/>
    <n v="11"/>
    <s v="Private nonprofit"/>
    <s v="City"/>
    <s v="East"/>
    <s v="yes"/>
  </r>
  <r>
    <n v="110644"/>
    <s v="University of California-Davis"/>
    <s v="CA"/>
    <n v="0.41830000000000001"/>
    <n v="32253"/>
    <n v="50974"/>
    <x v="90"/>
    <n v="0.92810000000000004"/>
    <n v="0.3135"/>
    <n v="80838"/>
    <n v="13000"/>
    <n v="18357"/>
    <n v="22"/>
    <s v="Public"/>
    <s v="Suburb"/>
    <s v="West"/>
    <s v="yes"/>
  </r>
  <r>
    <n v="134097"/>
    <s v="Florida State University"/>
    <s v="FL"/>
    <n v="0.2422"/>
    <n v="32212"/>
    <n v="18786"/>
    <x v="91"/>
    <n v="0.96050000000000002"/>
    <n v="0.22969999999999999"/>
    <n v="61675"/>
    <n v="18000"/>
    <n v="12841"/>
    <n v="17"/>
    <s v="Public"/>
    <s v="City"/>
    <s v="East"/>
    <s v="yes"/>
  </r>
  <r>
    <n v="228875"/>
    <s v="Texas Christian University"/>
    <s v="TX"/>
    <n v="0.44490000000000002"/>
    <n v="11026"/>
    <n v="61740"/>
    <x v="92"/>
    <n v="0.92869999999999997"/>
    <n v="0.14319999999999999"/>
    <n v="68424"/>
    <n v="21500"/>
    <n v="13971"/>
    <n v="14"/>
    <s v="Private nonprofit"/>
    <s v="City"/>
    <s v="West"/>
    <s v="yes"/>
  </r>
  <r>
    <n v="215293"/>
    <s v="University of Pittsburgh-Pittsburgh Campus"/>
    <s v="PA"/>
    <n v="0.58079999999999998"/>
    <n v="20370"/>
    <n v="41430"/>
    <x v="93"/>
    <n v="0.91990000000000005"/>
    <n v="0.13980000000000001"/>
    <n v="66125"/>
    <n v="24250"/>
    <n v="12140"/>
    <n v="13"/>
    <s v="Public"/>
    <s v="City"/>
    <s v="East"/>
    <s v="yes"/>
  </r>
  <r>
    <n v="195030"/>
    <s v="University of Rochester"/>
    <s v="NY"/>
    <n v="0.40079999999999999"/>
    <n v="6331"/>
    <n v="67080"/>
    <x v="94"/>
    <n v="0.90690000000000004"/>
    <n v="0.17249999999999999"/>
    <n v="79042"/>
    <n v="21000"/>
    <n v="14585"/>
    <n v="9"/>
    <s v="Private nonprofit"/>
    <s v="City"/>
    <s v="East"/>
    <s v="yes"/>
  </r>
  <r>
    <n v="174066"/>
    <s v="University of Minnesota-Twin Cities"/>
    <s v="MN"/>
    <n v="0.79749999999999999"/>
    <n v="31855"/>
    <n v="38362"/>
    <x v="95"/>
    <n v="0.91120000000000001"/>
    <n v="0.17649999999999999"/>
    <n v="69020"/>
    <n v="19500"/>
    <n v="13662"/>
    <n v="17"/>
    <s v="Public"/>
    <s v="City"/>
    <s v="Central"/>
    <s v="yes"/>
  </r>
  <r>
    <n v="233374"/>
    <s v="University of Richmond"/>
    <s v="VA"/>
    <n v="0.222"/>
    <n v="2980"/>
    <n v="65230"/>
    <x v="96"/>
    <n v="0.90749999999999997"/>
    <n v="0.1716"/>
    <n v="76178"/>
    <n v="21000"/>
    <n v="14442"/>
    <n v="7"/>
    <s v="Private nonprofit"/>
    <s v="City"/>
    <s v="East"/>
    <s v="yes"/>
  </r>
  <r>
    <n v="236948"/>
    <s v="University of Washington-Seattle Campus"/>
    <s v="WA"/>
    <n v="0.39150000000000001"/>
    <n v="31942"/>
    <n v="43209"/>
    <x v="97"/>
    <n v="0.94730000000000003"/>
    <n v="0.14860000000000001"/>
    <n v="78466"/>
    <n v="14615"/>
    <n v="15198"/>
    <n v="20"/>
    <s v="Public"/>
    <s v="City"/>
    <s v="West"/>
    <s v="yes"/>
  </r>
  <r>
    <n v="145637"/>
    <s v="University of Illinois Urbana-Champaign"/>
    <s v="IL"/>
    <n v="0.42370000000000002"/>
    <n v="36258"/>
    <n v="35124"/>
    <x v="98"/>
    <n v="0.94799999999999995"/>
    <n v="0.2341"/>
    <n v="81054"/>
    <n v="19500"/>
    <n v="14464"/>
    <n v="20"/>
    <s v="Public"/>
    <s v="City"/>
    <s v="Central"/>
    <s v="yes"/>
  </r>
  <r>
    <n v="447953"/>
    <s v="SUM Bible College and Theological Seminary"/>
    <s v="CA"/>
    <n v="0.40679999999999999"/>
    <n v="198"/>
    <n v="10460"/>
    <x v="99"/>
    <n v="0.64290000000000003"/>
    <n v="0.44650000000000001"/>
    <n v="35418"/>
    <n v="26677"/>
    <n v="5000"/>
    <n v="18"/>
    <s v="Private nonprofit"/>
    <s v="Suburb"/>
    <s v="West"/>
    <s v="no"/>
  </r>
  <r>
    <n v="199193"/>
    <s v="North Carolina State University at Raleigh"/>
    <s v="NC"/>
    <n v="0.41739999999999999"/>
    <n v="27371"/>
    <n v="32847"/>
    <x v="100"/>
    <n v="0.94469999999999998"/>
    <n v="0.1958"/>
    <n v="68758"/>
    <n v="20121"/>
    <n v="12820"/>
    <n v="15"/>
    <s v="Public"/>
    <s v="City"/>
    <s v="East"/>
    <s v="yes"/>
  </r>
  <r>
    <n v="149781"/>
    <s v="Wheaton College"/>
    <s v="IL"/>
    <n v="0.874"/>
    <n v="2121"/>
    <n v="45546"/>
    <x v="101"/>
    <n v="0.92589999999999995"/>
    <n v="0.21709999999999999"/>
    <n v="63756"/>
    <n v="23250"/>
    <n v="10473"/>
    <n v="10"/>
    <s v="Private nonprofit"/>
    <s v="Suburb"/>
    <s v="Central"/>
    <s v="yes"/>
  </r>
  <r>
    <n v="484473"/>
    <s v="University of Florida-Online"/>
    <s v="FL"/>
    <n v="0.61260000000000003"/>
    <n v="4627"/>
    <n v="16579"/>
    <x v="102"/>
    <n v="0.94820000000000004"/>
    <n v="0.21809999999999999"/>
    <n v="71588"/>
    <n v="15000"/>
    <n v="5838"/>
    <n v="61"/>
    <s v="Public"/>
    <s v="City"/>
    <s v="East"/>
    <s v="yes"/>
  </r>
  <r>
    <n v="221351"/>
    <s v="Rhodes College"/>
    <s v="TN"/>
    <n v="0.50349999999999995"/>
    <n v="1836"/>
    <n v="57110"/>
    <x v="103"/>
    <n v="0.92320000000000002"/>
    <n v="0.1593"/>
    <n v="66651"/>
    <n v="21761"/>
    <n v="9481"/>
    <n v="9"/>
    <s v="Private nonprofit"/>
    <s v="City"/>
    <s v="Central"/>
    <s v="yes"/>
  </r>
  <r>
    <n v="166939"/>
    <s v="Mount Holyoke College"/>
    <s v="MA"/>
    <n v="0.36030000000000001"/>
    <n v="2169"/>
    <n v="67018"/>
    <x v="104"/>
    <n v="0.88590000000000002"/>
    <n v="0.21890000000000001"/>
    <n v="58418"/>
    <n v="22902"/>
    <n v="13140"/>
    <n v="9"/>
    <s v="Private nonprofit"/>
    <s v="Suburb"/>
    <s v="East"/>
    <s v="yes"/>
  </r>
  <r>
    <n v="124292"/>
    <s v="Thomas Aquinas College"/>
    <s v="CA"/>
    <n v="0.83089999999999997"/>
    <n v="566"/>
    <n v="30200"/>
    <x v="105"/>
    <n v="0.91610000000000003"/>
    <n v="0.26719999999999999"/>
    <n v="55619"/>
    <n v="18000"/>
    <n v="9628"/>
    <n v="11"/>
    <s v="Private nonprofit"/>
    <s v="Town or Rural"/>
    <s v="West"/>
    <s v="yes"/>
  </r>
  <r>
    <n v="129242"/>
    <s v="Fairfield University"/>
    <s v="CT"/>
    <n v="0.33289999999999997"/>
    <n v="5373"/>
    <n v="58350"/>
    <x v="105"/>
    <n v="0.91290000000000004"/>
    <n v="6.9199999999999998E-2"/>
    <n v="88794"/>
    <n v="26000"/>
    <n v="13298"/>
    <n v="12"/>
    <s v="Private nonprofit"/>
    <s v="Suburb"/>
    <s v="East"/>
    <s v="yes"/>
  </r>
  <r>
    <n v="228246"/>
    <s v="Southern Methodist University"/>
    <s v="TX"/>
    <n v="0.63349999999999995"/>
    <n v="7277"/>
    <n v="67040"/>
    <x v="106"/>
    <n v="0.9052"/>
    <n v="0.12759999999999999"/>
    <n v="78354"/>
    <n v="19500"/>
    <n v="14916"/>
    <n v="11"/>
    <s v="Private nonprofit"/>
    <s v="Suburb"/>
    <s v="West"/>
    <s v="yes"/>
  </r>
  <r>
    <n v="218973"/>
    <s v="Wofford College"/>
    <s v="SC"/>
    <n v="0.51939999999999997"/>
    <n v="1816"/>
    <n v="56005"/>
    <x v="107"/>
    <n v="0.90980000000000005"/>
    <n v="0.15640000000000001"/>
    <n v="68964"/>
    <n v="25732"/>
    <n v="9083"/>
    <n v="12"/>
    <s v="Private nonprofit"/>
    <s v="City"/>
    <s v="East"/>
    <s v="yes"/>
  </r>
  <r>
    <n v="198516"/>
    <s v="Elon University"/>
    <s v="NC"/>
    <n v="0.66349999999999998"/>
    <n v="6452"/>
    <n v="46958"/>
    <x v="108"/>
    <n v="0.89800000000000002"/>
    <n v="9.9299999999999999E-2"/>
    <n v="74545"/>
    <n v="20500"/>
    <n v="10563"/>
    <n v="11"/>
    <s v="Private nonprofit"/>
    <s v="Suburb"/>
    <s v="East"/>
    <s v="yes"/>
  </r>
  <r>
    <n v="174844"/>
    <s v="St Olaf College"/>
    <s v="MN"/>
    <n v="0.48320000000000002"/>
    <n v="3093"/>
    <n v="59760"/>
    <x v="109"/>
    <n v="0.92230000000000001"/>
    <n v="0.21210000000000001"/>
    <n v="65543"/>
    <n v="26000"/>
    <n v="9218"/>
    <n v="11"/>
    <s v="Private nonprofit"/>
    <s v="Town or Rural"/>
    <s v="Central"/>
    <s v="yes"/>
  </r>
  <r>
    <n v="131469"/>
    <s v="George Washington University"/>
    <s v="DC"/>
    <n v="0.47089999999999999"/>
    <n v="11182"/>
    <n v="67710"/>
    <x v="110"/>
    <n v="0.92230000000000001"/>
    <n v="0.15820000000000001"/>
    <n v="90873"/>
    <n v="20449"/>
    <n v="16784"/>
    <n v="13"/>
    <s v="Private nonprofit"/>
    <s v="City"/>
    <s v="East"/>
    <s v="yes"/>
  </r>
  <r>
    <n v="229267"/>
    <s v="Trinity University"/>
    <s v="TX"/>
    <n v="0.25919999999999999"/>
    <n v="2505"/>
    <n v="53676"/>
    <x v="111"/>
    <n v="0.92869999999999997"/>
    <n v="0.18770000000000001"/>
    <n v="71668"/>
    <n v="22954"/>
    <n v="12354"/>
    <n v="8"/>
    <s v="Private nonprofit"/>
    <s v="City"/>
    <s v="West"/>
    <s v="yes"/>
  </r>
  <r>
    <n v="228723"/>
    <s v="Texas A&amp;M University-College Station"/>
    <s v="TX"/>
    <n v="0.57430000000000003"/>
    <n v="59615"/>
    <n v="40124"/>
    <x v="112"/>
    <n v="0.94310000000000005"/>
    <n v="0.19639999999999999"/>
    <n v="72097"/>
    <n v="17804"/>
    <n v="14776"/>
    <n v="20"/>
    <s v="Public"/>
    <s v="City"/>
    <s v="West"/>
    <s v="yes"/>
  </r>
  <r>
    <n v="130590"/>
    <s v="Trinity College"/>
    <s v="CT"/>
    <n v="0.29249999999999998"/>
    <n v="2146"/>
    <n v="70770"/>
    <x v="113"/>
    <n v="0.89949999999999997"/>
    <n v="0.13769999999999999"/>
    <n v="90779"/>
    <n v="23000"/>
    <n v="11642"/>
    <n v="9"/>
    <s v="Private nonprofit"/>
    <s v="City"/>
    <s v="East"/>
    <s v="yes"/>
  </r>
  <r>
    <n v="212577"/>
    <s v="Franklin and Marshall College"/>
    <s v="PA"/>
    <n v="0.28189999999999998"/>
    <n v="1799"/>
    <n v="70794"/>
    <x v="113"/>
    <n v="0.90239999999999998"/>
    <n v="0.158"/>
    <n v="76124"/>
    <n v="19000"/>
    <n v="11293"/>
    <n v="9"/>
    <s v="Private nonprofit"/>
    <s v="City"/>
    <s v="East"/>
    <s v="yes"/>
  </r>
  <r>
    <n v="135726"/>
    <s v="University of Miami"/>
    <s v="FL"/>
    <n v="0.189"/>
    <n v="12913"/>
    <n v="62616"/>
    <x v="114"/>
    <n v="0.93769999999999998"/>
    <n v="0.14860000000000001"/>
    <n v="75328"/>
    <n v="17500"/>
    <n v="16043"/>
    <n v="11"/>
    <s v="Private nonprofit"/>
    <s v="Suburb"/>
    <s v="East"/>
    <s v="yes"/>
  </r>
  <r>
    <n v="122436"/>
    <s v="University of San Diego"/>
    <s v="CA"/>
    <n v="0.52380000000000004"/>
    <n v="5671"/>
    <n v="59486"/>
    <x v="115"/>
    <n v="0.91400000000000003"/>
    <n v="0.2092"/>
    <n v="86522"/>
    <n v="22940"/>
    <n v="13201"/>
    <n v="13"/>
    <s v="Private nonprofit"/>
    <s v="City"/>
    <s v="West"/>
    <s v="yes"/>
  </r>
  <r>
    <n v="186380"/>
    <s v="Rutgers University-New Brunswick"/>
    <s v="NJ"/>
    <n v="0.58150000000000002"/>
    <n v="37751"/>
    <n v="37441"/>
    <x v="116"/>
    <n v="0.93020000000000003"/>
    <n v="0.27900000000000003"/>
    <n v="74479"/>
    <n v="21500"/>
    <n v="14593"/>
    <n v="16"/>
    <s v="Public"/>
    <s v="City"/>
    <s v="East"/>
    <s v="yes"/>
  </r>
  <r>
    <n v="194824"/>
    <s v="Rensselaer Polytechnic Institute"/>
    <s v="NY"/>
    <n v="0.63470000000000004"/>
    <n v="5714"/>
    <n v="64081"/>
    <x v="117"/>
    <n v="0.90720000000000001"/>
    <n v="0.19919999999999999"/>
    <n v="102051"/>
    <n v="23750"/>
    <n v="13820"/>
    <n v="14"/>
    <s v="Private nonprofit"/>
    <s v="City"/>
    <s v="East"/>
    <s v="yes"/>
  </r>
  <r>
    <n v="196413"/>
    <s v="Syracuse University"/>
    <s v="NY"/>
    <n v="0.4592"/>
    <n v="15477"/>
    <n v="65528"/>
    <x v="118"/>
    <n v="0.90129999999999999"/>
    <n v="0.17069999999999999"/>
    <n v="79164"/>
    <n v="26000"/>
    <n v="13189"/>
    <n v="15"/>
    <s v="Private nonprofit"/>
    <s v="City"/>
    <s v="East"/>
    <s v="yes"/>
  </r>
  <r>
    <n v="121257"/>
    <s v="Pitzer College"/>
    <s v="CA"/>
    <n v="0.25159999999999999"/>
    <n v="1227"/>
    <n v="65192"/>
    <x v="119"/>
    <n v="0.93799999999999994"/>
    <n v="0.1055"/>
    <n v="69512"/>
    <n v="16750"/>
    <n v="12503"/>
    <n v="10"/>
    <s v="Private nonprofit"/>
    <s v="Suburb"/>
    <s v="West"/>
    <s v="yes"/>
  </r>
  <r>
    <n v="181002"/>
    <s v="Creighton University"/>
    <s v="NE"/>
    <n v="0.79749999999999999"/>
    <n v="4348"/>
    <n v="48856"/>
    <x v="120"/>
    <n v="0.9415"/>
    <n v="0.1152"/>
    <n v="73911"/>
    <n v="25000"/>
    <n v="10809"/>
    <n v="11"/>
    <s v="Private nonprofit"/>
    <s v="City"/>
    <s v="Central"/>
    <s v="yes"/>
  </r>
  <r>
    <n v="121150"/>
    <s v="Pepperdine University"/>
    <s v="CA"/>
    <n v="0.62860000000000005"/>
    <n v="3553"/>
    <n v="69918"/>
    <x v="121"/>
    <n v="0.87570000000000003"/>
    <n v="0.20250000000000001"/>
    <n v="82939"/>
    <n v="23510"/>
    <n v="14314"/>
    <n v="12"/>
    <s v="Private nonprofit"/>
    <s v="Suburb"/>
    <s v="West"/>
    <s v="yes"/>
  </r>
  <r>
    <n v="129020"/>
    <s v="University of Connecticut"/>
    <s v="CT"/>
    <n v="0.52390000000000003"/>
    <n v="19835"/>
    <n v="43712"/>
    <x v="122"/>
    <n v="0.92459999999999998"/>
    <n v="0.25380000000000003"/>
    <n v="73997"/>
    <n v="21500"/>
    <n v="14634"/>
    <n v="17"/>
    <s v="Public"/>
    <s v="Town or Rural"/>
    <s v="East"/>
    <s v="yes"/>
  </r>
  <r>
    <n v="166629"/>
    <s v="University of Massachusetts-Amherst"/>
    <s v="MA"/>
    <n v="0.59730000000000005"/>
    <n v="23671"/>
    <n v="40449"/>
    <x v="123"/>
    <n v="0.91910000000000003"/>
    <n v="0.19939999999999999"/>
    <n v="71631"/>
    <n v="22763"/>
    <n v="14663"/>
    <n v="17"/>
    <s v="Public"/>
    <s v="City"/>
    <s v="East"/>
    <s v="yes"/>
  </r>
  <r>
    <n v="239105"/>
    <s v="Marquette University"/>
    <s v="WI"/>
    <n v="0.81340000000000001"/>
    <n v="7660"/>
    <n v="51170"/>
    <x v="124"/>
    <n v="0.90969999999999995"/>
    <n v="0.18390000000000001"/>
    <n v="78257"/>
    <n v="23940"/>
    <n v="11059"/>
    <n v="14"/>
    <s v="Private nonprofit"/>
    <s v="City"/>
    <s v="Central"/>
    <s v="yes"/>
  </r>
  <r>
    <n v="197708"/>
    <s v="Yeshiva University"/>
    <s v="NY"/>
    <n v="0.55620000000000003"/>
    <n v="2852"/>
    <n v="51800"/>
    <x v="125"/>
    <n v="0.9153"/>
    <n v="0.13439999999999999"/>
    <n v="71353"/>
    <n v="18250"/>
    <n v="13637"/>
    <n v="7"/>
    <s v="Private nonprofit"/>
    <s v="City"/>
    <s v="East"/>
    <s v="yes"/>
  </r>
  <r>
    <n v="243780"/>
    <s v="Purdue University-Main Campus"/>
    <s v="IN"/>
    <n v="0.49869999999999998"/>
    <n v="44503"/>
    <n v="28794"/>
    <x v="126"/>
    <n v="0.92700000000000005"/>
    <n v="0.1298"/>
    <n v="72424"/>
    <n v="19500"/>
    <n v="14473"/>
    <n v="14"/>
    <s v="Public"/>
    <s v="City"/>
    <s v="Central"/>
    <s v="yes"/>
  </r>
  <r>
    <n v="110705"/>
    <s v="University of California-Santa Barbara"/>
    <s v="CA"/>
    <n v="0.32969999999999999"/>
    <n v="23113"/>
    <n v="50614"/>
    <x v="127"/>
    <n v="0.93"/>
    <n v="0.27850000000000003"/>
    <n v="74915"/>
    <n v="13993"/>
    <n v="20677"/>
    <n v="17"/>
    <s v="Public"/>
    <s v="Suburb"/>
    <s v="West"/>
    <s v="yes"/>
  </r>
  <r>
    <n v="195526"/>
    <s v="Skidmore College"/>
    <s v="NY"/>
    <n v="0.21049999999999999"/>
    <n v="2694"/>
    <n v="67290"/>
    <x v="128"/>
    <n v="0.89649999999999996"/>
    <n v="0.1275"/>
    <n v="69363"/>
    <n v="19500"/>
    <n v="11403"/>
    <n v="8"/>
    <s v="Private nonprofit"/>
    <s v="Suburb"/>
    <s v="East"/>
    <s v="yes"/>
  </r>
  <r>
    <n v="123165"/>
    <s v="Scripps College"/>
    <s v="CA"/>
    <n v="0.38290000000000002"/>
    <n v="1113"/>
    <n v="65950"/>
    <x v="129"/>
    <n v="0.93820000000000003"/>
    <n v="0.11"/>
    <n v="77539"/>
    <n v="13500"/>
    <n v="13213"/>
    <n v="10"/>
    <s v="Private nonprofit"/>
    <s v="Suburb"/>
    <s v="West"/>
    <s v="yes"/>
  </r>
  <r>
    <n v="212674"/>
    <s v="Gettysburg College"/>
    <s v="PA"/>
    <n v="0.38900000000000001"/>
    <n v="2099"/>
    <n v="66640"/>
    <x v="130"/>
    <n v="0.91210000000000002"/>
    <n v="0.2099"/>
    <n v="71517"/>
    <n v="26999"/>
    <n v="10433"/>
    <n v="10"/>
    <s v="Private nonprofit"/>
    <s v="Town or Rural"/>
    <s v="East"/>
    <s v="yes"/>
  </r>
  <r>
    <n v="197027"/>
    <s v="United States Merchant Marine Academy"/>
    <s v="NY"/>
    <n v="0.34239999999999998"/>
    <n v="962"/>
    <n v="895"/>
    <x v="131"/>
    <n v="0.84460000000000002"/>
    <n v="7.8100000000000003E-2"/>
    <n v="90610"/>
    <n v="8833"/>
    <n v="11875"/>
    <n v="13"/>
    <s v="Public"/>
    <s v="Suburb"/>
    <s v="East"/>
    <s v="yes"/>
  </r>
  <r>
    <n v="203535"/>
    <s v="Kenyon College"/>
    <s v="OH"/>
    <n v="0.31030000000000002"/>
    <n v="1732"/>
    <n v="71520"/>
    <x v="132"/>
    <n v="0.9163"/>
    <n v="9.5200000000000007E-2"/>
    <n v="71830"/>
    <n v="18527"/>
    <n v="9767"/>
    <n v="9"/>
    <s v="Private nonprofit"/>
    <s v="Town or Rural"/>
    <s v="Central"/>
    <s v="yes"/>
  </r>
  <r>
    <n v="214175"/>
    <s v="Muhlenberg College"/>
    <s v="PA"/>
    <n v="0.71989999999999998"/>
    <n v="1727"/>
    <n v="62805"/>
    <x v="133"/>
    <n v="0.89929999999999999"/>
    <n v="0.21199999999999999"/>
    <n v="69107"/>
    <n v="25455"/>
    <n v="9647"/>
    <n v="9"/>
    <s v="Private nonprofit"/>
    <s v="City"/>
    <s v="East"/>
    <s v="yes"/>
  </r>
  <r>
    <n v="128902"/>
    <s v="Connecticut College"/>
    <s v="CT"/>
    <n v="0.37040000000000001"/>
    <n v="1937"/>
    <n v="67242"/>
    <x v="134"/>
    <n v="0.89729999999999999"/>
    <n v="0.1419"/>
    <n v="75001"/>
    <n v="23500"/>
    <n v="7781"/>
    <n v="9"/>
    <s v="Private nonprofit"/>
    <s v="City"/>
    <s v="East"/>
    <s v="yes"/>
  </r>
  <r>
    <n v="100858"/>
    <s v="Auburn University"/>
    <s v="AL"/>
    <n v="0.4592"/>
    <n v="26816"/>
    <n v="34922"/>
    <x v="135"/>
    <n v="0.94779999999999998"/>
    <n v="0.12529999999999999"/>
    <n v="65337"/>
    <n v="21000"/>
    <n v="12324"/>
    <n v="21"/>
    <s v="Public"/>
    <s v="City"/>
    <s v="Central"/>
    <s v="yes"/>
  </r>
  <r>
    <n v="191241"/>
    <s v="Fordham University"/>
    <s v="NY"/>
    <n v="0.59309999999999996"/>
    <n v="10512"/>
    <n v="64915"/>
    <x v="136"/>
    <n v="0.88519999999999999"/>
    <n v="0.2142"/>
    <n v="85569"/>
    <n v="24300"/>
    <n v="16236"/>
    <n v="14"/>
    <s v="Private nonprofit"/>
    <s v="City"/>
    <s v="East"/>
    <s v="yes"/>
  </r>
  <r>
    <n v="111948"/>
    <s v="Chapman University"/>
    <s v="CA"/>
    <n v="0.65429999999999999"/>
    <n v="7478"/>
    <n v="64984"/>
    <x v="137"/>
    <n v="0.91810000000000003"/>
    <n v="0.19389999999999999"/>
    <n v="70070"/>
    <n v="20500"/>
    <n v="13611"/>
    <n v="12"/>
    <s v="Private nonprofit"/>
    <s v="City"/>
    <s v="West"/>
    <s v="yes"/>
  </r>
  <r>
    <n v="487375"/>
    <s v="Arizona College of Nursing-Las Vegas"/>
    <s v="NV"/>
    <n v="1"/>
    <n v="1222"/>
    <n v="23531"/>
    <x v="138"/>
    <n v="0.76919999999999999"/>
    <n v="0.53380000000000005"/>
    <n v="34657"/>
    <n v="9500"/>
    <n v="8004"/>
    <n v="20"/>
    <s v="Private for-profit"/>
    <s v="Suburb"/>
    <s v="West"/>
    <s v="no"/>
  </r>
  <r>
    <n v="211273"/>
    <s v="Bryn Mawr College"/>
    <s v="PA"/>
    <n v="0.29430000000000001"/>
    <n v="1359"/>
    <n v="65920"/>
    <x v="139"/>
    <n v="0.9224"/>
    <n v="0.14749999999999999"/>
    <n v="75217"/>
    <n v="25000"/>
    <n v="12083"/>
    <n v="8"/>
    <s v="Private nonprofit"/>
    <s v="Suburb"/>
    <s v="East"/>
    <s v="yes"/>
  </r>
  <r>
    <n v="216278"/>
    <s v="Susquehanna University"/>
    <s v="PA"/>
    <n v="0.81430000000000002"/>
    <n v="2163"/>
    <n v="59850"/>
    <x v="140"/>
    <n v="0.86329999999999996"/>
    <n v="0.249"/>
    <n v="61723"/>
    <n v="27000"/>
    <n v="9249"/>
    <n v="13"/>
    <s v="Private nonprofit"/>
    <s v="Town or Rural"/>
    <s v="East"/>
    <s v="yes"/>
  </r>
  <r>
    <n v="126775"/>
    <s v="Colorado School of Mines"/>
    <s v="CO"/>
    <n v="0.6069"/>
    <n v="6155"/>
    <n v="45824"/>
    <x v="141"/>
    <n v="0.92789999999999995"/>
    <n v="0.13569999999999999"/>
    <n v="97335"/>
    <n v="23000"/>
    <n v="14000"/>
    <n v="18"/>
    <s v="Public"/>
    <s v="Suburb"/>
    <s v="West"/>
    <s v="yes"/>
  </r>
  <r>
    <n v="196079"/>
    <s v="Binghamton University"/>
    <s v="NY"/>
    <n v="0.3861"/>
    <n v="14655"/>
    <n v="30447"/>
    <x v="142"/>
    <n v="0.89380000000000004"/>
    <n v="0.28120000000000001"/>
    <n v="80596"/>
    <n v="18500"/>
    <n v="11086"/>
    <n v="18"/>
    <s v="Public"/>
    <s v="Suburb"/>
    <s v="East"/>
    <s v="yes"/>
  </r>
  <r>
    <n v="190372"/>
    <s v="The Cooper Union for the Advancement of Science and Art"/>
    <s v="NY"/>
    <n v="0.20710000000000001"/>
    <n v="842"/>
    <n v="46820"/>
    <x v="143"/>
    <n v="0.9194"/>
    <n v="0.27860000000000001"/>
    <n v="83847"/>
    <n v="15000"/>
    <n v="14408"/>
    <n v="8"/>
    <s v="Private nonprofit"/>
    <s v="City"/>
    <s v="East"/>
    <s v="yes"/>
  </r>
  <r>
    <n v="230038"/>
    <s v="Brigham Young University"/>
    <s v="UT"/>
    <n v="0.67779999999999996"/>
    <n v="32952"/>
    <n v="6688"/>
    <x v="144"/>
    <n v="0.90969999999999995"/>
    <n v="0.32100000000000001"/>
    <n v="75790"/>
    <n v="11069"/>
    <n v="14370"/>
    <n v="21"/>
    <s v="Private nonprofit"/>
    <s v="City"/>
    <s v="West"/>
    <s v="yes"/>
  </r>
  <r>
    <n v="204501"/>
    <s v="Oberlin College"/>
    <s v="OH"/>
    <n v="0.34179999999999999"/>
    <n v="2887"/>
    <n v="67366"/>
    <x v="145"/>
    <n v="0.91"/>
    <n v="9.64E-2"/>
    <n v="58343"/>
    <n v="26000"/>
    <n v="11232"/>
    <n v="9"/>
    <s v="Private nonprofit"/>
    <s v="Town or Rural"/>
    <s v="Central"/>
    <s v="yes"/>
  </r>
  <r>
    <n v="120254"/>
    <s v="Occidental College"/>
    <s v="CA"/>
    <n v="0.44169999999999998"/>
    <n v="1877"/>
    <n v="66274"/>
    <x v="146"/>
    <n v="0.89849999999999997"/>
    <n v="0.1656"/>
    <n v="75951"/>
    <n v="23000"/>
    <n v="12349"/>
    <n v="9"/>
    <s v="Private nonprofit"/>
    <s v="City"/>
    <s v="West"/>
    <s v="yes"/>
  </r>
  <r>
    <n v="171100"/>
    <s v="Michigan State University"/>
    <s v="MI"/>
    <n v="0.84799999999999998"/>
    <n v="40922"/>
    <n v="43842"/>
    <x v="147"/>
    <n v="0.90049999999999997"/>
    <n v="0.2009"/>
    <n v="67253"/>
    <n v="23250"/>
    <n v="13468"/>
    <n v="17"/>
    <s v="Public"/>
    <s v="City"/>
    <s v="Central"/>
    <s v="yes"/>
  </r>
  <r>
    <n v="156408"/>
    <s v="Centre College"/>
    <s v="KY"/>
    <n v="0.54359999999999997"/>
    <n v="1400"/>
    <n v="52820"/>
    <x v="148"/>
    <n v="0.875"/>
    <n v="0.22639999999999999"/>
    <n v="66240"/>
    <n v="27000"/>
    <n v="9723"/>
    <n v="10"/>
    <s v="Private nonprofit"/>
    <s v="Town or Rural"/>
    <s v="Central"/>
    <s v="yes"/>
  </r>
  <r>
    <n v="130943"/>
    <s v="University of Delaware"/>
    <s v="DE"/>
    <n v="0.70599999999999996"/>
    <n v="19071"/>
    <n v="41400"/>
    <x v="149"/>
    <n v="0.91959999999999997"/>
    <n v="0.16120000000000001"/>
    <n v="72950"/>
    <n v="24572"/>
    <n v="14649"/>
    <n v="16"/>
    <s v="Public"/>
    <s v="Suburb"/>
    <s v="East"/>
    <s v="yes"/>
  </r>
  <r>
    <n v="237057"/>
    <s v="Whitman College"/>
    <s v="WA"/>
    <n v="0.38150000000000001"/>
    <n v="1531"/>
    <n v="64050"/>
    <x v="150"/>
    <n v="0.86709999999999998"/>
    <n v="0.16320000000000001"/>
    <n v="67589"/>
    <n v="18437"/>
    <n v="10628"/>
    <n v="10"/>
    <s v="Private nonprofit"/>
    <s v="City"/>
    <s v="West"/>
    <s v="yes"/>
  </r>
  <r>
    <n v="196866"/>
    <s v="Union College"/>
    <s v="NY"/>
    <n v="0.43919999999999998"/>
    <n v="2046"/>
    <n v="69039"/>
    <x v="151"/>
    <n v="0.90180000000000005"/>
    <n v="0.14360000000000001"/>
    <n v="88604"/>
    <n v="25337"/>
    <n v="12031"/>
    <n v="9"/>
    <s v="Private nonprofit"/>
    <s v="City"/>
    <s v="East"/>
    <s v="yes"/>
  </r>
  <r>
    <n v="150163"/>
    <s v="Butler University"/>
    <s v="IN"/>
    <n v="0.8508"/>
    <n v="4317"/>
    <n v="47560"/>
    <x v="152"/>
    <n v="0.87490000000000001"/>
    <n v="0.15049999999999999"/>
    <n v="77235"/>
    <n v="26000"/>
    <n v="9694"/>
    <n v="11"/>
    <s v="Private nonprofit"/>
    <s v="City"/>
    <s v="Central"/>
    <s v="yes"/>
  </r>
  <r>
    <n v="151351"/>
    <s v="Indiana University-Bloomington"/>
    <s v="IN"/>
    <n v="0.78210000000000002"/>
    <n v="37806"/>
    <n v="41891"/>
    <x v="153"/>
    <n v="0.91059999999999997"/>
    <n v="0.1676"/>
    <n v="63742"/>
    <n v="19509"/>
    <n v="12043"/>
    <n v="18"/>
    <s v="Public"/>
    <s v="City"/>
    <s v="Central"/>
    <s v="yes"/>
  </r>
  <r>
    <n v="202480"/>
    <s v="University of Dayton"/>
    <s v="OH"/>
    <n v="0.65449999999999997"/>
    <n v="7682"/>
    <n v="49140"/>
    <x v="154"/>
    <n v="0.89059999999999995"/>
    <n v="0.15809999999999999"/>
    <n v="75537"/>
    <n v="23250"/>
    <n v="9699"/>
    <n v="14"/>
    <s v="Private nonprofit"/>
    <s v="City"/>
    <s v="Central"/>
    <s v="yes"/>
  </r>
  <r>
    <n v="183239"/>
    <s v="Saint Anselm College"/>
    <s v="NH"/>
    <n v="0.78049999999999997"/>
    <n v="2087"/>
    <n v="48920"/>
    <x v="155"/>
    <n v="0.88129999999999997"/>
    <n v="0.1135"/>
    <n v="73371"/>
    <n v="27000"/>
    <n v="9792"/>
    <n v="12"/>
    <s v="Private nonprofit"/>
    <s v="Suburb"/>
    <s v="East"/>
    <s v="yes"/>
  </r>
  <r>
    <n v="113582"/>
    <s v="Design Institute of San Diego"/>
    <s v="CA"/>
    <n v="1"/>
    <n v="77"/>
    <n v="29300"/>
    <x v="156"/>
    <n v="0"/>
    <n v="0.51090000000000002"/>
    <n v="46920"/>
    <n v="36844"/>
    <n v="7708"/>
    <n v="8"/>
    <s v="Private for-profit"/>
    <s v="City"/>
    <s v="West"/>
    <s v="no"/>
  </r>
  <r>
    <n v="223232"/>
    <s v="Baylor University"/>
    <s v="TX"/>
    <n v="0.51280000000000003"/>
    <n v="14785"/>
    <n v="58100"/>
    <x v="157"/>
    <n v="0.90949999999999998"/>
    <n v="0.1245"/>
    <n v="65793"/>
    <n v="23000"/>
    <n v="11998"/>
    <n v="15"/>
    <s v="Private nonprofit"/>
    <s v="City"/>
    <s v="West"/>
    <s v="yes"/>
  </r>
  <r>
    <n v="170301"/>
    <s v="Hope College"/>
    <s v="MI"/>
    <n v="0.79239999999999999"/>
    <n v="3288"/>
    <n v="41970"/>
    <x v="158"/>
    <n v="0.88370000000000004"/>
    <n v="0.1648"/>
    <n v="58427"/>
    <n v="26800"/>
    <n v="8709"/>
    <n v="9"/>
    <s v="Private nonprofit"/>
    <s v="City"/>
    <s v="Central"/>
    <s v="yes"/>
  </r>
  <r>
    <n v="209825"/>
    <s v="University of Portland"/>
    <s v="OR"/>
    <n v="0.89170000000000005"/>
    <n v="2957"/>
    <n v="58100"/>
    <x v="159"/>
    <n v="0.88319999999999999"/>
    <n v="0.221"/>
    <n v="82804"/>
    <n v="21370"/>
    <n v="10167"/>
    <n v="9"/>
    <s v="Private nonprofit"/>
    <s v="City"/>
    <s v="West"/>
    <s v="yes"/>
  </r>
  <r>
    <n v="204024"/>
    <s v="Miami University-Oxford"/>
    <s v="OH"/>
    <n v="0.754"/>
    <n v="16656"/>
    <n v="41221"/>
    <x v="160"/>
    <n v="0.90139999999999998"/>
    <n v="0.12590000000000001"/>
    <n v="55076"/>
    <n v="23000"/>
    <n v="10834"/>
    <n v="16"/>
    <s v="Public"/>
    <s v="Town or Rural"/>
    <s v="Central"/>
    <s v="yes"/>
  </r>
  <r>
    <n v="215929"/>
    <s v="University of Scranton"/>
    <s v="PA"/>
    <n v="0.81230000000000002"/>
    <n v="3554"/>
    <n v="53983"/>
    <x v="160"/>
    <n v="0.8538"/>
    <n v="0.24060000000000001"/>
    <n v="74652"/>
    <n v="27000"/>
    <n v="11510"/>
    <n v="11"/>
    <s v="Private nonprofit"/>
    <s v="City"/>
    <s v="East"/>
    <s v="yes"/>
  </r>
  <r>
    <n v="221519"/>
    <s v="The University of the South"/>
    <s v="TN"/>
    <n v="0.56899999999999995"/>
    <n v="1607"/>
    <n v="56120"/>
    <x v="160"/>
    <n v="0.88859999999999995"/>
    <n v="0.1585"/>
    <n v="64911"/>
    <n v="22855"/>
    <n v="10158"/>
    <n v="9"/>
    <s v="Private nonprofit"/>
    <s v="Town or Rural"/>
    <s v="Central"/>
    <s v="yes"/>
  </r>
  <r>
    <n v="212009"/>
    <s v="Dickinson College"/>
    <s v="PA"/>
    <n v="0.4209"/>
    <n v="2273"/>
    <n v="65650"/>
    <x v="161"/>
    <n v="0.91979999999999995"/>
    <n v="0.1275"/>
    <n v="70204"/>
    <n v="19000"/>
    <n v="10034"/>
    <n v="11"/>
    <s v="Private nonprofit"/>
    <s v="City"/>
    <s v="East"/>
    <s v="yes"/>
  </r>
  <r>
    <n v="217165"/>
    <s v="Bryant University"/>
    <s v="RI"/>
    <n v="0.65459999999999996"/>
    <n v="3194"/>
    <n v="52677"/>
    <x v="162"/>
    <n v="0.86909999999999998"/>
    <n v="0.12529999999999999"/>
    <n v="90008"/>
    <n v="26849"/>
    <n v="14681"/>
    <n v="13"/>
    <s v="Private nonprofit"/>
    <s v="Suburb"/>
    <s v="East"/>
    <s v="yes"/>
  </r>
  <r>
    <n v="232423"/>
    <s v="James Madison University"/>
    <s v="VA"/>
    <n v="0.71519999999999995"/>
    <n v="20888"/>
    <n v="31604"/>
    <x v="163"/>
    <n v="0.91979999999999995"/>
    <n v="0.17119999999999999"/>
    <n v="69954"/>
    <n v="20093"/>
    <n v="10916"/>
    <n v="17"/>
    <s v="Public"/>
    <s v="City"/>
    <s v="East"/>
    <s v="yes"/>
  </r>
  <r>
    <n v="192819"/>
    <s v="Marist University"/>
    <s v="NY"/>
    <n v="0.56510000000000005"/>
    <n v="5182"/>
    <n v="47750"/>
    <x v="164"/>
    <n v="0.8609"/>
    <n v="0.14449999999999999"/>
    <n v="77819"/>
    <n v="25000"/>
    <n v="11066"/>
    <n v="15"/>
    <s v="Private nonprofit"/>
    <s v="Suburb"/>
    <s v="East"/>
    <s v="yes"/>
  </r>
  <r>
    <n v="179159"/>
    <s v="Saint Louis University"/>
    <s v="MO"/>
    <n v="0.75039999999999996"/>
    <n v="7267"/>
    <n v="55760"/>
    <x v="165"/>
    <n v="0.87839999999999996"/>
    <n v="0.16889999999999999"/>
    <n v="70783"/>
    <n v="25000"/>
    <n v="11423"/>
    <n v="9"/>
    <s v="Private nonprofit"/>
    <s v="City"/>
    <s v="Central"/>
    <s v="yes"/>
  </r>
  <r>
    <n v="131283"/>
    <s v="The Catholic University of America"/>
    <s v="DC"/>
    <n v="0.82779999999999998"/>
    <n v="3154"/>
    <n v="58378"/>
    <x v="166"/>
    <n v="0.86509999999999998"/>
    <n v="0.20319999999999999"/>
    <n v="73250"/>
    <n v="26000"/>
    <n v="11252"/>
    <n v="11"/>
    <s v="Private nonprofit"/>
    <s v="City"/>
    <s v="East"/>
    <s v="yes"/>
  </r>
  <r>
    <n v="163046"/>
    <s v="Loyola University Maryland"/>
    <s v="MD"/>
    <n v="0.75490000000000002"/>
    <n v="3869"/>
    <n v="57150"/>
    <x v="167"/>
    <n v="0.87109999999999999"/>
    <n v="0.20369999999999999"/>
    <n v="82652"/>
    <n v="27000"/>
    <n v="9706"/>
    <n v="12"/>
    <s v="Private nonprofit"/>
    <s v="City"/>
    <s v="East"/>
    <s v="yes"/>
  </r>
  <r>
    <n v="109651"/>
    <s v="Art Center College of Design"/>
    <s v="CA"/>
    <n v="0.74539999999999995"/>
    <n v="2017"/>
    <n v="54170"/>
    <x v="168"/>
    <n v="0.85940000000000005"/>
    <n v="0.216"/>
    <n v="71958"/>
    <n v="31000"/>
    <n v="9383"/>
    <n v="9"/>
    <s v="Private nonprofit"/>
    <s v="City"/>
    <s v="West"/>
    <s v="yes"/>
  </r>
  <r>
    <n v="195216"/>
    <s v="St Lawrence University"/>
    <s v="NY"/>
    <n v="0.54339999999999999"/>
    <n v="1918"/>
    <n v="65900"/>
    <x v="169"/>
    <n v="0.9083"/>
    <n v="0.21360000000000001"/>
    <n v="67258"/>
    <n v="27000"/>
    <n v="10401"/>
    <n v="11"/>
    <s v="Private nonprofit"/>
    <s v="Town or Rural"/>
    <s v="East"/>
    <s v="yes"/>
  </r>
  <r>
    <n v="202523"/>
    <s v="Denison University"/>
    <s v="OH"/>
    <n v="0.1739"/>
    <n v="2380"/>
    <n v="67000"/>
    <x v="170"/>
    <n v="0.88519999999999999"/>
    <n v="0.1255"/>
    <n v="67753"/>
    <n v="26000"/>
    <n v="11237"/>
    <n v="9"/>
    <s v="Private nonprofit"/>
    <s v="Suburb"/>
    <s v="Central"/>
    <s v="yes"/>
  </r>
  <r>
    <n v="117946"/>
    <s v="Loyola Marymount University"/>
    <s v="CA"/>
    <n v="0.45079999999999998"/>
    <n v="7094"/>
    <n v="62357"/>
    <x v="171"/>
    <n v="0.88580000000000003"/>
    <n v="0.13220000000000001"/>
    <n v="78349"/>
    <n v="19500"/>
    <n v="13834"/>
    <n v="10"/>
    <s v="Private nonprofit"/>
    <s v="City"/>
    <s v="West"/>
    <s v="yes"/>
  </r>
  <r>
    <n v="215770"/>
    <s v="Saint Joseph's University - Philadelphia"/>
    <s v="PA"/>
    <n v="0.88829999999999998"/>
    <n v="4948"/>
    <n v="53260"/>
    <x v="172"/>
    <n v="0.88680000000000003"/>
    <n v="0.19800000000000001"/>
    <n v="86881"/>
    <n v="25500"/>
    <n v="11284"/>
    <n v="11"/>
    <s v="Private nonprofit"/>
    <s v="City"/>
    <s v="East"/>
    <s v="yes"/>
  </r>
  <r>
    <n v="218663"/>
    <s v="University of South Carolina-Columbia"/>
    <s v="SC"/>
    <n v="0.60150000000000003"/>
    <n v="29820"/>
    <n v="35972"/>
    <x v="173"/>
    <n v="0.92200000000000004"/>
    <n v="0.19109999999999999"/>
    <n v="62177"/>
    <n v="21500"/>
    <n v="12414"/>
    <n v="19"/>
    <s v="Public"/>
    <s v="City"/>
    <s v="East"/>
    <s v="yes"/>
  </r>
  <r>
    <n v="218070"/>
    <s v="Furman University"/>
    <s v="SC"/>
    <n v="0.42949999999999999"/>
    <n v="2379"/>
    <n v="59770"/>
    <x v="174"/>
    <n v="0.90610000000000002"/>
    <n v="0.13189999999999999"/>
    <n v="68635"/>
    <n v="23250"/>
    <n v="10399"/>
    <n v="10"/>
    <s v="Private nonprofit"/>
    <s v="Suburb"/>
    <s v="East"/>
    <s v="yes"/>
  </r>
  <r>
    <n v="231174"/>
    <s v="University of Vermont"/>
    <s v="VT"/>
    <n v="0.65300000000000002"/>
    <n v="11743"/>
    <n v="45502"/>
    <x v="175"/>
    <n v="0.89180000000000004"/>
    <n v="0.13150000000000001"/>
    <n v="62472"/>
    <n v="20951"/>
    <n v="10288"/>
    <n v="17"/>
    <s v="Public"/>
    <s v="City"/>
    <s v="East"/>
    <s v="yes"/>
  </r>
  <r>
    <n v="203368"/>
    <s v="John Carroll University"/>
    <s v="OH"/>
    <n v="0.80900000000000005"/>
    <n v="2274"/>
    <n v="50500"/>
    <x v="176"/>
    <n v="0.82879999999999998"/>
    <n v="0.2059"/>
    <n v="62860"/>
    <n v="26000"/>
    <n v="10285"/>
    <n v="13"/>
    <s v="Private nonprofit"/>
    <s v="Suburb"/>
    <s v="Central"/>
    <s v="yes"/>
  </r>
  <r>
    <n v="141060"/>
    <s v="Spelman College"/>
    <s v="GA"/>
    <n v="0.2487"/>
    <n v="3414"/>
    <n v="31556"/>
    <x v="177"/>
    <n v="0.94089999999999996"/>
    <n v="0.27829999999999999"/>
    <n v="59993"/>
    <n v="25000"/>
    <n v="9558"/>
    <n v="11"/>
    <s v="Private nonprofit"/>
    <s v="City"/>
    <s v="East"/>
    <s v="yes"/>
  </r>
  <r>
    <n v="192712"/>
    <s v="Manhattan School of Music"/>
    <s v="NY"/>
    <n v="0.4078"/>
    <n v="539"/>
    <n v="57050"/>
    <x v="178"/>
    <n v="0.92959999999999998"/>
    <n v="0.1197"/>
    <n v="26878"/>
    <n v="26994"/>
    <n v="7792"/>
    <n v="6"/>
    <s v="Private nonprofit"/>
    <s v="City"/>
    <s v="East"/>
    <s v="no"/>
  </r>
  <r>
    <n v="152318"/>
    <s v="Rose-Hulman Institute of Technology"/>
    <s v="IN"/>
    <n v="0.76859999999999995"/>
    <n v="2309"/>
    <n v="58649"/>
    <x v="179"/>
    <n v="0.91669999999999996"/>
    <n v="0.1181"/>
    <n v="101253"/>
    <n v="25000"/>
    <n v="11761"/>
    <n v="12"/>
    <s v="Private nonprofit"/>
    <s v="City"/>
    <s v="Central"/>
    <s v="yes"/>
  </r>
  <r>
    <n v="212054"/>
    <s v="Drexel University"/>
    <s v="PA"/>
    <n v="0.7944"/>
    <n v="13233"/>
    <n v="62412"/>
    <x v="179"/>
    <n v="0.89510000000000001"/>
    <n v="0.2676"/>
    <n v="84648"/>
    <n v="25325"/>
    <n v="12380"/>
    <n v="9"/>
    <s v="Private nonprofit"/>
    <s v="City"/>
    <s v="East"/>
    <s v="yes"/>
  </r>
  <r>
    <n v="113698"/>
    <s v="Dominican University of California"/>
    <s v="CA"/>
    <n v="0.83499999999999996"/>
    <n v="1114"/>
    <n v="52161"/>
    <x v="180"/>
    <n v="0.8548"/>
    <n v="0.31900000000000001"/>
    <n v="84713"/>
    <n v="27000"/>
    <n v="10036"/>
    <n v="8"/>
    <s v="Private nonprofit"/>
    <s v="City"/>
    <s v="West"/>
    <s v="yes"/>
  </r>
  <r>
    <n v="132903"/>
    <s v="University of Central Florida"/>
    <s v="FL"/>
    <n v="0.40110000000000001"/>
    <n v="59146"/>
    <n v="22467"/>
    <x v="181"/>
    <n v="0.92349999999999999"/>
    <n v="0.32340000000000002"/>
    <n v="58308"/>
    <n v="18190"/>
    <n v="11575"/>
    <n v="28"/>
    <s v="Public"/>
    <s v="Suburb"/>
    <s v="East"/>
    <s v="yes"/>
  </r>
  <r>
    <n v="146481"/>
    <s v="Lake Forest College"/>
    <s v="IL"/>
    <n v="0.56810000000000005"/>
    <n v="1813"/>
    <n v="56402"/>
    <x v="182"/>
    <n v="0.89880000000000004"/>
    <n v="0.32240000000000002"/>
    <n v="61825"/>
    <n v="26158"/>
    <n v="9044"/>
    <n v="13"/>
    <s v="Private nonprofit"/>
    <s v="Suburb"/>
    <s v="Central"/>
    <s v="yes"/>
  </r>
  <r>
    <n v="199184"/>
    <s v="University of North Carolina School of the Arts"/>
    <s v="NC"/>
    <n v="0.29970000000000002"/>
    <n v="945"/>
    <n v="27211"/>
    <x v="182"/>
    <n v="0.92759999999999998"/>
    <n v="0.26269999999999999"/>
    <n v="38357"/>
    <n v="23870"/>
    <n v="8980"/>
    <n v="6"/>
    <s v="Public"/>
    <s v="City"/>
    <s v="East"/>
    <s v="no"/>
  </r>
  <r>
    <n v="212106"/>
    <s v="Duquesne University"/>
    <s v="PA"/>
    <n v="0.83560000000000001"/>
    <n v="5350"/>
    <n v="48986"/>
    <x v="183"/>
    <n v="0.84150000000000003"/>
    <n v="0.2024"/>
    <n v="74742"/>
    <n v="26244"/>
    <n v="10204"/>
    <n v="12"/>
    <s v="Private nonprofit"/>
    <s v="City"/>
    <s v="East"/>
    <s v="yes"/>
  </r>
  <r>
    <n v="191630"/>
    <s v="Hobart William Smith Colleges"/>
    <s v="NY"/>
    <n v="0.63990000000000002"/>
    <n v="1786"/>
    <n v="65117"/>
    <x v="184"/>
    <n v="0.86360000000000003"/>
    <n v="0.25090000000000001"/>
    <n v="68831"/>
    <n v="27000"/>
    <n v="9559"/>
    <n v="11"/>
    <s v="Private nonprofit"/>
    <s v="Town or Rural"/>
    <s v="East"/>
    <s v="yes"/>
  </r>
  <r>
    <n v="121309"/>
    <s v="Point Loma Nazarene University"/>
    <s v="CA"/>
    <n v="0.83679999999999999"/>
    <n v="3188"/>
    <n v="46250"/>
    <x v="185"/>
    <n v="0.85540000000000005"/>
    <n v="0.21440000000000001"/>
    <n v="63998"/>
    <n v="22990"/>
    <n v="11862"/>
    <n v="13"/>
    <s v="Private nonprofit"/>
    <s v="City"/>
    <s v="West"/>
    <s v="yes"/>
  </r>
  <r>
    <n v="174747"/>
    <s v="College of Saint Benedict"/>
    <s v="MN"/>
    <n v="0.91520000000000001"/>
    <n v="1370"/>
    <n v="55756"/>
    <x v="186"/>
    <n v="0.86280000000000001"/>
    <n v="0.1986"/>
    <n v="63260"/>
    <n v="26944"/>
    <n v="9135"/>
    <n v="11"/>
    <s v="Private nonprofit"/>
    <s v="Suburb"/>
    <s v="Central"/>
    <s v="yes"/>
  </r>
  <r>
    <n v="165662"/>
    <s v="Emerson College"/>
    <s v="MA"/>
    <n v="0.5131"/>
    <n v="3870"/>
    <n v="57056"/>
    <x v="187"/>
    <n v="0.87360000000000004"/>
    <n v="0.15509999999999999"/>
    <n v="62832"/>
    <n v="23000"/>
    <n v="11853"/>
    <n v="14"/>
    <s v="Private nonprofit"/>
    <s v="City"/>
    <s v="East"/>
    <s v="yes"/>
  </r>
  <r>
    <n v="102049"/>
    <s v="Samford University"/>
    <s v="AL"/>
    <n v="0.8236"/>
    <n v="4206"/>
    <n v="40150"/>
    <x v="188"/>
    <n v="0.92869999999999997"/>
    <n v="0.1109"/>
    <n v="58469"/>
    <n v="19500"/>
    <n v="10188"/>
    <n v="14"/>
    <s v="Private nonprofit"/>
    <s v="Suburb"/>
    <s v="Central"/>
    <s v="yes"/>
  </r>
  <r>
    <n v="152673"/>
    <s v="Wabash College"/>
    <s v="IN"/>
    <n v="0.63300000000000001"/>
    <n v="866"/>
    <n v="50800"/>
    <x v="189"/>
    <n v="0.92949999999999999"/>
    <n v="0.23669999999999999"/>
    <n v="69952"/>
    <n v="27000"/>
    <n v="9533"/>
    <n v="9"/>
    <s v="Private nonprofit"/>
    <s v="Town or Rural"/>
    <s v="Central"/>
    <s v="yes"/>
  </r>
  <r>
    <n v="165334"/>
    <s v="Clark University"/>
    <s v="MA"/>
    <n v="0.39539999999999997"/>
    <n v="2214"/>
    <n v="58867"/>
    <x v="190"/>
    <n v="0.86170000000000002"/>
    <n v="0.23130000000000001"/>
    <n v="62381"/>
    <n v="26759"/>
    <n v="12471"/>
    <n v="8"/>
    <s v="Private nonprofit"/>
    <s v="City"/>
    <s v="East"/>
    <s v="yes"/>
  </r>
  <r>
    <n v="217536"/>
    <s v="Salve Regina University"/>
    <s v="RI"/>
    <n v="0.68169999999999997"/>
    <n v="2121"/>
    <n v="50100"/>
    <x v="191"/>
    <n v="0.82789999999999997"/>
    <n v="0.1507"/>
    <n v="72975"/>
    <n v="27000"/>
    <n v="9135"/>
    <n v="12"/>
    <s v="Private nonprofit"/>
    <s v="Suburb"/>
    <s v="East"/>
    <s v="yes"/>
  </r>
  <r>
    <n v="239017"/>
    <s v="Lawrence University"/>
    <s v="WI"/>
    <n v="0.63939999999999997"/>
    <n v="1396"/>
    <n v="56982"/>
    <x v="192"/>
    <n v="0.86570000000000003"/>
    <n v="0.21990000000000001"/>
    <n v="55789"/>
    <n v="26000"/>
    <n v="8785"/>
    <n v="7"/>
    <s v="Private nonprofit"/>
    <s v="City"/>
    <s v="Central"/>
    <s v="yes"/>
  </r>
  <r>
    <n v="137351"/>
    <s v="University of South Florida"/>
    <s v="FL"/>
    <n v="0.43190000000000001"/>
    <n v="37207"/>
    <n v="17324"/>
    <x v="193"/>
    <n v="0.91279999999999994"/>
    <n v="0.29360000000000003"/>
    <n v="57743"/>
    <n v="17988"/>
    <n v="11342"/>
    <n v="22"/>
    <s v="Public"/>
    <s v="City"/>
    <s v="East"/>
    <s v="yes"/>
  </r>
  <r>
    <n v="173647"/>
    <s v="Gustavus Adolphus College"/>
    <s v="MN"/>
    <n v="0.6099"/>
    <n v="1878"/>
    <n v="56076"/>
    <x v="194"/>
    <n v="0.87980000000000003"/>
    <n v="0.20699999999999999"/>
    <n v="65607"/>
    <n v="26774"/>
    <n v="8374"/>
    <n v="12"/>
    <s v="Private nonprofit"/>
    <s v="Town or Rural"/>
    <s v="Central"/>
    <s v="yes"/>
  </r>
  <r>
    <n v="122409"/>
    <s v="San Diego State University"/>
    <s v="CA"/>
    <n v="0.3619"/>
    <n v="35377"/>
    <n v="21328"/>
    <x v="195"/>
    <n v="0.90629999999999999"/>
    <n v="0.31740000000000002"/>
    <n v="64909"/>
    <n v="15000"/>
    <n v="13042"/>
    <n v="27"/>
    <s v="Public"/>
    <s v="City"/>
    <s v="West"/>
    <s v="yes"/>
  </r>
  <r>
    <n v="174914"/>
    <s v="University of St Thomas"/>
    <s v="MN"/>
    <n v="0.85360000000000003"/>
    <n v="6245"/>
    <n v="54398"/>
    <x v="196"/>
    <n v="0.88449999999999995"/>
    <n v="0.2177"/>
    <n v="73739"/>
    <n v="23250"/>
    <n v="11771"/>
    <n v="14"/>
    <s v="Private nonprofit"/>
    <s v="City"/>
    <s v="Central"/>
    <s v="yes"/>
  </r>
  <r>
    <n v="191968"/>
    <s v="Ithaca College"/>
    <s v="NY"/>
    <n v="0.69010000000000005"/>
    <n v="4242"/>
    <n v="53540"/>
    <x v="197"/>
    <n v="0.84670000000000001"/>
    <n v="0.1905"/>
    <n v="63548"/>
    <n v="24000"/>
    <n v="9844"/>
    <n v="10"/>
    <s v="Private nonprofit"/>
    <s v="Suburb"/>
    <s v="East"/>
    <s v="yes"/>
  </r>
  <r>
    <n v="234085"/>
    <s v="Virginia Military Institute"/>
    <s v="VA"/>
    <n v="0.71250000000000002"/>
    <n v="1527"/>
    <n v="52638"/>
    <x v="198"/>
    <n v="0.80979999999999996"/>
    <n v="0.16470000000000001"/>
    <n v="77369"/>
    <n v="22996"/>
    <n v="9070"/>
    <n v="9"/>
    <s v="Public"/>
    <s v="Town or Rural"/>
    <s v="East"/>
    <s v="yes"/>
  </r>
  <r>
    <n v="143358"/>
    <s v="Bradley University"/>
    <s v="IL"/>
    <n v="0.76759999999999995"/>
    <n v="3574"/>
    <n v="42160"/>
    <x v="199"/>
    <n v="0.82650000000000001"/>
    <n v="0.3165"/>
    <n v="66852"/>
    <n v="27000"/>
    <n v="9409"/>
    <n v="11"/>
    <s v="Private nonprofit"/>
    <s v="City"/>
    <s v="Central"/>
    <s v="yes"/>
  </r>
  <r>
    <n v="212197"/>
    <s v="Elizabethtown College"/>
    <s v="PA"/>
    <n v="0.77869999999999995"/>
    <n v="1868"/>
    <n v="37950"/>
    <x v="199"/>
    <n v="0.83720000000000006"/>
    <n v="0.2084"/>
    <n v="62399"/>
    <n v="27000"/>
    <n v="9109"/>
    <n v="13"/>
    <s v="Private nonprofit"/>
    <s v="Suburb"/>
    <s v="East"/>
    <s v="yes"/>
  </r>
  <r>
    <n v="183044"/>
    <s v="University of New Hampshire-Main Campus"/>
    <s v="NH"/>
    <n v="0.88160000000000005"/>
    <n v="11261"/>
    <n v="39852"/>
    <x v="200"/>
    <n v="0.87270000000000003"/>
    <n v="0.18129999999999999"/>
    <n v="66479"/>
    <n v="26814"/>
    <n v="12271"/>
    <n v="17"/>
    <s v="Public"/>
    <s v="Town or Rural"/>
    <s v="East"/>
    <s v="yes"/>
  </r>
  <r>
    <n v="167996"/>
    <s v="Stonehill College"/>
    <s v="MA"/>
    <n v="0.66279999999999994"/>
    <n v="2528"/>
    <n v="57490"/>
    <x v="201"/>
    <n v="0.83960000000000001"/>
    <n v="0.1706"/>
    <n v="77745"/>
    <n v="25000"/>
    <n v="10720"/>
    <n v="12"/>
    <s v="Private nonprofit"/>
    <s v="Suburb"/>
    <s v="East"/>
    <s v="yes"/>
  </r>
  <r>
    <n v="170532"/>
    <s v="Kalamazoo College"/>
    <s v="MI"/>
    <n v="0.75319999999999998"/>
    <n v="1149"/>
    <n v="61050"/>
    <x v="202"/>
    <n v="0.84550000000000003"/>
    <n v="0.25750000000000001"/>
    <n v="65590"/>
    <n v="26077"/>
    <n v="8916"/>
    <n v="10"/>
    <s v="Private nonprofit"/>
    <s v="City"/>
    <s v="Central"/>
    <s v="yes"/>
  </r>
  <r>
    <n v="110671"/>
    <s v="University of California-Riverside"/>
    <s v="CA"/>
    <n v="0.76390000000000002"/>
    <n v="22593"/>
    <n v="49806"/>
    <x v="203"/>
    <n v="0.876"/>
    <n v="0.46949999999999997"/>
    <n v="67699"/>
    <n v="17500"/>
    <n v="17096"/>
    <n v="22"/>
    <s v="Public"/>
    <s v="City"/>
    <s v="West"/>
    <s v="yes"/>
  </r>
  <r>
    <n v="130226"/>
    <s v="Quinnipiac University"/>
    <s v="CT"/>
    <n v="0.72150000000000003"/>
    <n v="6531"/>
    <n v="55480"/>
    <x v="204"/>
    <n v="0.89119999999999999"/>
    <n v="0.16170000000000001"/>
    <n v="83759"/>
    <n v="26000"/>
    <n v="11491"/>
    <n v="12"/>
    <s v="Private nonprofit"/>
    <s v="Suburb"/>
    <s v="East"/>
    <s v="yes"/>
  </r>
  <r>
    <n v="228787"/>
    <s v="The University of Texas at Dallas"/>
    <s v="TX"/>
    <n v="0.65129999999999999"/>
    <n v="21751"/>
    <n v="40144"/>
    <x v="205"/>
    <n v="0.89949999999999997"/>
    <n v="0.29970000000000002"/>
    <n v="68227"/>
    <n v="18000"/>
    <n v="15085"/>
    <n v="23"/>
    <s v="Public"/>
    <s v="City"/>
    <s v="West"/>
    <s v="yes"/>
  </r>
  <r>
    <n v="197151"/>
    <s v="School of Visual Arts"/>
    <s v="NY"/>
    <n v="0.9264"/>
    <n v="3244"/>
    <n v="51400"/>
    <x v="206"/>
    <n v="0.8548"/>
    <n v="0.15570000000000001"/>
    <n v="46459"/>
    <n v="27000"/>
    <n v="4435"/>
    <n v="9"/>
    <s v="Private for-profit"/>
    <s v="City"/>
    <s v="East"/>
    <s v="no"/>
  </r>
  <r>
    <n v="127060"/>
    <s v="University of Denver"/>
    <s v="CO"/>
    <n v="0.77810000000000001"/>
    <n v="6025"/>
    <n v="61398"/>
    <x v="207"/>
    <n v="0.88939999999999997"/>
    <n v="0.14249999999999999"/>
    <n v="71155"/>
    <n v="21844"/>
    <n v="13010"/>
    <n v="9"/>
    <s v="Private nonprofit"/>
    <s v="City"/>
    <s v="West"/>
    <s v="yes"/>
  </r>
  <r>
    <n v="165699"/>
    <s v="Endicott College"/>
    <s v="MA"/>
    <n v="0.71209999999999996"/>
    <n v="3125"/>
    <n v="40650"/>
    <x v="208"/>
    <n v="0.84360000000000002"/>
    <n v="0.13"/>
    <n v="58336"/>
    <n v="27000"/>
    <n v="11416"/>
    <n v="13"/>
    <s v="Private nonprofit"/>
    <s v="Suburb"/>
    <s v="East"/>
    <s v="yes"/>
  </r>
  <r>
    <n v="196097"/>
    <s v="Stony Brook University"/>
    <s v="NY"/>
    <n v="0.4904"/>
    <n v="18101"/>
    <n v="32741"/>
    <x v="208"/>
    <n v="0.89810000000000001"/>
    <n v="0.39439999999999997"/>
    <n v="74502"/>
    <n v="18228"/>
    <n v="14008"/>
    <n v="19"/>
    <s v="Public"/>
    <s v="Suburb"/>
    <s v="East"/>
    <s v="yes"/>
  </r>
  <r>
    <n v="236595"/>
    <s v="Seattle University"/>
    <s v="WA"/>
    <n v="0.76919999999999999"/>
    <n v="4062"/>
    <n v="56721"/>
    <x v="209"/>
    <n v="0.84219999999999995"/>
    <n v="0.23569999999999999"/>
    <n v="75272"/>
    <n v="19883"/>
    <n v="8352"/>
    <n v="10"/>
    <s v="Private nonprofit"/>
    <s v="City"/>
    <s v="West"/>
    <s v="yes"/>
  </r>
  <r>
    <n v="131159"/>
    <s v="American University"/>
    <s v="DC"/>
    <n v="0.61960000000000004"/>
    <n v="7266"/>
    <n v="58771"/>
    <x v="210"/>
    <n v="0.88200000000000001"/>
    <n v="0.13880000000000001"/>
    <n v="77370"/>
    <n v="22750"/>
    <n v="13722"/>
    <n v="10"/>
    <s v="Private nonprofit"/>
    <s v="City"/>
    <s v="East"/>
    <s v="yes"/>
  </r>
  <r>
    <n v="204635"/>
    <s v="Ohio Northern University"/>
    <s v="OH"/>
    <n v="0.74399999999999999"/>
    <n v="2489"/>
    <n v="39800"/>
    <x v="211"/>
    <n v="0.84330000000000005"/>
    <n v="0.20599999999999999"/>
    <n v="80928"/>
    <n v="27000"/>
    <n v="9306"/>
    <n v="13"/>
    <s v="Private nonprofit"/>
    <s v="Town or Rural"/>
    <s v="Central"/>
    <s v="yes"/>
  </r>
  <r>
    <n v="205957"/>
    <s v="Franciscan University of Steubenville"/>
    <s v="OH"/>
    <n v="0.58360000000000001"/>
    <n v="2901"/>
    <n v="34100"/>
    <x v="212"/>
    <n v="0.87480000000000002"/>
    <n v="0.23039999999999999"/>
    <n v="50030"/>
    <n v="23384"/>
    <n v="6622"/>
    <n v="17"/>
    <s v="Private nonprofit"/>
    <s v="City"/>
    <s v="Central"/>
    <s v="yes"/>
  </r>
  <r>
    <n v="174792"/>
    <s v="Saint Johns University"/>
    <s v="MN"/>
    <n v="0.90620000000000001"/>
    <n v="1395"/>
    <n v="55816"/>
    <x v="213"/>
    <n v="0.85750000000000004"/>
    <n v="0.18029999999999999"/>
    <n v="76786"/>
    <n v="27000"/>
    <n v="8973"/>
    <n v="12"/>
    <s v="Private nonprofit"/>
    <s v="Town or Rural"/>
    <s v="Central"/>
    <s v="yes"/>
  </r>
  <r>
    <n v="209056"/>
    <s v="Lewis &amp; Clark College"/>
    <s v="OR"/>
    <n v="0.78490000000000004"/>
    <n v="2120"/>
    <n v="64828"/>
    <x v="214"/>
    <n v="0.8881"/>
    <n v="0.20280000000000001"/>
    <n v="62205"/>
    <n v="19500"/>
    <n v="10908"/>
    <n v="12"/>
    <s v="Private nonprofit"/>
    <s v="City"/>
    <s v="West"/>
    <s v="yes"/>
  </r>
  <r>
    <n v="207500"/>
    <s v="University of Oklahoma-Norman Campus"/>
    <s v="OK"/>
    <n v="0.76600000000000001"/>
    <n v="22734"/>
    <n v="27377"/>
    <x v="215"/>
    <n v="0.9"/>
    <n v="0.24970000000000001"/>
    <n v="63126"/>
    <n v="20654"/>
    <n v="11610"/>
    <n v="18"/>
    <s v="Public"/>
    <s v="Suburb"/>
    <s v="West"/>
    <s v="yes"/>
  </r>
  <r>
    <n v="153603"/>
    <s v="Iowa State University"/>
    <s v="IA"/>
    <n v="0.88660000000000005"/>
    <n v="25367"/>
    <n v="28881"/>
    <x v="216"/>
    <n v="0.87570000000000003"/>
    <n v="0.18770000000000001"/>
    <n v="63386"/>
    <n v="22869"/>
    <n v="12702"/>
    <n v="18"/>
    <s v="Public"/>
    <s v="City"/>
    <s v="Central"/>
    <s v="yes"/>
  </r>
  <r>
    <n v="164562"/>
    <s v="Assumption University"/>
    <s v="MA"/>
    <n v="0.82979999999999998"/>
    <n v="1669"/>
    <n v="51356"/>
    <x v="217"/>
    <n v="0.83919999999999995"/>
    <n v="0.2198"/>
    <n v="74895"/>
    <n v="27000"/>
    <n v="9808"/>
    <n v="11"/>
    <s v="Private nonprofit"/>
    <s v="City"/>
    <s v="East"/>
    <s v="yes"/>
  </r>
  <r>
    <n v="145725"/>
    <s v="Illinois Institute of Technology"/>
    <s v="IL"/>
    <n v="0.54930000000000001"/>
    <n v="2833"/>
    <n v="52386"/>
    <x v="218"/>
    <n v="0.85960000000000003"/>
    <n v="0.30009999999999998"/>
    <n v="82592"/>
    <n v="25000"/>
    <n v="12710"/>
    <n v="14"/>
    <s v="Private nonprofit"/>
    <s v="City"/>
    <s v="Central"/>
    <s v="yes"/>
  </r>
  <r>
    <n v="196088"/>
    <s v="University at Buffalo"/>
    <s v="NY"/>
    <n v="0.74180000000000001"/>
    <n v="20112"/>
    <n v="31536"/>
    <x v="219"/>
    <n v="0.85209999999999997"/>
    <n v="0.33129999999999998"/>
    <n v="70814"/>
    <n v="19000"/>
    <n v="12415"/>
    <n v="11"/>
    <s v="Public"/>
    <s v="Suburb"/>
    <s v="East"/>
    <s v="yes"/>
  </r>
  <r>
    <n v="110714"/>
    <s v="University of California-Santa Cruz"/>
    <s v="CA"/>
    <n v="0.65790000000000004"/>
    <n v="17940"/>
    <n v="50205"/>
    <x v="220"/>
    <n v="0.87949999999999995"/>
    <n v="0.31569999999999998"/>
    <n v="68396"/>
    <n v="16666"/>
    <n v="17994"/>
    <n v="22"/>
    <s v="Public"/>
    <s v="City"/>
    <s v="West"/>
    <s v="yes"/>
  </r>
  <r>
    <n v="216339"/>
    <s v="Temple University"/>
    <s v="PA"/>
    <n v="0.80410000000000004"/>
    <n v="20970"/>
    <n v="38958"/>
    <x v="221"/>
    <n v="0.82609999999999995"/>
    <n v="0.31969999999999998"/>
    <n v="63727"/>
    <n v="24395"/>
    <n v="12479"/>
    <n v="12"/>
    <s v="Public"/>
    <s v="City"/>
    <s v="East"/>
    <s v="yes"/>
  </r>
  <r>
    <n v="136950"/>
    <s v="Rollins College"/>
    <s v="FL"/>
    <n v="0.47539999999999999"/>
    <n v="2631"/>
    <n v="60580"/>
    <x v="221"/>
    <n v="0.85240000000000005"/>
    <n v="0.22850000000000001"/>
    <n v="58295"/>
    <n v="25500"/>
    <n v="10589"/>
    <n v="12"/>
    <s v="Private nonprofit"/>
    <s v="Suburb"/>
    <s v="East"/>
    <s v="yes"/>
  </r>
  <r>
    <n v="217864"/>
    <s v="Citadel Military College of South Carolina"/>
    <s v="SC"/>
    <n v="0.22720000000000001"/>
    <n v="2705"/>
    <n v="38508"/>
    <x v="222"/>
    <n v="0.85780000000000001"/>
    <n v="0.19800000000000001"/>
    <n v="72085"/>
    <n v="21096"/>
    <n v="10071"/>
    <n v="11"/>
    <s v="Public"/>
    <s v="City"/>
    <s v="East"/>
    <s v="yes"/>
  </r>
  <r>
    <n v="201885"/>
    <s v="University of Cincinnati-Main Campus"/>
    <s v="OH"/>
    <n v="0.85289999999999999"/>
    <n v="29882"/>
    <n v="29310"/>
    <x v="223"/>
    <n v="0.85350000000000004"/>
    <n v="0.18759999999999999"/>
    <n v="54810"/>
    <n v="21250"/>
    <n v="11468"/>
    <n v="19"/>
    <s v="Public"/>
    <s v="City"/>
    <s v="Central"/>
    <s v="yes"/>
  </r>
  <r>
    <n v="213996"/>
    <s v="Messiah University"/>
    <s v="PA"/>
    <n v="0.78969999999999996"/>
    <n v="2259"/>
    <n v="42240"/>
    <x v="223"/>
    <n v="0.88570000000000004"/>
    <n v="0.19639999999999999"/>
    <n v="54064"/>
    <n v="25621"/>
    <n v="9179"/>
    <n v="12"/>
    <s v="Private nonprofit"/>
    <s v="Suburb"/>
    <s v="East"/>
    <s v="yes"/>
  </r>
  <r>
    <n v="178396"/>
    <s v="University of Missouri-Columbia"/>
    <s v="MO"/>
    <n v="0.78469999999999995"/>
    <n v="23929"/>
    <n v="36056"/>
    <x v="224"/>
    <n v="0.92679999999999996"/>
    <n v="0.20069999999999999"/>
    <n v="63403"/>
    <n v="20500"/>
    <n v="11563"/>
    <n v="17"/>
    <s v="Public"/>
    <s v="City"/>
    <s v="Central"/>
    <s v="yes"/>
  </r>
  <r>
    <n v="190044"/>
    <s v="Clarkson University"/>
    <s v="NY"/>
    <n v="0.77359999999999995"/>
    <n v="2196"/>
    <n v="59398"/>
    <x v="225"/>
    <n v="0.8478"/>
    <n v="0.2157"/>
    <n v="89696"/>
    <n v="26000"/>
    <n v="11357"/>
    <n v="13"/>
    <s v="Private nonprofit"/>
    <s v="Town or Rural"/>
    <s v="East"/>
    <s v="yes"/>
  </r>
  <r>
    <n v="195474"/>
    <s v="Siena University"/>
    <s v="NY"/>
    <n v="0.69020000000000004"/>
    <n v="3409"/>
    <n v="46580"/>
    <x v="226"/>
    <n v="0.82689999999999997"/>
    <n v="0.24490000000000001"/>
    <n v="76079"/>
    <n v="26561"/>
    <n v="9661"/>
    <n v="12"/>
    <s v="Private nonprofit"/>
    <s v="Suburb"/>
    <s v="East"/>
    <s v="yes"/>
  </r>
  <r>
    <n v="145646"/>
    <s v="Illinois Wesleyan University"/>
    <s v="IL"/>
    <n v="0.3931"/>
    <n v="1582"/>
    <n v="57704"/>
    <x v="227"/>
    <n v="0.80049999999999999"/>
    <n v="0.26329999999999998"/>
    <n v="70871"/>
    <n v="27000"/>
    <n v="8828"/>
    <n v="12"/>
    <s v="Private nonprofit"/>
    <s v="City"/>
    <s v="Central"/>
    <s v="yes"/>
  </r>
  <r>
    <n v="150400"/>
    <s v="DePauw University"/>
    <s v="IN"/>
    <n v="0.57189999999999996"/>
    <n v="1905"/>
    <n v="59070"/>
    <x v="228"/>
    <n v="0.88580000000000003"/>
    <n v="0.16370000000000001"/>
    <n v="70527"/>
    <n v="27000"/>
    <n v="10094"/>
    <n v="10"/>
    <s v="Private nonprofit"/>
    <s v="Town or Rural"/>
    <s v="Central"/>
    <s v="yes"/>
  </r>
  <r>
    <n v="153658"/>
    <s v="University of Iowa"/>
    <s v="IA"/>
    <n v="0.83620000000000005"/>
    <n v="22264"/>
    <n v="33371"/>
    <x v="229"/>
    <n v="0.90359999999999996"/>
    <n v="0.1835"/>
    <n v="64762"/>
    <n v="22500"/>
    <n v="12922"/>
    <n v="16"/>
    <s v="Public"/>
    <s v="City"/>
    <s v="Central"/>
    <s v="yes"/>
  </r>
  <r>
    <n v="179043"/>
    <s v="Rockhurst University"/>
    <s v="MO"/>
    <n v="0.69589999999999996"/>
    <n v="1580"/>
    <n v="44966"/>
    <x v="230"/>
    <n v="0.79120000000000001"/>
    <n v="0.20080000000000001"/>
    <n v="67102"/>
    <n v="18250"/>
    <n v="8007"/>
    <n v="12"/>
    <s v="Private nonprofit"/>
    <s v="City"/>
    <s v="Central"/>
    <s v="yes"/>
  </r>
  <r>
    <n v="197869"/>
    <s v="Appalachian State University"/>
    <s v="NC"/>
    <n v="0.90139999999999998"/>
    <n v="19444"/>
    <n v="25212"/>
    <x v="231"/>
    <n v="0.83689999999999998"/>
    <n v="0.26419999999999999"/>
    <n v="51836"/>
    <n v="20231"/>
    <n v="9281"/>
    <n v="16"/>
    <s v="Public"/>
    <s v="Town or Rural"/>
    <s v="East"/>
    <s v="yes"/>
  </r>
  <r>
    <n v="193973"/>
    <s v="Niagara University"/>
    <s v="NY"/>
    <n v="0.87370000000000003"/>
    <n v="2653"/>
    <n v="39345"/>
    <x v="232"/>
    <n v="0.80379999999999996"/>
    <n v="0.27189999999999998"/>
    <n v="56196"/>
    <n v="25475"/>
    <n v="9724"/>
    <n v="10"/>
    <s v="Private nonprofit"/>
    <s v="Suburb"/>
    <s v="East"/>
    <s v="yes"/>
  </r>
  <r>
    <n v="133951"/>
    <s v="Florida International University"/>
    <s v="FL"/>
    <n v="0.54659999999999997"/>
    <n v="39508"/>
    <n v="18964"/>
    <x v="233"/>
    <n v="0.91849999999999998"/>
    <n v="0.41370000000000001"/>
    <n v="60249"/>
    <n v="16500"/>
    <n v="11817"/>
    <n v="24"/>
    <s v="Public"/>
    <s v="Suburb"/>
    <s v="East"/>
    <s v="yes"/>
  </r>
  <r>
    <n v="215743"/>
    <s v="Saint Francis University"/>
    <s v="PA"/>
    <n v="0.76819999999999999"/>
    <n v="1557"/>
    <n v="44000"/>
    <x v="234"/>
    <n v="0.83020000000000005"/>
    <n v="0.17699999999999999"/>
    <n v="62101"/>
    <n v="27000"/>
    <n v="7645"/>
    <n v="16"/>
    <s v="Private nonprofit"/>
    <s v="Town or Rural"/>
    <s v="East"/>
    <s v="yes"/>
  </r>
  <r>
    <n v="126614"/>
    <s v="University of Colorado Boulder"/>
    <s v="CO"/>
    <n v="0.78080000000000005"/>
    <n v="31939"/>
    <n v="44918"/>
    <x v="235"/>
    <n v="0.90149999999999997"/>
    <n v="0.1449"/>
    <n v="69738"/>
    <n v="19500"/>
    <n v="13324"/>
    <n v="19"/>
    <s v="Public"/>
    <s v="City"/>
    <s v="West"/>
    <s v="yes"/>
  </r>
  <r>
    <n v="167899"/>
    <s v="Springfield College"/>
    <s v="MA"/>
    <n v="0.71889999999999998"/>
    <n v="1751"/>
    <n v="45174"/>
    <x v="235"/>
    <n v="0.80669999999999997"/>
    <n v="0.22359999999999999"/>
    <n v="48036"/>
    <n v="26250"/>
    <n v="8245"/>
    <n v="11"/>
    <s v="Private nonprofit"/>
    <s v="City"/>
    <s v="East"/>
    <s v="no"/>
  </r>
  <r>
    <n v="195720"/>
    <s v="St. John Fisher University"/>
    <s v="NY"/>
    <n v="0.66400000000000003"/>
    <n v="2565"/>
    <n v="41190"/>
    <x v="236"/>
    <n v="0.86419999999999997"/>
    <n v="0.28689999999999999"/>
    <n v="66944"/>
    <n v="23250"/>
    <n v="9676"/>
    <n v="11"/>
    <s v="Private nonprofit"/>
    <s v="Suburb"/>
    <s v="East"/>
    <s v="yes"/>
  </r>
  <r>
    <n v="169080"/>
    <s v="Calvin University"/>
    <s v="MI"/>
    <n v="0.70909999999999995"/>
    <n v="3193"/>
    <n v="39350"/>
    <x v="237"/>
    <n v="0.86760000000000004"/>
    <n v="0.17430000000000001"/>
    <n v="58375"/>
    <n v="23250"/>
    <n v="9559"/>
    <n v="13"/>
    <s v="Private nonprofit"/>
    <s v="City"/>
    <s v="Central"/>
    <s v="yes"/>
  </r>
  <r>
    <n v="166692"/>
    <s v="Massachusetts Maritime Academy"/>
    <s v="MA"/>
    <n v="0.94699999999999995"/>
    <n v="1395"/>
    <n v="23722"/>
    <x v="237"/>
    <n v="0.86799999999999999"/>
    <n v="0.18959999999999999"/>
    <n v="82392"/>
    <n v="25000"/>
    <n v="10073"/>
    <n v="13"/>
    <s v="Public"/>
    <s v="Suburb"/>
    <s v="East"/>
    <s v="yes"/>
  </r>
  <r>
    <n v="153269"/>
    <s v="Drake University"/>
    <s v="IA"/>
    <n v="0.63849999999999996"/>
    <n v="2543"/>
    <n v="52130"/>
    <x v="238"/>
    <n v="0.84089999999999998"/>
    <n v="0.21690000000000001"/>
    <n v="71901"/>
    <n v="23000"/>
    <n v="10431"/>
    <n v="11"/>
    <s v="Private nonprofit"/>
    <s v="City"/>
    <s v="Central"/>
    <s v="yes"/>
  </r>
  <r>
    <n v="206589"/>
    <s v="The College of Wooster"/>
    <s v="OH"/>
    <n v="0.59530000000000005"/>
    <n v="1730"/>
    <n v="61640"/>
    <x v="239"/>
    <n v="0.82079999999999997"/>
    <n v="0.20899999999999999"/>
    <n v="59629"/>
    <n v="26500"/>
    <n v="8909"/>
    <n v="10"/>
    <s v="Private nonprofit"/>
    <s v="Town or Rural"/>
    <s v="Central"/>
    <s v="yes"/>
  </r>
  <r>
    <n v="221759"/>
    <s v="The University of Tennessee-Knoxville"/>
    <s v="TN"/>
    <n v="0.41599999999999998"/>
    <n v="30418"/>
    <n v="33256"/>
    <x v="240"/>
    <n v="0.91900000000000004"/>
    <n v="0.18890000000000001"/>
    <n v="60249"/>
    <n v="20500"/>
    <n v="12968"/>
    <n v="18"/>
    <s v="Public"/>
    <s v="City"/>
    <s v="Central"/>
    <s v="yes"/>
  </r>
  <r>
    <n v="152530"/>
    <s v="Taylor University"/>
    <s v="IN"/>
    <n v="0.73529999999999995"/>
    <n v="2025"/>
    <n v="40490"/>
    <x v="241"/>
    <n v="0.89290000000000003"/>
    <n v="0.13489999999999999"/>
    <n v="52198"/>
    <n v="20500"/>
    <n v="7744"/>
    <n v="14"/>
    <s v="Private nonprofit"/>
    <s v="Town or Rural"/>
    <s v="Central"/>
    <s v="yes"/>
  </r>
  <r>
    <n v="198695"/>
    <s v="High Point University"/>
    <s v="NC"/>
    <n v="0.75309999999999999"/>
    <n v="5129"/>
    <n v="45312"/>
    <x v="242"/>
    <n v="0.85350000000000004"/>
    <n v="0.11849999999999999"/>
    <n v="61389"/>
    <n v="24575"/>
    <n v="9147"/>
    <n v="21"/>
    <s v="Private nonprofit"/>
    <s v="City"/>
    <s v="East"/>
    <s v="yes"/>
  </r>
  <r>
    <n v="194578"/>
    <s v="Pratt Institute-Main"/>
    <s v="NY"/>
    <n v="0.73250000000000004"/>
    <n v="3910"/>
    <n v="61845"/>
    <x v="243"/>
    <n v="0.88260000000000005"/>
    <n v="0.18859999999999999"/>
    <n v="54295"/>
    <n v="26000"/>
    <n v="12587"/>
    <n v="9"/>
    <s v="Private nonprofit"/>
    <s v="City"/>
    <s v="East"/>
    <s v="yes"/>
  </r>
  <r>
    <n v="213251"/>
    <s v="Juniata College"/>
    <s v="PA"/>
    <n v="0.78910000000000002"/>
    <n v="1191"/>
    <n v="58580"/>
    <x v="244"/>
    <n v="0.83330000000000004"/>
    <n v="0.29039999999999999"/>
    <n v="56918"/>
    <n v="27000"/>
    <n v="9004"/>
    <n v="11"/>
    <s v="Private nonprofit"/>
    <s v="Town or Rural"/>
    <s v="East"/>
    <s v="yes"/>
  </r>
  <r>
    <n v="130253"/>
    <s v="Sacred Heart University"/>
    <s v="CT"/>
    <n v="0.65359999999999996"/>
    <n v="7087"/>
    <n v="50404"/>
    <x v="245"/>
    <n v="0.83079999999999998"/>
    <n v="0.158"/>
    <n v="75059"/>
    <n v="25000"/>
    <n v="11014"/>
    <n v="15"/>
    <s v="Private nonprofit"/>
    <s v="Suburb"/>
    <s v="East"/>
    <s v="yes"/>
  </r>
  <r>
    <n v="167057"/>
    <s v="The New England Conservatory of Music"/>
    <s v="MA"/>
    <n v="0.41099999999999998"/>
    <n v="393"/>
    <n v="60750"/>
    <x v="246"/>
    <n v="0.88419999999999999"/>
    <n v="7.3800000000000004E-2"/>
    <n v="34483"/>
    <n v="27000"/>
    <n v="7937"/>
    <n v="5"/>
    <s v="Private nonprofit"/>
    <s v="City"/>
    <s v="East"/>
    <s v="no"/>
  </r>
  <r>
    <n v="100751"/>
    <s v="The University of Alabama"/>
    <s v="AL"/>
    <n v="0.76649999999999996"/>
    <n v="33227"/>
    <n v="34172"/>
    <x v="247"/>
    <n v="0.89490000000000003"/>
    <n v="0.184"/>
    <n v="59221"/>
    <n v="22750"/>
    <n v="11419"/>
    <n v="19"/>
    <s v="Public"/>
    <s v="City"/>
    <s v="Central"/>
    <s v="yes"/>
  </r>
  <r>
    <n v="217484"/>
    <s v="University of Rhode Island"/>
    <s v="RI"/>
    <n v="0.72160000000000002"/>
    <n v="13381"/>
    <n v="37146"/>
    <x v="248"/>
    <n v="0.83620000000000005"/>
    <n v="0.21759999999999999"/>
    <n v="69743"/>
    <n v="22250"/>
    <n v="11089"/>
    <n v="17"/>
    <s v="Public"/>
    <s v="Suburb"/>
    <s v="East"/>
    <s v="yes"/>
  </r>
  <r>
    <n v="216524"/>
    <s v="Ursinus College"/>
    <s v="PA"/>
    <n v="0.91769999999999996"/>
    <n v="1491"/>
    <n v="61210"/>
    <x v="249"/>
    <n v="0.86909999999999998"/>
    <n v="0.2011"/>
    <n v="73721"/>
    <n v="27000"/>
    <n v="9216"/>
    <n v="10"/>
    <s v="Private nonprofit"/>
    <s v="Suburb"/>
    <s v="East"/>
    <s v="yes"/>
  </r>
  <r>
    <n v="192323"/>
    <s v="Le Moyne College"/>
    <s v="NY"/>
    <n v="0.82979999999999998"/>
    <n v="2439"/>
    <n v="40330"/>
    <x v="250"/>
    <n v="0.83550000000000002"/>
    <n v="0.30980000000000002"/>
    <n v="62731"/>
    <n v="23000"/>
    <n v="9082"/>
    <n v="12"/>
    <s v="Private nonprofit"/>
    <s v="Suburb"/>
    <s v="East"/>
    <s v="yes"/>
  </r>
  <r>
    <n v="224323"/>
    <s v="University of Dallas"/>
    <s v="TX"/>
    <n v="0.53439999999999999"/>
    <n v="1403"/>
    <n v="53930"/>
    <x v="251"/>
    <n v="0.77229999999999999"/>
    <n v="0.25929999999999997"/>
    <n v="58285"/>
    <n v="23117"/>
    <n v="8867"/>
    <n v="11"/>
    <s v="Private nonprofit"/>
    <s v="City"/>
    <s v="West"/>
    <s v="yes"/>
  </r>
  <r>
    <n v="146719"/>
    <s v="Loyola University Chicago"/>
    <s v="IL"/>
    <n v="0.81599999999999995"/>
    <n v="11737"/>
    <n v="53710"/>
    <x v="252"/>
    <n v="0.81669999999999998"/>
    <n v="0.23749999999999999"/>
    <n v="71530"/>
    <n v="24157"/>
    <n v="11515"/>
    <n v="13"/>
    <s v="Private nonprofit"/>
    <s v="City"/>
    <s v="Central"/>
    <s v="yes"/>
  </r>
  <r>
    <n v="219000"/>
    <s v="Augustana University"/>
    <s v="SD"/>
    <n v="0.67749999999999999"/>
    <n v="1965"/>
    <n v="40160"/>
    <x v="253"/>
    <n v="0.86119999999999997"/>
    <n v="0.17799999999999999"/>
    <n v="59217"/>
    <n v="25000"/>
    <n v="6324"/>
    <n v="12"/>
    <s v="Private nonprofit"/>
    <s v="City"/>
    <s v="Central"/>
    <s v="yes"/>
  </r>
  <r>
    <n v="150774"/>
    <s v="Holy Cross College"/>
    <s v="IN"/>
    <n v="0.75180000000000002"/>
    <n v="639"/>
    <n v="36600"/>
    <x v="254"/>
    <n v="0.70389999999999997"/>
    <n v="0.29749999999999999"/>
    <n v="50416"/>
    <n v="24000"/>
    <n v="7176"/>
    <n v="13"/>
    <s v="Private nonprofit"/>
    <s v="Suburb"/>
    <s v="Central"/>
    <s v="yes"/>
  </r>
  <r>
    <n v="143084"/>
    <s v="Augustana College"/>
    <s v="IL"/>
    <n v="0.62680000000000002"/>
    <n v="2490"/>
    <n v="51598"/>
    <x v="255"/>
    <n v="0.82110000000000005"/>
    <n v="0.24"/>
    <n v="62971"/>
    <n v="27000"/>
    <n v="8300"/>
    <n v="12"/>
    <s v="Private nonprofit"/>
    <s v="City"/>
    <s v="Central"/>
    <s v="yes"/>
  </r>
  <r>
    <n v="168281"/>
    <s v="Wheaton College (Massachusetts)"/>
    <s v="MA"/>
    <n v="0.67730000000000001"/>
    <n v="1773"/>
    <n v="63960"/>
    <x v="256"/>
    <n v="0.82179999999999997"/>
    <n v="0.22170000000000001"/>
    <n v="67725"/>
    <n v="26000"/>
    <n v="8150"/>
    <n v="11"/>
    <s v="Private nonprofit"/>
    <s v="Suburb"/>
    <s v="East"/>
    <s v="yes"/>
  </r>
  <r>
    <n v="193584"/>
    <s v="Nazareth University"/>
    <s v="NY"/>
    <n v="0.74719999999999998"/>
    <n v="1873"/>
    <n v="42450"/>
    <x v="257"/>
    <n v="0.84819999999999995"/>
    <n v="0.2626"/>
    <n v="56458"/>
    <n v="26038"/>
    <n v="8439"/>
    <n v="8"/>
    <s v="Private nonprofit"/>
    <s v="Suburb"/>
    <s v="East"/>
    <s v="yes"/>
  </r>
  <r>
    <n v="228343"/>
    <s v="Southwestern University"/>
    <s v="TX"/>
    <n v="0.43049999999999999"/>
    <n v="1440"/>
    <n v="53813"/>
    <x v="257"/>
    <n v="0.80600000000000005"/>
    <n v="0.25330000000000003"/>
    <n v="56878"/>
    <n v="25000"/>
    <n v="8920"/>
    <n v="11"/>
    <s v="Private nonprofit"/>
    <s v="City"/>
    <s v="West"/>
    <s v="yes"/>
  </r>
  <r>
    <n v="231059"/>
    <s v="Saint Michael's College"/>
    <s v="VT"/>
    <n v="0.84509999999999996"/>
    <n v="1092"/>
    <n v="51450"/>
    <x v="258"/>
    <n v="0.7994"/>
    <n v="0.23680000000000001"/>
    <n v="61317"/>
    <n v="26922"/>
    <n v="9332"/>
    <n v="10"/>
    <s v="Private nonprofit"/>
    <s v="Suburb"/>
    <s v="East"/>
    <s v="yes"/>
  </r>
  <r>
    <n v="185828"/>
    <s v="New Jersey Institute of Technology"/>
    <s v="NJ"/>
    <n v="0.65069999999999995"/>
    <n v="9019"/>
    <n v="37664"/>
    <x v="259"/>
    <n v="0.89539999999999997"/>
    <n v="0.39560000000000001"/>
    <n v="84276"/>
    <n v="21000"/>
    <n v="13884"/>
    <n v="17"/>
    <s v="Public"/>
    <s v="City"/>
    <s v="East"/>
    <s v="yes"/>
  </r>
  <r>
    <n v="210669"/>
    <s v="Allegheny College"/>
    <s v="PA"/>
    <n v="0.54569999999999996"/>
    <n v="1156"/>
    <n v="56550"/>
    <x v="260"/>
    <n v="0.77939999999999998"/>
    <n v="0.28489999999999999"/>
    <n v="62069"/>
    <n v="27000"/>
    <n v="8582"/>
    <n v="8"/>
    <s v="Private nonprofit"/>
    <s v="Town or Rural"/>
    <s v="East"/>
    <s v="yes"/>
  </r>
  <r>
    <n v="201654"/>
    <s v="Cedarville University"/>
    <s v="OH"/>
    <n v="0.65290000000000004"/>
    <n v="4024"/>
    <n v="37150"/>
    <x v="261"/>
    <n v="0.89580000000000004"/>
    <n v="0.1522"/>
    <n v="55443"/>
    <n v="20937"/>
    <n v="8563"/>
    <n v="14"/>
    <s v="Private nonprofit"/>
    <s v="Town or Rural"/>
    <s v="Central"/>
    <s v="yes"/>
  </r>
  <r>
    <n v="196592"/>
    <s v="Touro University"/>
    <s v="NY"/>
    <n v="0.60829999999999995"/>
    <n v="4040"/>
    <n v="22450"/>
    <x v="262"/>
    <n v="0.88829999999999998"/>
    <n v="0.30199999999999999"/>
    <n v="53419"/>
    <n v="15547"/>
    <n v="9964"/>
    <n v="10"/>
    <s v="Private nonprofit"/>
    <s v="City"/>
    <s v="East"/>
    <s v="yes"/>
  </r>
  <r>
    <n v="107080"/>
    <s v="Hendrix College"/>
    <s v="AR"/>
    <n v="0.55649999999999999"/>
    <n v="1100"/>
    <n v="38200"/>
    <x v="263"/>
    <n v="0.7964"/>
    <n v="0.2319"/>
    <n v="60376"/>
    <n v="26688"/>
    <n v="8185"/>
    <n v="11"/>
    <s v="Private nonprofit"/>
    <s v="City"/>
    <s v="Central"/>
    <s v="yes"/>
  </r>
  <r>
    <n v="167783"/>
    <s v="Simmons University"/>
    <s v="MA"/>
    <n v="0.69979999999999998"/>
    <n v="1670"/>
    <n v="46874"/>
    <x v="264"/>
    <n v="0.84809999999999997"/>
    <n v="0.33179999999999998"/>
    <n v="63494"/>
    <n v="24840"/>
    <n v="8463"/>
    <n v="9"/>
    <s v="Private nonprofit"/>
    <s v="City"/>
    <s v="East"/>
    <s v="yes"/>
  </r>
  <r>
    <n v="207971"/>
    <s v="University of Tulsa"/>
    <s v="OK"/>
    <n v="0.61509999999999998"/>
    <n v="2813"/>
    <n v="50061"/>
    <x v="265"/>
    <n v="0.92110000000000003"/>
    <n v="0.26960000000000001"/>
    <n v="61408"/>
    <n v="21500"/>
    <n v="12082"/>
    <n v="10"/>
    <s v="Private nonprofit"/>
    <s v="City"/>
    <s v="West"/>
    <s v="yes"/>
  </r>
  <r>
    <n v="163295"/>
    <s v="Maryland Institute College of Art"/>
    <s v="MD"/>
    <n v="0.76790000000000003"/>
    <n v="1189"/>
    <n v="56800"/>
    <x v="266"/>
    <n v="0.83389999999999997"/>
    <n v="0.2311"/>
    <n v="45212"/>
    <n v="26500"/>
    <n v="9574"/>
    <n v="9"/>
    <s v="Private nonprofit"/>
    <s v="City"/>
    <s v="East"/>
    <s v="no"/>
  </r>
  <r>
    <n v="459842"/>
    <s v="Herzing University-Kenosha"/>
    <s v="WI"/>
    <n v="0.92"/>
    <n v="522"/>
    <n v="13450"/>
    <x v="267"/>
    <n v="0.57140000000000002"/>
    <n v="0.62250000000000005"/>
    <n v="36909"/>
    <n v="21500"/>
    <n v="7591"/>
    <n v="16"/>
    <s v="Private nonprofit"/>
    <s v="City"/>
    <s v="Central"/>
    <s v="no"/>
  </r>
  <r>
    <n v="210739"/>
    <s v="DeSales University"/>
    <s v="PA"/>
    <n v="0.77090000000000003"/>
    <n v="2128"/>
    <n v="46800"/>
    <x v="268"/>
    <n v="0.83030000000000004"/>
    <n v="0.23780000000000001"/>
    <n v="61295"/>
    <n v="25788"/>
    <n v="8905"/>
    <n v="12"/>
    <s v="Private nonprofit"/>
    <s v="Suburb"/>
    <s v="East"/>
    <s v="yes"/>
  </r>
  <r>
    <n v="167598"/>
    <s v="Regis College"/>
    <s v="MA"/>
    <n v="0.69779999999999998"/>
    <n v="956"/>
    <n v="49680"/>
    <x v="269"/>
    <n v="0.78949999999999998"/>
    <n v="0.31009999999999999"/>
    <n v="52873"/>
    <n v="25500"/>
    <n v="9009"/>
    <n v="9"/>
    <s v="Private nonprofit"/>
    <s v="Suburb"/>
    <s v="East"/>
    <s v="yes"/>
  </r>
  <r>
    <n v="219976"/>
    <s v="Lipscomb University"/>
    <s v="TN"/>
    <n v="0.67730000000000001"/>
    <n v="2997"/>
    <n v="40572"/>
    <x v="270"/>
    <n v="0.8357"/>
    <n v="0.24099999999999999"/>
    <n v="55541"/>
    <n v="19500"/>
    <n v="8832"/>
    <n v="13"/>
    <s v="Private nonprofit"/>
    <s v="City"/>
    <s v="Central"/>
    <s v="yes"/>
  </r>
  <r>
    <n v="202073"/>
    <s v="Cleveland Institute of Music"/>
    <s v="OH"/>
    <n v="0.47310000000000002"/>
    <n v="159"/>
    <n v="52880"/>
    <x v="271"/>
    <n v="0.90239999999999998"/>
    <n v="0.1371"/>
    <n v="32641"/>
    <n v="24968"/>
    <n v="7572"/>
    <n v="6"/>
    <s v="Private nonprofit"/>
    <s v="City"/>
    <s v="Central"/>
    <s v="no"/>
  </r>
  <r>
    <n v="190512"/>
    <s v="CUNY Bernard M Baruch College"/>
    <s v="NY"/>
    <n v="0.47520000000000001"/>
    <n v="16154"/>
    <n v="15414"/>
    <x v="272"/>
    <n v="0.88600000000000001"/>
    <n v="0.56879999999999997"/>
    <n v="75971"/>
    <n v="11512"/>
    <n v="12558"/>
    <n v="19"/>
    <s v="Public"/>
    <s v="City"/>
    <s v="East"/>
    <s v="yes"/>
  </r>
  <r>
    <n v="136774"/>
    <s v="Ringling College of Art and Design"/>
    <s v="FL"/>
    <n v="0.69650000000000001"/>
    <n v="1662"/>
    <n v="57900"/>
    <x v="273"/>
    <n v="0.86350000000000005"/>
    <n v="0.21079999999999999"/>
    <n v="43325"/>
    <n v="27000"/>
    <n v="9869"/>
    <n v="11"/>
    <s v="Private nonprofit"/>
    <s v="City"/>
    <s v="East"/>
    <s v="no"/>
  </r>
  <r>
    <n v="208822"/>
    <s v="George Fox University"/>
    <s v="OR"/>
    <n v="0.93510000000000004"/>
    <n v="2699"/>
    <n v="42750"/>
    <x v="274"/>
    <n v="0.83440000000000003"/>
    <n v="0.2344"/>
    <n v="59761"/>
    <n v="24250"/>
    <n v="8565"/>
    <n v="17"/>
    <s v="Private nonprofit"/>
    <s v="Town or Rural"/>
    <s v="West"/>
    <s v="yes"/>
  </r>
  <r>
    <n v="185572"/>
    <s v="Monmouth University"/>
    <s v="NJ"/>
    <n v="0.89019999999999999"/>
    <n v="3684"/>
    <n v="46552"/>
    <x v="275"/>
    <n v="0.79859999999999998"/>
    <n v="0.30449999999999999"/>
    <n v="67991"/>
    <n v="27000"/>
    <n v="10388"/>
    <n v="12"/>
    <s v="Private nonprofit"/>
    <s v="Suburb"/>
    <s v="East"/>
    <s v="yes"/>
  </r>
  <r>
    <n v="107141"/>
    <s v="John Brown University"/>
    <s v="AR"/>
    <n v="0.76139999999999997"/>
    <n v="1471"/>
    <n v="31756"/>
    <x v="276"/>
    <n v="0.81479999999999997"/>
    <n v="0.23699999999999999"/>
    <n v="53907"/>
    <n v="21250"/>
    <n v="7468"/>
    <n v="15"/>
    <s v="Private nonprofit"/>
    <s v="Town or Rural"/>
    <s v="Central"/>
    <s v="yes"/>
  </r>
  <r>
    <n v="176017"/>
    <s v="University of Mississippi"/>
    <s v="MS"/>
    <n v="0.96579999999999999"/>
    <n v="21473"/>
    <n v="28600"/>
    <x v="277"/>
    <n v="0.87209999999999999"/>
    <n v="0.21729999999999999"/>
    <n v="50994"/>
    <n v="20000"/>
    <n v="10330"/>
    <n v="18"/>
    <s v="Public"/>
    <s v="Town or Rural"/>
    <s v="Central"/>
    <s v="yes"/>
  </r>
  <r>
    <n v="214069"/>
    <s v="Misericordia University"/>
    <s v="PA"/>
    <n v="0.70930000000000004"/>
    <n v="1672"/>
    <n v="40370"/>
    <x v="278"/>
    <n v="0.77639999999999998"/>
    <n v="0.27189999999999998"/>
    <n v="64313"/>
    <n v="26973"/>
    <n v="8504"/>
    <n v="11"/>
    <s v="Private nonprofit"/>
    <s v="Suburb"/>
    <s v="East"/>
    <s v="yes"/>
  </r>
  <r>
    <n v="209551"/>
    <s v="University of Oregon"/>
    <s v="OR"/>
    <n v="0.88300000000000001"/>
    <n v="20497"/>
    <n v="44598"/>
    <x v="279"/>
    <n v="0.86399999999999999"/>
    <n v="0.2135"/>
    <n v="61324"/>
    <n v="20139"/>
    <n v="12404"/>
    <n v="19"/>
    <s v="Public"/>
    <s v="City"/>
    <s v="West"/>
    <s v="yes"/>
  </r>
  <r>
    <n v="214157"/>
    <s v="Moravian University"/>
    <s v="PA"/>
    <n v="0.54169999999999996"/>
    <n v="1949"/>
    <n v="53500"/>
    <x v="279"/>
    <n v="0.79169999999999996"/>
    <n v="0.31900000000000001"/>
    <n v="61860"/>
    <n v="26793"/>
    <n v="8295"/>
    <n v="10"/>
    <s v="Private nonprofit"/>
    <s v="City"/>
    <s v="East"/>
    <s v="yes"/>
  </r>
  <r>
    <n v="213826"/>
    <s v="Marywood University"/>
    <s v="PA"/>
    <n v="0.60580000000000001"/>
    <n v="1784"/>
    <n v="41420"/>
    <x v="280"/>
    <n v="0.79810000000000003"/>
    <n v="0.3196"/>
    <n v="55817"/>
    <n v="26186"/>
    <n v="7773"/>
    <n v="11"/>
    <s v="Private nonprofit"/>
    <s v="City"/>
    <s v="East"/>
    <s v="yes"/>
  </r>
  <r>
    <n v="231712"/>
    <s v="Christopher Newport University"/>
    <s v="VA"/>
    <n v="0.86040000000000005"/>
    <n v="4365"/>
    <n v="31178"/>
    <x v="281"/>
    <n v="0.81240000000000001"/>
    <n v="0.1613"/>
    <n v="60509"/>
    <n v="25000"/>
    <n v="10989"/>
    <n v="13"/>
    <s v="Public"/>
    <s v="City"/>
    <s v="East"/>
    <s v="yes"/>
  </r>
  <r>
    <n v="196176"/>
    <s v="State University of New York at New Paltz"/>
    <s v="NY"/>
    <n v="0.61609999999999998"/>
    <n v="6086"/>
    <n v="18822"/>
    <x v="282"/>
    <n v="0.85019999999999996"/>
    <n v="0.31900000000000001"/>
    <n v="58073"/>
    <n v="18750"/>
    <n v="8406"/>
    <n v="16"/>
    <s v="Public"/>
    <s v="Town or Rural"/>
    <s v="East"/>
    <s v="yes"/>
  </r>
  <r>
    <n v="168740"/>
    <s v="Andrews University"/>
    <s v="MI"/>
    <n v="0.81850000000000001"/>
    <n v="1224"/>
    <n v="35056"/>
    <x v="283"/>
    <n v="0.83209999999999995"/>
    <n v="0.24709999999999999"/>
    <n v="53187"/>
    <n v="26000"/>
    <n v="7256"/>
    <n v="10"/>
    <s v="Private nonprofit"/>
    <s v="Town or Rural"/>
    <s v="Central"/>
    <s v="yes"/>
  </r>
  <r>
    <n v="173452"/>
    <s v="Martin Luther College"/>
    <s v="MN"/>
    <n v="0.87170000000000003"/>
    <n v="725"/>
    <n v="18120"/>
    <x v="284"/>
    <n v="0.84670000000000001"/>
    <n v="0.27050000000000002"/>
    <n v="47491"/>
    <n v="20177"/>
    <n v="5088"/>
    <n v="10"/>
    <s v="Private nonprofit"/>
    <s v="Town or Rural"/>
    <s v="Central"/>
    <s v="no"/>
  </r>
  <r>
    <n v="139393"/>
    <s v="Covenant College"/>
    <s v="GA"/>
    <n v="0.86509999999999998"/>
    <n v="939"/>
    <n v="42040"/>
    <x v="285"/>
    <n v="0.8821"/>
    <n v="0.1905"/>
    <n v="50412"/>
    <n v="22500"/>
    <n v="8555"/>
    <n v="13"/>
    <s v="Private nonprofit"/>
    <s v="Suburb"/>
    <s v="East"/>
    <s v="yes"/>
  </r>
  <r>
    <n v="157818"/>
    <s v="Transylvania University"/>
    <s v="KY"/>
    <n v="0.86550000000000005"/>
    <n v="1005"/>
    <n v="46870"/>
    <x v="286"/>
    <n v="0.87050000000000005"/>
    <n v="0.26250000000000001"/>
    <n v="54705"/>
    <n v="27000"/>
    <n v="10145"/>
    <n v="10"/>
    <s v="Private nonprofit"/>
    <s v="City"/>
    <s v="Central"/>
    <s v="yes"/>
  </r>
  <r>
    <n v="209922"/>
    <s v="Reed College"/>
    <s v="OR"/>
    <n v="0.24610000000000001"/>
    <n v="1320"/>
    <n v="69350"/>
    <x v="287"/>
    <n v="0.87639999999999996"/>
    <n v="0.1459"/>
    <n v="62927"/>
    <n v="21500"/>
    <n v="12578"/>
    <n v="9"/>
    <s v="Private nonprofit"/>
    <s v="City"/>
    <s v="West"/>
    <s v="yes"/>
  </r>
  <r>
    <n v="196167"/>
    <s v="SUNY College at Geneseo"/>
    <s v="NY"/>
    <n v="0.66449999999999998"/>
    <n v="3869"/>
    <n v="19569"/>
    <x v="288"/>
    <n v="0.86990000000000001"/>
    <n v="0.27639999999999998"/>
    <n v="67316"/>
    <n v="19500"/>
    <n v="8765"/>
    <n v="16"/>
    <s v="Public"/>
    <s v="Town or Rural"/>
    <s v="East"/>
    <s v="yes"/>
  </r>
  <r>
    <n v="482556"/>
    <s v="DeVry University-New Jersey"/>
    <s v="NJ"/>
    <n v="1"/>
    <n v="62"/>
    <n v="17408"/>
    <x v="289"/>
    <n v="1"/>
    <n v="0.70589999999999997"/>
    <n v="45987"/>
    <n v="24807"/>
    <n v="12428"/>
    <n v="2"/>
    <s v="Private for-profit"/>
    <s v="Suburb"/>
    <s v="East"/>
    <s v="no"/>
  </r>
  <r>
    <n v="163976"/>
    <s v="St. John's College"/>
    <s v="MD"/>
    <n v="0.5524"/>
    <n v="471"/>
    <n v="40684"/>
    <x v="289"/>
    <n v="0.82709999999999995"/>
    <n v="0.20080000000000001"/>
    <n v="51584"/>
    <n v="27000"/>
    <n v="8919"/>
    <n v="8"/>
    <s v="Private nonprofit"/>
    <s v="Suburb"/>
    <s v="East"/>
    <s v="yes"/>
  </r>
  <r>
    <n v="157085"/>
    <s v="University of Kentucky"/>
    <s v="KY"/>
    <n v="0.9294"/>
    <n v="24763"/>
    <n v="34140"/>
    <x v="290"/>
    <n v="0.86839999999999995"/>
    <n v="0.22520000000000001"/>
    <n v="59025"/>
    <n v="22500"/>
    <n v="11984"/>
    <n v="18"/>
    <s v="Public"/>
    <s v="City"/>
    <s v="Central"/>
    <s v="yes"/>
  </r>
  <r>
    <n v="173160"/>
    <s v="Bethel University"/>
    <s v="MN"/>
    <n v="0.878"/>
    <n v="1871"/>
    <n v="44226"/>
    <x v="291"/>
    <n v="0.85709999999999997"/>
    <n v="0.1852"/>
    <n v="63764"/>
    <n v="21500"/>
    <n v="8331"/>
    <n v="14"/>
    <s v="Private nonprofit"/>
    <s v="Suburb"/>
    <s v="Central"/>
    <s v="yes"/>
  </r>
  <r>
    <n v="195304"/>
    <s v="Sarah Lawrence College"/>
    <s v="NY"/>
    <n v="0.61729999999999996"/>
    <n v="1530"/>
    <n v="66862"/>
    <x v="292"/>
    <n v="0.87350000000000005"/>
    <n v="0.1183"/>
    <n v="53603"/>
    <n v="27000"/>
    <n v="11235"/>
    <n v="10"/>
    <s v="Private nonprofit"/>
    <s v="Suburb"/>
    <s v="East"/>
    <s v="yes"/>
  </r>
  <r>
    <n v="239716"/>
    <s v="Saint Norbert College"/>
    <s v="WI"/>
    <n v="0.85740000000000005"/>
    <n v="1662"/>
    <n v="45580"/>
    <x v="293"/>
    <n v="0.8367"/>
    <n v="0.14699999999999999"/>
    <n v="58363"/>
    <n v="26731"/>
    <n v="9440"/>
    <n v="14"/>
    <s v="Private nonprofit"/>
    <s v="Suburb"/>
    <s v="Central"/>
    <s v="yes"/>
  </r>
  <r>
    <n v="210401"/>
    <s v="Willamette University"/>
    <s v="OR"/>
    <n v="0.77090000000000003"/>
    <n v="1592"/>
    <n v="51156"/>
    <x v="294"/>
    <n v="0.86509999999999998"/>
    <n v="0.23549999999999999"/>
    <n v="56911"/>
    <n v="21500"/>
    <n v="11083"/>
    <n v="13"/>
    <s v="Private nonprofit"/>
    <s v="City"/>
    <s v="West"/>
    <s v="yes"/>
  </r>
  <r>
    <n v="230816"/>
    <s v="Bennington College"/>
    <s v="VT"/>
    <n v="0.44529999999999997"/>
    <n v="780"/>
    <n v="66262"/>
    <x v="295"/>
    <n v="0.82040000000000002"/>
    <n v="0.25269999999999998"/>
    <n v="38289"/>
    <n v="26000"/>
    <n v="10055"/>
    <n v="9"/>
    <s v="Private nonprofit"/>
    <s v="Town or Rural"/>
    <s v="East"/>
    <s v="no"/>
  </r>
  <r>
    <n v="153834"/>
    <s v="Luther College"/>
    <s v="IA"/>
    <n v="0.71540000000000004"/>
    <n v="1379"/>
    <n v="52120"/>
    <x v="296"/>
    <n v="0.76990000000000003"/>
    <n v="0.2044"/>
    <n v="59850"/>
    <n v="27000"/>
    <n v="8115"/>
    <n v="9"/>
    <s v="Private nonprofit"/>
    <s v="Town or Rural"/>
    <s v="Central"/>
    <s v="yes"/>
  </r>
  <r>
    <n v="155399"/>
    <s v="Kansas State University"/>
    <s v="KS"/>
    <n v="0.81689999999999996"/>
    <n v="15142"/>
    <n v="28568"/>
    <x v="297"/>
    <n v="0.85589999999999999"/>
    <n v="0.20710000000000001"/>
    <n v="57262"/>
    <n v="21250"/>
    <n v="10853"/>
    <n v="19"/>
    <s v="Public"/>
    <s v="City"/>
    <s v="Central"/>
    <s v="yes"/>
  </r>
  <r>
    <n v="238333"/>
    <s v="Beloit College"/>
    <s v="WI"/>
    <n v="0.63039999999999996"/>
    <n v="926"/>
    <n v="60886"/>
    <x v="298"/>
    <n v="0.80559999999999998"/>
    <n v="0.2964"/>
    <n v="53260"/>
    <n v="25738"/>
    <n v="7725"/>
    <n v="12"/>
    <s v="Private nonprofit"/>
    <s v="City"/>
    <s v="Central"/>
    <s v="yes"/>
  </r>
  <r>
    <n v="237136"/>
    <s v="Appalachian Bible College"/>
    <s v="WV"/>
    <n v="0.77780000000000005"/>
    <n v="193"/>
    <n v="18760"/>
    <x v="298"/>
    <n v="0.65710000000000002"/>
    <n v="0.41860000000000003"/>
    <n v="37467"/>
    <n v="11000"/>
    <n v="3332"/>
    <n v="7"/>
    <s v="Private nonprofit"/>
    <s v="Suburb"/>
    <s v="East"/>
    <s v="no"/>
  </r>
  <r>
    <n v="213011"/>
    <s v="Immaculata University"/>
    <s v="PA"/>
    <n v="0.85760000000000003"/>
    <n v="1320"/>
    <n v="29330"/>
    <x v="299"/>
    <n v="0.83030000000000004"/>
    <n v="0.2283"/>
    <n v="75701"/>
    <n v="27000"/>
    <n v="4852"/>
    <n v="11"/>
    <s v="Private nonprofit"/>
    <s v="Suburb"/>
    <s v="East"/>
    <s v="yes"/>
  </r>
  <r>
    <n v="240329"/>
    <s v="University of Wisconsin-La Crosse"/>
    <s v="WI"/>
    <n v="0.755"/>
    <n v="9277"/>
    <n v="19517"/>
    <x v="300"/>
    <n v="0.86509999999999998"/>
    <n v="0.14410000000000001"/>
    <n v="60378"/>
    <n v="22500"/>
    <n v="8349"/>
    <n v="20"/>
    <s v="Public"/>
    <s v="City"/>
    <s v="Central"/>
    <s v="yes"/>
  </r>
  <r>
    <n v="237066"/>
    <s v="Whitworth University"/>
    <s v="WA"/>
    <n v="0.89780000000000004"/>
    <n v="1858"/>
    <n v="52880"/>
    <x v="301"/>
    <n v="0.77600000000000002"/>
    <n v="0.29449999999999998"/>
    <n v="58561"/>
    <n v="25000"/>
    <n v="8332"/>
    <n v="11"/>
    <s v="Private nonprofit"/>
    <s v="Suburb"/>
    <s v="West"/>
    <s v="yes"/>
  </r>
  <r>
    <n v="169983"/>
    <s v="Kettering University"/>
    <s v="MI"/>
    <n v="0.78669999999999995"/>
    <n v="1205"/>
    <n v="48470"/>
    <x v="302"/>
    <n v="0.94299999999999995"/>
    <n v="0.16980000000000001"/>
    <n v="94823"/>
    <n v="27000"/>
    <n v="9222"/>
    <n v="11"/>
    <s v="Private nonprofit"/>
    <s v="City"/>
    <s v="Central"/>
    <s v="yes"/>
  </r>
  <r>
    <n v="236133"/>
    <s v="Northwest University"/>
    <s v="WA"/>
    <n v="0.83199999999999996"/>
    <n v="645"/>
    <n v="36035"/>
    <x v="303"/>
    <n v="0.83889999999999998"/>
    <n v="0.25330000000000003"/>
    <n v="54914"/>
    <n v="20891"/>
    <n v="8558"/>
    <n v="9"/>
    <s v="Private nonprofit"/>
    <s v="Suburb"/>
    <s v="West"/>
    <s v="yes"/>
  </r>
  <r>
    <n v="220215"/>
    <s v="Freed-Hardeman University"/>
    <s v="TN"/>
    <n v="0.5968"/>
    <n v="1212"/>
    <n v="25620"/>
    <x v="303"/>
    <n v="0.85870000000000002"/>
    <n v="0.1802"/>
    <n v="47485"/>
    <n v="21500"/>
    <n v="7300"/>
    <n v="10"/>
    <s v="Private nonprofit"/>
    <s v="Town or Rural"/>
    <s v="Central"/>
    <s v="no"/>
  </r>
  <r>
    <n v="142461"/>
    <s v="Northwest Nazarene University"/>
    <s v="ID"/>
    <n v="0.64739999999999998"/>
    <n v="1024"/>
    <n v="40794"/>
    <x v="304"/>
    <n v="0.77410000000000001"/>
    <n v="0.29759999999999998"/>
    <n v="51719"/>
    <n v="23750"/>
    <n v="6760"/>
    <n v="14"/>
    <s v="Private nonprofit"/>
    <s v="Suburb"/>
    <s v="West"/>
    <s v="yes"/>
  </r>
  <r>
    <n v="238458"/>
    <s v="Carroll University"/>
    <s v="WI"/>
    <n v="0.66839999999999999"/>
    <n v="2523"/>
    <n v="38890"/>
    <x v="305"/>
    <n v="0.78249999999999997"/>
    <n v="0.2291"/>
    <n v="58009"/>
    <n v="27000"/>
    <n v="8605"/>
    <n v="14"/>
    <s v="Private nonprofit"/>
    <s v="City"/>
    <s v="Central"/>
    <s v="yes"/>
  </r>
  <r>
    <n v="138600"/>
    <s v="Agnes Scott College"/>
    <s v="GA"/>
    <n v="0.62150000000000005"/>
    <n v="836"/>
    <n v="50604"/>
    <x v="306"/>
    <n v="0.81330000000000002"/>
    <n v="0.38529999999999998"/>
    <n v="56274"/>
    <n v="26749"/>
    <n v="9604"/>
    <n v="10"/>
    <s v="Private nonprofit"/>
    <s v="Suburb"/>
    <s v="East"/>
    <s v="yes"/>
  </r>
  <r>
    <n v="219709"/>
    <s v="Belmont University"/>
    <s v="TN"/>
    <n v="0.95279999999999998"/>
    <n v="7137"/>
    <n v="42540"/>
    <x v="307"/>
    <n v="0.86939999999999995"/>
    <n v="0.20749999999999999"/>
    <n v="55930"/>
    <n v="20500"/>
    <n v="10550"/>
    <n v="12"/>
    <s v="Private nonprofit"/>
    <s v="City"/>
    <s v="Central"/>
    <s v="yes"/>
  </r>
  <r>
    <n v="169442"/>
    <s v="College for Creative Studies"/>
    <s v="MI"/>
    <n v="0.9194"/>
    <n v="1230"/>
    <n v="53350"/>
    <x v="308"/>
    <n v="0.82169999999999999"/>
    <n v="0.30020000000000002"/>
    <n v="44860"/>
    <n v="26000"/>
    <n v="10972"/>
    <n v="10"/>
    <s v="Private nonprofit"/>
    <s v="City"/>
    <s v="Central"/>
    <s v="no"/>
  </r>
  <r>
    <n v="199218"/>
    <s v="University of North Carolina Wilmington"/>
    <s v="NC"/>
    <n v="0.64239999999999997"/>
    <n v="14922"/>
    <n v="24152"/>
    <x v="309"/>
    <n v="0.88160000000000005"/>
    <n v="0.23949999999999999"/>
    <n v="54967"/>
    <n v="19500"/>
    <n v="10074"/>
    <n v="17"/>
    <s v="Public"/>
    <s v="City"/>
    <s v="East"/>
    <s v="yes"/>
  </r>
  <r>
    <n v="134079"/>
    <s v="Florida Southern College"/>
    <s v="FL"/>
    <n v="0.64419999999999999"/>
    <n v="2656"/>
    <n v="44040"/>
    <x v="310"/>
    <n v="0.8"/>
    <n v="0.28100000000000003"/>
    <n v="55294"/>
    <n v="25000"/>
    <n v="9031"/>
    <n v="11"/>
    <s v="Private nonprofit"/>
    <s v="City"/>
    <s v="East"/>
    <s v="yes"/>
  </r>
  <r>
    <n v="174899"/>
    <s v="The College of Saint Scholastica"/>
    <s v="MN"/>
    <n v="0.92959999999999998"/>
    <n v="1765"/>
    <n v="41778"/>
    <x v="311"/>
    <n v="0.81840000000000002"/>
    <n v="0.24840000000000001"/>
    <n v="65934"/>
    <n v="20000"/>
    <n v="7589"/>
    <n v="12"/>
    <s v="Private nonprofit"/>
    <s v="City"/>
    <s v="Central"/>
    <s v="yes"/>
  </r>
  <r>
    <n v="106397"/>
    <s v="University of Arkansas"/>
    <s v="AR"/>
    <n v="0.74299999999999999"/>
    <n v="28677"/>
    <n v="29966"/>
    <x v="312"/>
    <n v="0.86370000000000002"/>
    <n v="0.1779"/>
    <n v="58191"/>
    <n v="21500"/>
    <n v="10657"/>
    <n v="20"/>
    <s v="Public"/>
    <s v="City"/>
    <s v="Central"/>
    <s v="yes"/>
  </r>
  <r>
    <n v="216764"/>
    <s v="West Chester University of Pennsylvania"/>
    <s v="PA"/>
    <n v="0.78400000000000003"/>
    <n v="14164"/>
    <n v="22599"/>
    <x v="313"/>
    <n v="0.83109999999999995"/>
    <n v="0.254"/>
    <n v="61258"/>
    <n v="23500"/>
    <n v="11216"/>
    <n v="20"/>
    <s v="Public"/>
    <s v="Suburb"/>
    <s v="East"/>
    <s v="yes"/>
  </r>
  <r>
    <n v="184348"/>
    <s v="Drew University"/>
    <s v="NJ"/>
    <n v="0.67830000000000001"/>
    <n v="1533"/>
    <n v="47100"/>
    <x v="314"/>
    <n v="0.88370000000000004"/>
    <n v="0.28939999999999999"/>
    <n v="63646"/>
    <n v="25288"/>
    <n v="9405"/>
    <n v="11"/>
    <s v="Private nonprofit"/>
    <s v="Suburb"/>
    <s v="East"/>
    <s v="yes"/>
  </r>
  <r>
    <n v="233295"/>
    <s v="Randolph-Macon College"/>
    <s v="VA"/>
    <n v="0.86609999999999998"/>
    <n v="1639"/>
    <n v="49466"/>
    <x v="314"/>
    <n v="0.83720000000000006"/>
    <n v="0.19869999999999999"/>
    <n v="58448"/>
    <n v="27000"/>
    <n v="9162"/>
    <n v="11"/>
    <s v="Private nonprofit"/>
    <s v="Suburb"/>
    <s v="East"/>
    <s v="yes"/>
  </r>
  <r>
    <n v="209065"/>
    <s v="Linfield University"/>
    <s v="OR"/>
    <n v="0.85170000000000001"/>
    <n v="1621"/>
    <n v="50850"/>
    <x v="315"/>
    <n v="0.79710000000000003"/>
    <n v="0.30330000000000001"/>
    <n v="78638"/>
    <n v="25000"/>
    <n v="7672"/>
    <n v="10"/>
    <s v="Private nonprofit"/>
    <s v="Town or Rural"/>
    <s v="West"/>
    <s v="yes"/>
  </r>
  <r>
    <n v="152600"/>
    <s v="Valparaiso University"/>
    <s v="IN"/>
    <n v="0.89429999999999998"/>
    <n v="2083"/>
    <n v="48450"/>
    <x v="316"/>
    <n v="0.754"/>
    <n v="0.2732"/>
    <n v="63191"/>
    <n v="26942"/>
    <n v="8127"/>
    <n v="10"/>
    <s v="Private nonprofit"/>
    <s v="Suburb"/>
    <s v="Central"/>
    <s v="yes"/>
  </r>
  <r>
    <n v="125727"/>
    <s v="Westmont College"/>
    <s v="CA"/>
    <n v="0.77049999999999996"/>
    <n v="1302"/>
    <n v="53584"/>
    <x v="317"/>
    <n v="0.85"/>
    <n v="0.20030000000000001"/>
    <n v="64778"/>
    <n v="23250"/>
    <n v="10166"/>
    <n v="10"/>
    <s v="Private nonprofit"/>
    <s v="Suburb"/>
    <s v="West"/>
    <s v="yes"/>
  </r>
  <r>
    <n v="123554"/>
    <s v="Saint Mary's College of California"/>
    <s v="CA"/>
    <n v="0.86529999999999996"/>
    <n v="1947"/>
    <n v="57803"/>
    <x v="318"/>
    <n v="0.85370000000000001"/>
    <n v="0.2671"/>
    <n v="78812"/>
    <n v="23691"/>
    <n v="11429"/>
    <n v="10"/>
    <s v="Private nonprofit"/>
    <s v="Suburb"/>
    <s v="West"/>
    <s v="yes"/>
  </r>
  <r>
    <n v="110565"/>
    <s v="California State University-Fullerton"/>
    <s v="CA"/>
    <n v="0.9052"/>
    <n v="38546"/>
    <n v="20070"/>
    <x v="319"/>
    <n v="0.82420000000000004"/>
    <n v="0.48070000000000002"/>
    <n v="62951"/>
    <n v="13750"/>
    <n v="12295"/>
    <n v="26"/>
    <s v="Public"/>
    <s v="Suburb"/>
    <s v="West"/>
    <s v="yes"/>
  </r>
  <r>
    <n v="153250"/>
    <s v="Dordt University"/>
    <s v="IA"/>
    <n v="0.68469999999999998"/>
    <n v="1597"/>
    <n v="37050"/>
    <x v="320"/>
    <n v="0.84650000000000003"/>
    <n v="0.20180000000000001"/>
    <n v="52559"/>
    <n v="21500"/>
    <n v="7251"/>
    <n v="14"/>
    <s v="Private nonprofit"/>
    <s v="Town or Rural"/>
    <s v="Central"/>
    <s v="yes"/>
  </r>
  <r>
    <n v="209542"/>
    <s v="Oregon State University"/>
    <s v="OR"/>
    <n v="0.77300000000000002"/>
    <n v="30743"/>
    <n v="38190"/>
    <x v="321"/>
    <n v="0.87760000000000005"/>
    <n v="0.22770000000000001"/>
    <n v="64010"/>
    <n v="21221"/>
    <n v="11437"/>
    <n v="18"/>
    <s v="Public"/>
    <s v="City"/>
    <s v="West"/>
    <s v="yes"/>
  </r>
  <r>
    <n v="198950"/>
    <s v="Meredith College"/>
    <s v="NC"/>
    <n v="0.74180000000000001"/>
    <n v="1188"/>
    <n v="45630"/>
    <x v="322"/>
    <n v="0.79379999999999995"/>
    <n v="0.35909999999999997"/>
    <n v="51539"/>
    <n v="25000"/>
    <n v="7652"/>
    <n v="10"/>
    <s v="Private nonprofit"/>
    <s v="City"/>
    <s v="East"/>
    <s v="yes"/>
  </r>
  <r>
    <n v="122612"/>
    <s v="University of San Francisco"/>
    <s v="CA"/>
    <n v="0.61709999999999998"/>
    <n v="5287"/>
    <n v="60492"/>
    <x v="323"/>
    <n v="0.83689999999999998"/>
    <n v="0.27960000000000002"/>
    <n v="89812"/>
    <n v="23000"/>
    <n v="14860"/>
    <n v="11"/>
    <s v="Private nonprofit"/>
    <s v="City"/>
    <s v="West"/>
    <s v="yes"/>
  </r>
  <r>
    <n v="166850"/>
    <s v="Merrimack College"/>
    <s v="MA"/>
    <n v="0.70020000000000004"/>
    <n v="3916"/>
    <n v="53962"/>
    <x v="324"/>
    <n v="0.79269999999999996"/>
    <n v="0.15579999999999999"/>
    <n v="75584"/>
    <n v="27000"/>
    <n v="12316"/>
    <n v="13"/>
    <s v="Private nonprofit"/>
    <s v="Suburb"/>
    <s v="East"/>
    <s v="yes"/>
  </r>
  <r>
    <n v="163268"/>
    <s v="University of Maryland-Baltimore County"/>
    <s v="MD"/>
    <n v="0.72430000000000005"/>
    <n v="10701"/>
    <n v="31275"/>
    <x v="325"/>
    <n v="0.85050000000000003"/>
    <n v="0.3004"/>
    <n v="69960"/>
    <n v="19500"/>
    <n v="13145"/>
    <n v="17"/>
    <s v="Public"/>
    <s v="Suburb"/>
    <s v="East"/>
    <s v="yes"/>
  </r>
  <r>
    <n v="144962"/>
    <s v="Elmhurst University"/>
    <s v="IL"/>
    <n v="0.73640000000000005"/>
    <n v="3006"/>
    <n v="42955"/>
    <x v="326"/>
    <n v="0.79900000000000004"/>
    <n v="0.36809999999999998"/>
    <n v="61462"/>
    <n v="20489"/>
    <n v="8989"/>
    <n v="15"/>
    <s v="Private nonprofit"/>
    <s v="Suburb"/>
    <s v="Central"/>
    <s v="yes"/>
  </r>
  <r>
    <n v="180878"/>
    <s v="Bryan College of Health Sciences"/>
    <s v="NE"/>
    <n v="0.67369999999999997"/>
    <n v="553"/>
    <n v="20640"/>
    <x v="326"/>
    <n v="0.71109999999999995"/>
    <n v="0.2787"/>
    <n v="70845"/>
    <n v="24985"/>
    <n v="9196"/>
    <n v="9"/>
    <s v="Private nonprofit"/>
    <s v="City"/>
    <s v="Central"/>
    <s v="yes"/>
  </r>
  <r>
    <n v="131520"/>
    <s v="Howard University"/>
    <s v="DC"/>
    <n v="0.41339999999999999"/>
    <n v="10108"/>
    <n v="35810"/>
    <x v="327"/>
    <n v="0.90880000000000005"/>
    <n v="0.4"/>
    <n v="63066"/>
    <n v="24500"/>
    <n v="11580"/>
    <n v="13"/>
    <s v="Private nonprofit"/>
    <s v="City"/>
    <s v="East"/>
    <s v="yes"/>
  </r>
  <r>
    <n v="163912"/>
    <s v="St. Mary's College of Maryland"/>
    <s v="MD"/>
    <n v="0.68630000000000002"/>
    <n v="1603"/>
    <n v="31374"/>
    <x v="328"/>
    <n v="0.85750000000000004"/>
    <n v="0.2112"/>
    <n v="60110"/>
    <n v="21000"/>
    <n v="9044"/>
    <n v="10"/>
    <s v="Public"/>
    <s v="Town or Rural"/>
    <s v="East"/>
    <s v="yes"/>
  </r>
  <r>
    <n v="193292"/>
    <s v="Molloy University"/>
    <s v="NY"/>
    <n v="0.81740000000000002"/>
    <n v="3162"/>
    <n v="39790"/>
    <x v="329"/>
    <n v="0.85170000000000001"/>
    <n v="0.33660000000000001"/>
    <n v="77789"/>
    <n v="27000"/>
    <n v="11277"/>
    <n v="12"/>
    <s v="Private nonprofit"/>
    <s v="Suburb"/>
    <s v="East"/>
    <s v="yes"/>
  </r>
  <r>
    <n v="195003"/>
    <s v="Rochester Institute of Technology"/>
    <s v="NY"/>
    <n v="0.66930000000000001"/>
    <n v="13215"/>
    <n v="59274"/>
    <x v="330"/>
    <n v="0.88790000000000002"/>
    <n v="0.27239999999999998"/>
    <n v="76571"/>
    <n v="26778"/>
    <n v="11525"/>
    <n v="13"/>
    <s v="Private nonprofit"/>
    <s v="Suburb"/>
    <s v="East"/>
    <s v="yes"/>
  </r>
  <r>
    <n v="186201"/>
    <s v="Ramapo College of New Jersey"/>
    <s v="NJ"/>
    <n v="0.70640000000000003"/>
    <n v="4898"/>
    <n v="27708"/>
    <x v="331"/>
    <n v="0.83609999999999995"/>
    <n v="0.2823"/>
    <n v="67541"/>
    <n v="21000"/>
    <n v="12502"/>
    <n v="17"/>
    <s v="Public"/>
    <s v="Suburb"/>
    <s v="East"/>
    <s v="yes"/>
  </r>
  <r>
    <n v="140447"/>
    <s v="Mercer University"/>
    <s v="GA"/>
    <n v="0.68889999999999996"/>
    <n v="4500"/>
    <n v="42312"/>
    <x v="332"/>
    <n v="0.8216"/>
    <n v="0.3543"/>
    <n v="58354"/>
    <n v="24199"/>
    <n v="9556"/>
    <n v="11"/>
    <s v="Private nonprofit"/>
    <s v="City"/>
    <s v="East"/>
    <s v="yes"/>
  </r>
  <r>
    <n v="110413"/>
    <s v="California Lutheran University"/>
    <s v="CA"/>
    <n v="0.75670000000000004"/>
    <n v="2296"/>
    <n v="52560"/>
    <x v="333"/>
    <n v="0.78779999999999994"/>
    <n v="0.31090000000000001"/>
    <n v="68712"/>
    <n v="21669"/>
    <n v="10794"/>
    <n v="13"/>
    <s v="Private nonprofit"/>
    <s v="City"/>
    <s v="West"/>
    <s v="yes"/>
  </r>
  <r>
    <n v="216667"/>
    <s v="Washington &amp; Jefferson College"/>
    <s v="PA"/>
    <n v="0.80640000000000001"/>
    <n v="1295"/>
    <n v="29392"/>
    <x v="334"/>
    <n v="0.81210000000000004"/>
    <n v="0.3115"/>
    <n v="67918"/>
    <n v="27000"/>
    <n v="8324"/>
    <n v="11"/>
    <s v="Private nonprofit"/>
    <s v="Suburb"/>
    <s v="East"/>
    <s v="yes"/>
  </r>
  <r>
    <n v="186584"/>
    <s v="Seton Hall University"/>
    <s v="NJ"/>
    <n v="0.73260000000000003"/>
    <n v="6036"/>
    <n v="53170"/>
    <x v="335"/>
    <n v="0.8145"/>
    <n v="0.32490000000000002"/>
    <n v="70196"/>
    <n v="22750"/>
    <n v="11807"/>
    <n v="14"/>
    <s v="Private nonprofit"/>
    <s v="Suburb"/>
    <s v="East"/>
    <s v="yes"/>
  </r>
  <r>
    <n v="139144"/>
    <s v="Berry College"/>
    <s v="GA"/>
    <n v="0.64"/>
    <n v="2245"/>
    <n v="41686"/>
    <x v="335"/>
    <n v="0.83509999999999995"/>
    <n v="0.26769999999999999"/>
    <n v="53800"/>
    <n v="23250"/>
    <n v="9319"/>
    <n v="12"/>
    <s v="Private nonprofit"/>
    <s v="Suburb"/>
    <s v="East"/>
    <s v="yes"/>
  </r>
  <r>
    <n v="164076"/>
    <s v="Towson University"/>
    <s v="MD"/>
    <n v="0.81969999999999998"/>
    <n v="16136"/>
    <n v="29820"/>
    <x v="336"/>
    <n v="0.82769999999999999"/>
    <n v="0.3579"/>
    <n v="64390"/>
    <n v="18718"/>
    <n v="9975"/>
    <n v="14"/>
    <s v="Public"/>
    <s v="City"/>
    <s v="East"/>
    <s v="yes"/>
  </r>
  <r>
    <n v="140951"/>
    <s v="Savannah College of Art and Design"/>
    <s v="GA"/>
    <n v="0.82979999999999998"/>
    <n v="15243"/>
    <n v="41630"/>
    <x v="337"/>
    <n v="0.86329999999999996"/>
    <n v="0.18820000000000001"/>
    <n v="45954"/>
    <n v="25148"/>
    <n v="10950"/>
    <n v="21"/>
    <s v="Private nonprofit"/>
    <s v="City"/>
    <s v="East"/>
    <s v="no"/>
  </r>
  <r>
    <n v="193654"/>
    <s v="The New School"/>
    <s v="NY"/>
    <n v="0.63470000000000004"/>
    <n v="6563"/>
    <n v="58694"/>
    <x v="338"/>
    <n v="0.84760000000000002"/>
    <n v="0.15010000000000001"/>
    <n v="52901"/>
    <n v="22266"/>
    <n v="13417"/>
    <n v="9"/>
    <s v="Private nonprofit"/>
    <s v="City"/>
    <s v="East"/>
    <s v="yes"/>
  </r>
  <r>
    <n v="152390"/>
    <s v="Saint Mary's College"/>
    <s v="IN"/>
    <n v="0.75970000000000004"/>
    <n v="1458"/>
    <n v="53230"/>
    <x v="339"/>
    <n v="0.88100000000000001"/>
    <n v="0.23880000000000001"/>
    <n v="59354"/>
    <n v="27000"/>
    <n v="7935"/>
    <n v="9"/>
    <s v="Private nonprofit"/>
    <s v="Suburb"/>
    <s v="Central"/>
    <s v="yes"/>
  </r>
  <r>
    <n v="180106"/>
    <s v="Carroll College"/>
    <s v="MT"/>
    <n v="0.70930000000000004"/>
    <n v="1092"/>
    <n v="41484"/>
    <x v="340"/>
    <n v="0.82050000000000001"/>
    <n v="0.2024"/>
    <n v="61772"/>
    <n v="25757"/>
    <n v="7620"/>
    <n v="12"/>
    <s v="Private nonprofit"/>
    <s v="City"/>
    <s v="West"/>
    <s v="yes"/>
  </r>
  <r>
    <n v="122755"/>
    <s v="San Jose State University"/>
    <s v="CA"/>
    <n v="0.84609999999999996"/>
    <n v="27601"/>
    <n v="21010"/>
    <x v="341"/>
    <n v="0.86839999999999995"/>
    <n v="0.35239999999999999"/>
    <n v="78988"/>
    <n v="15000"/>
    <n v="12896"/>
    <n v="25"/>
    <s v="Public"/>
    <s v="City"/>
    <s v="West"/>
    <s v="yes"/>
  </r>
  <r>
    <n v="136172"/>
    <s v="University of North Florida"/>
    <s v="FL"/>
    <n v="0.53239999999999998"/>
    <n v="13359"/>
    <n v="20793"/>
    <x v="342"/>
    <n v="0.84660000000000002"/>
    <n v="0.3075"/>
    <n v="56343"/>
    <n v="15531"/>
    <n v="9595"/>
    <n v="19"/>
    <s v="Public"/>
    <s v="City"/>
    <s v="East"/>
    <s v="yes"/>
  </r>
  <r>
    <n v="120883"/>
    <s v="University of the Pacific"/>
    <s v="CA"/>
    <n v="0.71319999999999995"/>
    <n v="3204"/>
    <n v="57080"/>
    <x v="343"/>
    <n v="0.88460000000000005"/>
    <n v="0.36120000000000002"/>
    <n v="78445"/>
    <n v="19500"/>
    <n v="11952"/>
    <n v="13"/>
    <s v="Private nonprofit"/>
    <s v="City"/>
    <s v="West"/>
    <s v="yes"/>
  </r>
  <r>
    <n v="150455"/>
    <s v="Earlham College"/>
    <s v="IN"/>
    <n v="0.73109999999999997"/>
    <n v="670"/>
    <n v="53930"/>
    <x v="344"/>
    <n v="0.77229999999999999"/>
    <n v="0.24410000000000001"/>
    <n v="50797"/>
    <n v="23488"/>
    <n v="8169"/>
    <n v="7"/>
    <s v="Private nonprofit"/>
    <s v="Town or Rural"/>
    <s v="Central"/>
    <s v="yes"/>
  </r>
  <r>
    <n v="199139"/>
    <s v="University of North Carolina at Charlotte"/>
    <s v="NC"/>
    <n v="0.79600000000000004"/>
    <n v="24453"/>
    <n v="22492"/>
    <x v="345"/>
    <n v="0.8498"/>
    <n v="0.33939999999999998"/>
    <n v="57289"/>
    <n v="21500"/>
    <n v="11828"/>
    <n v="21"/>
    <s v="Public"/>
    <s v="City"/>
    <s v="East"/>
    <s v="yes"/>
  </r>
  <r>
    <n v="110583"/>
    <s v="California State University-Long Beach"/>
    <s v="CA"/>
    <n v="0.4627"/>
    <n v="35924"/>
    <n v="19950"/>
    <x v="346"/>
    <n v="0.86799999999999999"/>
    <n v="0.50180000000000002"/>
    <n v="64403"/>
    <n v="14289"/>
    <n v="12276"/>
    <n v="23"/>
    <s v="Public"/>
    <s v="City"/>
    <s v="West"/>
    <s v="yes"/>
  </r>
  <r>
    <n v="166674"/>
    <s v="Massachusetts College of Art and Design"/>
    <s v="MA"/>
    <n v="0.76270000000000004"/>
    <n v="1831"/>
    <n v="43400"/>
    <x v="347"/>
    <n v="0.89100000000000001"/>
    <n v="0.29530000000000001"/>
    <n v="43582"/>
    <n v="25755"/>
    <n v="10690"/>
    <n v="9"/>
    <s v="Public"/>
    <s v="City"/>
    <s v="East"/>
    <s v="no"/>
  </r>
  <r>
    <n v="155317"/>
    <s v="University of Kansas"/>
    <s v="KS"/>
    <n v="0.93479999999999996"/>
    <n v="21217"/>
    <n v="30432"/>
    <x v="348"/>
    <n v="0.8649"/>
    <n v="0.20469999999999999"/>
    <n v="61945"/>
    <n v="21000"/>
    <n v="11338"/>
    <n v="18"/>
    <s v="Public"/>
    <s v="City"/>
    <s v="Central"/>
    <s v="yes"/>
  </r>
  <r>
    <n v="196185"/>
    <s v="SUNY Oneonta"/>
    <s v="NY"/>
    <n v="0.69599999999999995"/>
    <n v="4643"/>
    <n v="19781"/>
    <x v="348"/>
    <n v="0.75509999999999999"/>
    <n v="0.36020000000000002"/>
    <n v="60386"/>
    <n v="19812"/>
    <n v="7888"/>
    <n v="13"/>
    <s v="Public"/>
    <s v="Town or Rural"/>
    <s v="East"/>
    <s v="yes"/>
  </r>
  <r>
    <n v="159391"/>
    <s v="Louisiana State University and Agricultural &amp; Mechanical College"/>
    <s v="LA"/>
    <n v="0.73329999999999995"/>
    <n v="30594"/>
    <n v="28631"/>
    <x v="348"/>
    <n v="0.84740000000000004"/>
    <n v="0.26550000000000001"/>
    <n v="61251"/>
    <n v="20500"/>
    <n v="11474"/>
    <n v="21"/>
    <s v="Public"/>
    <s v="City"/>
    <s v="Central"/>
    <s v="yes"/>
  </r>
  <r>
    <n v="107044"/>
    <s v="Harding University"/>
    <s v="AR"/>
    <n v="0.70520000000000005"/>
    <n v="3382"/>
    <n v="26262"/>
    <x v="349"/>
    <n v="0.86399999999999999"/>
    <n v="0.23810000000000001"/>
    <n v="52876"/>
    <n v="26500"/>
    <n v="8008"/>
    <n v="13"/>
    <s v="Private nonprofit"/>
    <s v="Town or Rural"/>
    <s v="Central"/>
    <s v="yes"/>
  </r>
  <r>
    <n v="195544"/>
    <s v="St. Joseph's University-New York"/>
    <s v="NY"/>
    <n v="0.72050000000000003"/>
    <n v="3144"/>
    <n v="36550"/>
    <x v="350"/>
    <n v="0.80700000000000005"/>
    <n v="0.33989999999999998"/>
    <n v="63905"/>
    <n v="22000"/>
    <n v="9258"/>
    <n v="12"/>
    <s v="Private nonprofit"/>
    <s v="City"/>
    <s v="East"/>
    <s v="yes"/>
  </r>
  <r>
    <n v="150677"/>
    <s v="Grace College and Theological Seminary"/>
    <s v="IN"/>
    <n v="0.82150000000000001"/>
    <n v="1464"/>
    <n v="31200"/>
    <x v="351"/>
    <n v="0.77370000000000005"/>
    <n v="0.29060000000000002"/>
    <n v="45411"/>
    <n v="19500"/>
    <n v="7538"/>
    <n v="23"/>
    <s v="Private nonprofit"/>
    <s v="Town or Rural"/>
    <s v="Central"/>
    <s v="no"/>
  </r>
  <r>
    <n v="227863"/>
    <s v="University of St Thomas"/>
    <s v="TX"/>
    <n v="0.8992"/>
    <n v="3220"/>
    <n v="34634"/>
    <x v="351"/>
    <n v="0.77700000000000002"/>
    <n v="0.41639999999999999"/>
    <n v="59224"/>
    <n v="19928"/>
    <n v="7661"/>
    <n v="16"/>
    <s v="Private nonprofit"/>
    <s v="City"/>
    <s v="West"/>
    <s v="yes"/>
  </r>
  <r>
    <n v="445188"/>
    <s v="University of California-Merced"/>
    <s v="CA"/>
    <n v="0.90529999999999999"/>
    <n v="8372"/>
    <n v="49823"/>
    <x v="352"/>
    <n v="0.82130000000000003"/>
    <n v="0.58889999999999998"/>
    <n v="64368"/>
    <n v="16144"/>
    <n v="14834"/>
    <n v="20"/>
    <s v="Public"/>
    <s v="Suburb"/>
    <s v="West"/>
    <s v="yes"/>
  </r>
  <r>
    <n v="229115"/>
    <s v="Texas Tech University"/>
    <s v="TX"/>
    <n v="0.72650000000000003"/>
    <n v="32394"/>
    <n v="24451"/>
    <x v="353"/>
    <n v="0.84950000000000003"/>
    <n v="0.27750000000000002"/>
    <n v="62454"/>
    <n v="21500"/>
    <n v="11757"/>
    <n v="20"/>
    <s v="Public"/>
    <s v="City"/>
    <s v="West"/>
    <s v="yes"/>
  </r>
  <r>
    <n v="206622"/>
    <s v="Xavier University"/>
    <s v="OH"/>
    <n v="0.86409999999999998"/>
    <n v="4207"/>
    <n v="50640"/>
    <x v="354"/>
    <n v="0.77470000000000006"/>
    <n v="0.16270000000000001"/>
    <n v="64873"/>
    <n v="23250"/>
    <n v="9257"/>
    <n v="10"/>
    <s v="Private nonprofit"/>
    <s v="City"/>
    <s v="Central"/>
    <s v="yes"/>
  </r>
  <r>
    <n v="217518"/>
    <s v="Roger Williams University"/>
    <s v="RI"/>
    <n v="0.87709999999999999"/>
    <n v="3946"/>
    <n v="44418"/>
    <x v="354"/>
    <n v="0.81089999999999995"/>
    <n v="0.16400000000000001"/>
    <n v="70266"/>
    <n v="26940"/>
    <n v="13293"/>
    <n v="10"/>
    <s v="Private nonprofit"/>
    <s v="Suburb"/>
    <s v="East"/>
    <s v="yes"/>
  </r>
  <r>
    <n v="215798"/>
    <s v="Saint Vincent College"/>
    <s v="PA"/>
    <n v="0.61729999999999996"/>
    <n v="1259"/>
    <n v="42396"/>
    <x v="355"/>
    <n v="0.82250000000000001"/>
    <n v="0.26719999999999999"/>
    <n v="59982"/>
    <n v="27000"/>
    <n v="8302"/>
    <n v="11"/>
    <s v="Private nonprofit"/>
    <s v="Suburb"/>
    <s v="East"/>
    <s v="yes"/>
  </r>
  <r>
    <n v="236230"/>
    <s v="Pacific Lutheran University"/>
    <s v="WA"/>
    <n v="0.7802"/>
    <n v="2401"/>
    <n v="52254"/>
    <x v="356"/>
    <n v="0.81940000000000002"/>
    <n v="0.35270000000000001"/>
    <n v="66990"/>
    <n v="22578"/>
    <n v="8581"/>
    <n v="12"/>
    <s v="Private nonprofit"/>
    <s v="Suburb"/>
    <s v="West"/>
    <s v="yes"/>
  </r>
  <r>
    <n v="216366"/>
    <s v="Thomas Jefferson University"/>
    <s v="PA"/>
    <n v="0.80969999999999998"/>
    <n v="3755"/>
    <n v="47505"/>
    <x v="356"/>
    <n v="0.8246"/>
    <n v="0.37469999999999998"/>
    <n v="77449"/>
    <n v="14744"/>
    <n v="10627"/>
    <n v="12"/>
    <s v="Private nonprofit"/>
    <s v="City"/>
    <s v="East"/>
    <s v="yes"/>
  </r>
  <r>
    <n v="165936"/>
    <s v="Gordon College"/>
    <s v="MA"/>
    <n v="0.69230000000000003"/>
    <n v="1278"/>
    <n v="30700"/>
    <x v="357"/>
    <n v="0.84419999999999995"/>
    <n v="0.20799999999999999"/>
    <n v="52119"/>
    <n v="26250"/>
    <n v="7927"/>
    <n v="10"/>
    <s v="Private nonprofit"/>
    <s v="Town or Rural"/>
    <s v="East"/>
    <s v="yes"/>
  </r>
  <r>
    <n v="186876"/>
    <s v="Stockton University"/>
    <s v="NJ"/>
    <n v="0.88939999999999997"/>
    <n v="7537"/>
    <n v="24524"/>
    <x v="357"/>
    <n v="0.78590000000000004"/>
    <n v="0.42280000000000001"/>
    <n v="57602"/>
    <n v="20500"/>
    <n v="11456"/>
    <n v="17"/>
    <s v="Public"/>
    <s v="Town or Rural"/>
    <s v="East"/>
    <s v="yes"/>
  </r>
  <r>
    <n v="191649"/>
    <s v="Hofstra University"/>
    <s v="NY"/>
    <n v="0.68079999999999996"/>
    <n v="6488"/>
    <n v="57660"/>
    <x v="357"/>
    <n v="0.83620000000000005"/>
    <n v="0.25269999999999998"/>
    <n v="69039"/>
    <n v="23621"/>
    <n v="14951"/>
    <n v="13"/>
    <s v="Private nonprofit"/>
    <s v="Suburb"/>
    <s v="East"/>
    <s v="yes"/>
  </r>
  <r>
    <n v="178615"/>
    <s v="Truman State University"/>
    <s v="MO"/>
    <n v="0.8377"/>
    <n v="2513"/>
    <n v="18566"/>
    <x v="358"/>
    <n v="0.84740000000000004"/>
    <n v="0.16539999999999999"/>
    <n v="56280"/>
    <n v="21000"/>
    <n v="7584"/>
    <n v="12"/>
    <s v="Public"/>
    <s v="Town or Rural"/>
    <s v="Central"/>
    <s v="yes"/>
  </r>
  <r>
    <n v="215053"/>
    <s v="Pennsylvania College of Art and Design"/>
    <s v="PA"/>
    <n v="0.99239999999999995"/>
    <n v="400"/>
    <n v="32150"/>
    <x v="359"/>
    <n v="0.85109999999999997"/>
    <n v="0.47370000000000001"/>
    <n v="33301"/>
    <n v="27000"/>
    <n v="4574"/>
    <n v="10"/>
    <s v="Private nonprofit"/>
    <s v="City"/>
    <s v="East"/>
    <s v="no"/>
  </r>
  <r>
    <n v="164173"/>
    <s v="Stevenson University"/>
    <s v="MD"/>
    <n v="0.78910000000000002"/>
    <n v="3102"/>
    <n v="40560"/>
    <x v="360"/>
    <n v="0.78790000000000004"/>
    <n v="0.30880000000000002"/>
    <n v="62079"/>
    <n v="26000"/>
    <n v="8822"/>
    <n v="15"/>
    <s v="Private nonprofit"/>
    <s v="Suburb"/>
    <s v="East"/>
    <s v="yes"/>
  </r>
  <r>
    <n v="110529"/>
    <s v="California State Polytechnic University-Pomona"/>
    <s v="CA"/>
    <n v="0.75170000000000003"/>
    <n v="25042"/>
    <n v="20380"/>
    <x v="361"/>
    <n v="0.87380000000000002"/>
    <n v="0.46329999999999999"/>
    <n v="71902"/>
    <n v="16000"/>
    <n v="12943"/>
    <n v="25"/>
    <s v="Public"/>
    <s v="Suburb"/>
    <s v="West"/>
    <s v="yes"/>
  </r>
  <r>
    <n v="240107"/>
    <s v="Viterbo University"/>
    <s v="WI"/>
    <n v="0.72430000000000005"/>
    <n v="1249"/>
    <n v="34250"/>
    <x v="362"/>
    <n v="0.76190000000000002"/>
    <n v="0.2626"/>
    <n v="55660"/>
    <n v="25000"/>
    <n v="7309"/>
    <n v="10"/>
    <s v="Private nonprofit"/>
    <s v="City"/>
    <s v="Central"/>
    <s v="yes"/>
  </r>
  <r>
    <n v="238616"/>
    <s v="Concordia University-Wisconsin"/>
    <s v="WI"/>
    <n v="0.78200000000000003"/>
    <n v="2197"/>
    <n v="35470"/>
    <x v="363"/>
    <n v="0.78100000000000003"/>
    <n v="0.26729999999999998"/>
    <n v="56075"/>
    <n v="25750"/>
    <n v="7256"/>
    <n v="11"/>
    <s v="Private nonprofit"/>
    <s v="Suburb"/>
    <s v="Central"/>
    <s v="yes"/>
  </r>
  <r>
    <n v="161457"/>
    <s v="University of New England"/>
    <s v="ME"/>
    <n v="0.9163"/>
    <n v="2135"/>
    <n v="44210"/>
    <x v="363"/>
    <n v="0.79420000000000002"/>
    <n v="0.1178"/>
    <n v="55921"/>
    <n v="25250"/>
    <n v="9669"/>
    <n v="11"/>
    <s v="Private nonprofit"/>
    <s v="Suburb"/>
    <s v="East"/>
    <s v="yes"/>
  </r>
  <r>
    <n v="216852"/>
    <s v="Widener University"/>
    <s v="PA"/>
    <n v="0.70930000000000004"/>
    <n v="2951"/>
    <n v="55730"/>
    <x v="364"/>
    <n v="0.78359999999999996"/>
    <n v="0.32800000000000001"/>
    <n v="70920"/>
    <n v="27000"/>
    <n v="8979"/>
    <n v="11"/>
    <s v="Private nonprofit"/>
    <s v="Suburb"/>
    <s v="East"/>
    <s v="yes"/>
  </r>
  <r>
    <n v="160959"/>
    <s v="College of the Atlantic"/>
    <s v="ME"/>
    <n v="0.70169999999999999"/>
    <n v="353"/>
    <n v="47997"/>
    <x v="365"/>
    <n v="0.85"/>
    <n v="0.28060000000000002"/>
    <n v="40264"/>
    <n v="25050"/>
    <n v="9002"/>
    <n v="9"/>
    <s v="Private nonprofit"/>
    <s v="Town or Rural"/>
    <s v="East"/>
    <s v="no"/>
  </r>
  <r>
    <n v="168227"/>
    <s v="Wentworth Institute of Technology"/>
    <s v="MA"/>
    <n v="0.91210000000000002"/>
    <n v="3747"/>
    <n v="42884"/>
    <x v="366"/>
    <n v="0.83760000000000001"/>
    <n v="0.2311"/>
    <n v="82721"/>
    <n v="25028"/>
    <n v="11150"/>
    <n v="17"/>
    <s v="Private nonprofit"/>
    <s v="City"/>
    <s v="East"/>
    <s v="yes"/>
  </r>
  <r>
    <n v="207388"/>
    <s v="Oklahoma State University-Main Campus"/>
    <s v="OK"/>
    <n v="0.75039999999999996"/>
    <n v="21773"/>
    <n v="25754"/>
    <x v="367"/>
    <n v="0.8478"/>
    <n v="0.27989999999999998"/>
    <n v="57413"/>
    <n v="20500"/>
    <n v="10704"/>
    <n v="19"/>
    <s v="Public"/>
    <s v="Town or Rural"/>
    <s v="West"/>
    <s v="yes"/>
  </r>
  <r>
    <n v="163851"/>
    <s v="Salisbury University"/>
    <s v="MD"/>
    <n v="0.87470000000000003"/>
    <n v="6057"/>
    <n v="22174"/>
    <x v="368"/>
    <n v="0.77659999999999996"/>
    <n v="0.2586"/>
    <n v="61515"/>
    <n v="21000"/>
    <n v="10679"/>
    <n v="14"/>
    <s v="Public"/>
    <s v="Suburb"/>
    <s v="East"/>
    <s v="yes"/>
  </r>
  <r>
    <n v="174491"/>
    <s v="University of Northwestern-St Paul"/>
    <s v="MN"/>
    <n v="0.93469999999999998"/>
    <n v="1442"/>
    <n v="37920"/>
    <x v="369"/>
    <n v="0.82869999999999999"/>
    <n v="0.1573"/>
    <n v="50755"/>
    <n v="21325"/>
    <n v="6608"/>
    <n v="16"/>
    <s v="Private nonprofit"/>
    <s v="Suburb"/>
    <s v="Central"/>
    <s v="yes"/>
  </r>
  <r>
    <n v="204194"/>
    <s v="Mount Vernon Nazarene University"/>
    <s v="OH"/>
    <n v="0.84150000000000003"/>
    <n v="1358"/>
    <n v="37158"/>
    <x v="370"/>
    <n v="0.79410000000000003"/>
    <n v="0.3029"/>
    <n v="49555"/>
    <n v="25000"/>
    <n v="5687"/>
    <n v="13"/>
    <s v="Private nonprofit"/>
    <s v="Town or Rural"/>
    <s v="Central"/>
    <s v="no"/>
  </r>
  <r>
    <n v="167394"/>
    <s v="College of Our Lady of the Elms"/>
    <s v="MA"/>
    <n v="0.85260000000000002"/>
    <n v="949"/>
    <n v="43325"/>
    <x v="371"/>
    <n v="0.76019999999999999"/>
    <n v="0.45090000000000002"/>
    <n v="51540"/>
    <n v="25000"/>
    <n v="7693"/>
    <n v="11"/>
    <s v="Private nonprofit"/>
    <s v="Suburb"/>
    <s v="East"/>
    <s v="yes"/>
  </r>
  <r>
    <n v="171128"/>
    <s v="Michigan Technological University"/>
    <s v="MI"/>
    <n v="0.92430000000000001"/>
    <n v="5955"/>
    <n v="42988"/>
    <x v="372"/>
    <n v="0.88819999999999999"/>
    <n v="0.20230000000000001"/>
    <n v="78198"/>
    <n v="24990"/>
    <n v="11858"/>
    <n v="13"/>
    <s v="Public"/>
    <s v="Town or Rural"/>
    <s v="Central"/>
    <s v="yes"/>
  </r>
  <r>
    <n v="104151"/>
    <s v="Arizona State University Campus Immersion"/>
    <s v="AZ"/>
    <n v="0.89890000000000003"/>
    <n v="64674"/>
    <n v="33139"/>
    <x v="373"/>
    <n v="0.86639999999999995"/>
    <n v="0.28989999999999999"/>
    <n v="62668"/>
    <n v="19500"/>
    <n v="12684"/>
    <n v="18"/>
    <s v="Public"/>
    <s v="City"/>
    <s v="West"/>
    <s v="yes"/>
  </r>
  <r>
    <n v="196149"/>
    <s v="State University of New York at Cortland"/>
    <s v="NY"/>
    <n v="0.59789999999999999"/>
    <n v="5901"/>
    <n v="18784"/>
    <x v="374"/>
    <n v="0.81089999999999995"/>
    <n v="0.2742"/>
    <n v="60236"/>
    <n v="21500"/>
    <n v="7557"/>
    <n v="15"/>
    <s v="Public"/>
    <s v="Town or Rural"/>
    <s v="East"/>
    <s v="yes"/>
  </r>
  <r>
    <n v="236328"/>
    <s v="University of Puget Sound"/>
    <s v="WA"/>
    <n v="0.72250000000000003"/>
    <n v="1594"/>
    <n v="62898"/>
    <x v="375"/>
    <n v="0.84019999999999995"/>
    <n v="0.17280000000000001"/>
    <n v="69594"/>
    <n v="25000"/>
    <n v="10726"/>
    <n v="10"/>
    <s v="Private nonprofit"/>
    <s v="City"/>
    <s v="West"/>
    <s v="yes"/>
  </r>
  <r>
    <n v="154095"/>
    <s v="University of Northern Iowa"/>
    <s v="IA"/>
    <n v="0.9274"/>
    <n v="7529"/>
    <n v="21712"/>
    <x v="376"/>
    <n v="0.81659999999999999"/>
    <n v="0.27389999999999998"/>
    <n v="55177"/>
    <n v="19691"/>
    <n v="8542"/>
    <n v="18"/>
    <s v="Public"/>
    <s v="City"/>
    <s v="Central"/>
    <s v="yes"/>
  </r>
  <r>
    <n v="204936"/>
    <s v="Otterbein University"/>
    <s v="OH"/>
    <n v="0.84530000000000005"/>
    <n v="2157"/>
    <n v="35548"/>
    <x v="377"/>
    <n v="0.79920000000000002"/>
    <n v="0.30630000000000002"/>
    <n v="53313"/>
    <n v="26000"/>
    <n v="8630"/>
    <n v="12"/>
    <s v="Private nonprofit"/>
    <s v="Suburb"/>
    <s v="Central"/>
    <s v="yes"/>
  </r>
  <r>
    <n v="232186"/>
    <s v="George Mason University"/>
    <s v="VA"/>
    <n v="0.87480000000000002"/>
    <n v="27752"/>
    <n v="38688"/>
    <x v="378"/>
    <n v="0.8599"/>
    <n v="0.30130000000000001"/>
    <n v="76343"/>
    <n v="19500"/>
    <n v="14486"/>
    <n v="16"/>
    <s v="Public"/>
    <s v="Suburb"/>
    <s v="East"/>
    <s v="yes"/>
  </r>
  <r>
    <n v="144740"/>
    <s v="DePaul University"/>
    <s v="IL"/>
    <n v="0.75890000000000002"/>
    <n v="14090"/>
    <n v="45999"/>
    <x v="379"/>
    <n v="0.85499999999999998"/>
    <n v="0.31780000000000003"/>
    <n v="68751"/>
    <n v="23168"/>
    <n v="12717"/>
    <n v="17"/>
    <s v="Private nonprofit"/>
    <s v="City"/>
    <s v="Central"/>
    <s v="yes"/>
  </r>
  <r>
    <n v="104586"/>
    <s v="Embry-Riddle Aeronautical University-Prescott"/>
    <s v="AZ"/>
    <n v="0.76580000000000004"/>
    <n v="3218"/>
    <n v="44149"/>
    <x v="380"/>
    <n v="0.8216"/>
    <n v="0.1825"/>
    <n v="84131"/>
    <n v="23666"/>
    <n v="10066"/>
    <n v="17"/>
    <s v="Private nonprofit"/>
    <s v="City"/>
    <s v="West"/>
    <s v="yes"/>
  </r>
  <r>
    <n v="210492"/>
    <s v="Bryn Athyn College of the New Church"/>
    <s v="PA"/>
    <n v="0.82940000000000003"/>
    <n v="244"/>
    <n v="28917"/>
    <x v="381"/>
    <n v="0.73329999999999995"/>
    <n v="0.40289999999999998"/>
    <n v="40457"/>
    <n v="22250"/>
    <n v="7653"/>
    <n v="8"/>
    <s v="Private nonprofit"/>
    <s v="Suburb"/>
    <s v="East"/>
    <s v="no"/>
  </r>
  <r>
    <n v="117751"/>
    <s v="The Master's University and Seminary"/>
    <s v="CA"/>
    <n v="0.84019999999999995"/>
    <n v="1622"/>
    <n v="39020"/>
    <x v="382"/>
    <n v="0.84670000000000001"/>
    <n v="0.21240000000000001"/>
    <n v="57106"/>
    <n v="20500"/>
    <n v="8083"/>
    <n v="13"/>
    <s v="Private nonprofit"/>
    <s v="Suburb"/>
    <s v="West"/>
    <s v="yes"/>
  </r>
  <r>
    <n v="146427"/>
    <s v="Knox College"/>
    <s v="IL"/>
    <n v="0.70789999999999997"/>
    <n v="1127"/>
    <n v="57903"/>
    <x v="382"/>
    <n v="0.83130000000000004"/>
    <n v="0.30869999999999997"/>
    <n v="54820"/>
    <n v="27000"/>
    <n v="7221"/>
    <n v="11"/>
    <s v="Private nonprofit"/>
    <s v="Town or Rural"/>
    <s v="Central"/>
    <s v="yes"/>
  </r>
  <r>
    <n v="179955"/>
    <s v="William Jewell College"/>
    <s v="MO"/>
    <n v="0.3836"/>
    <n v="924"/>
    <n v="20610"/>
    <x v="383"/>
    <n v="0.73799999999999999"/>
    <n v="0.31569999999999998"/>
    <n v="59268"/>
    <n v="24498"/>
    <n v="7488"/>
    <n v="10"/>
    <s v="Private nonprofit"/>
    <s v="Suburb"/>
    <s v="Central"/>
    <s v="yes"/>
  </r>
  <r>
    <n v="110097"/>
    <s v="Biola University"/>
    <s v="CA"/>
    <n v="0.74350000000000005"/>
    <n v="3474"/>
    <n v="48984"/>
    <x v="384"/>
    <n v="0.83899999999999997"/>
    <n v="0.26040000000000002"/>
    <n v="56778"/>
    <n v="23875"/>
    <n v="10336"/>
    <n v="15"/>
    <s v="Private nonprofit"/>
    <s v="Suburb"/>
    <s v="West"/>
    <s v="yes"/>
  </r>
  <r>
    <n v="153825"/>
    <s v="Loras College"/>
    <s v="IA"/>
    <n v="0.99860000000000004"/>
    <n v="1083"/>
    <n v="39824"/>
    <x v="384"/>
    <n v="0.82279999999999998"/>
    <n v="0.2336"/>
    <n v="58289"/>
    <n v="26000"/>
    <n v="7039"/>
    <n v="12"/>
    <s v="Private nonprofit"/>
    <s v="City"/>
    <s v="Central"/>
    <s v="yes"/>
  </r>
  <r>
    <n v="189088"/>
    <s v="Bard College"/>
    <s v="NY"/>
    <n v="0.5212"/>
    <n v="2414"/>
    <n v="66436"/>
    <x v="385"/>
    <n v="0.8458"/>
    <n v="0.16669999999999999"/>
    <n v="46543"/>
    <n v="24254"/>
    <n v="12589"/>
    <n v="9"/>
    <s v="Private nonprofit"/>
    <s v="Town or Rural"/>
    <s v="East"/>
    <s v="no"/>
  </r>
  <r>
    <n v="188526"/>
    <s v="Albany College of Pharmacy and Health Sciences"/>
    <s v="NY"/>
    <n v="0.52690000000000003"/>
    <n v="481"/>
    <n v="41475"/>
    <x v="386"/>
    <n v="0.85819999999999996"/>
    <n v="0.2888"/>
    <n v="131426"/>
    <n v="25500"/>
    <n v="10066"/>
    <n v="10"/>
    <s v="Private nonprofit"/>
    <s v="City"/>
    <s v="East"/>
    <s v="yes"/>
  </r>
  <r>
    <n v="153320"/>
    <s v="Faith Baptist Bible College and Theological Seminary"/>
    <s v="IA"/>
    <n v="0.67520000000000002"/>
    <n v="405"/>
    <n v="20270"/>
    <x v="387"/>
    <n v="0.76619999999999999"/>
    <n v="0.3533"/>
    <n v="40650"/>
    <n v="12971"/>
    <n v="5909"/>
    <n v="14"/>
    <s v="Private nonprofit"/>
    <s v="Suburb"/>
    <s v="Central"/>
    <s v="no"/>
  </r>
  <r>
    <n v="104179"/>
    <s v="University of Arizona"/>
    <s v="AZ"/>
    <n v="0.86140000000000005"/>
    <n v="42537"/>
    <n v="42278"/>
    <x v="388"/>
    <n v="0.82779999999999998"/>
    <n v="0.25700000000000001"/>
    <n v="59979"/>
    <n v="19620"/>
    <n v="12347"/>
    <n v="20"/>
    <s v="Public"/>
    <s v="City"/>
    <s v="West"/>
    <s v="yes"/>
  </r>
  <r>
    <n v="165671"/>
    <s v="Emmanuel College"/>
    <s v="MA"/>
    <n v="0.75649999999999995"/>
    <n v="1854"/>
    <n v="48550"/>
    <x v="389"/>
    <n v="0.78580000000000005"/>
    <n v="0.2235"/>
    <n v="68245"/>
    <n v="27000"/>
    <n v="10788"/>
    <n v="13"/>
    <s v="Private nonprofit"/>
    <s v="City"/>
    <s v="East"/>
    <s v="yes"/>
  </r>
  <r>
    <n v="190716"/>
    <s v="D'Youville  University"/>
    <s v="NY"/>
    <n v="0.81369999999999998"/>
    <n v="1258"/>
    <n v="34940"/>
    <x v="390"/>
    <n v="0.73440000000000005"/>
    <n v="0.39179999999999998"/>
    <n v="66942"/>
    <n v="25000"/>
    <n v="9306"/>
    <n v="14"/>
    <s v="Private nonprofit"/>
    <s v="City"/>
    <s v="East"/>
    <s v="yes"/>
  </r>
  <r>
    <n v="184782"/>
    <s v="Rowan University"/>
    <s v="NJ"/>
    <n v="0.77659999999999996"/>
    <n v="15841"/>
    <n v="26932"/>
    <x v="391"/>
    <n v="0.82340000000000002"/>
    <n v="0.3306"/>
    <n v="59988"/>
    <n v="20500"/>
    <n v="10856"/>
    <n v="17"/>
    <s v="Public"/>
    <s v="Suburb"/>
    <s v="East"/>
    <s v="yes"/>
  </r>
  <r>
    <n v="215947"/>
    <s v="Seton Hill University"/>
    <s v="PA"/>
    <n v="0.79530000000000001"/>
    <n v="1492"/>
    <n v="42944"/>
    <x v="391"/>
    <n v="0.80879999999999996"/>
    <n v="0.31269999999999998"/>
    <n v="51748"/>
    <n v="27000"/>
    <n v="8143"/>
    <n v="13"/>
    <s v="Private nonprofit"/>
    <s v="Suburb"/>
    <s v="East"/>
    <s v="yes"/>
  </r>
  <r>
    <n v="233426"/>
    <s v="Roanoke College"/>
    <s v="VA"/>
    <n v="0.8306"/>
    <n v="1767"/>
    <n v="38068"/>
    <x v="391"/>
    <n v="0.7571"/>
    <n v="0.24399999999999999"/>
    <n v="58047"/>
    <n v="27000"/>
    <n v="7553"/>
    <n v="11"/>
    <s v="Private nonprofit"/>
    <s v="Suburb"/>
    <s v="East"/>
    <s v="yes"/>
  </r>
  <r>
    <n v="164748"/>
    <s v="Berklee College of Music"/>
    <s v="MA"/>
    <n v="0.43530000000000002"/>
    <n v="7468"/>
    <n v="52040"/>
    <x v="392"/>
    <n v="0.88570000000000004"/>
    <n v="0.1618"/>
    <n v="33647"/>
    <n v="25000"/>
    <n v="10837"/>
    <n v="9"/>
    <s v="Private nonprofit"/>
    <s v="City"/>
    <s v="East"/>
    <s v="no"/>
  </r>
  <r>
    <n v="121691"/>
    <s v="University of Redlands"/>
    <s v="CA"/>
    <n v="0.82709999999999995"/>
    <n v="2049"/>
    <n v="60878"/>
    <x v="393"/>
    <n v="0.84019999999999995"/>
    <n v="0.36449999999999999"/>
    <n v="72690"/>
    <n v="26000"/>
    <n v="10565"/>
    <n v="10"/>
    <s v="Private nonprofit"/>
    <s v="City"/>
    <s v="West"/>
    <s v="yes"/>
  </r>
  <r>
    <n v="151786"/>
    <s v="Marian University"/>
    <s v="IN"/>
    <n v="0.9546"/>
    <n v="2266"/>
    <n v="40664"/>
    <x v="394"/>
    <n v="0.75880000000000003"/>
    <n v="0.2853"/>
    <n v="58759"/>
    <n v="27000"/>
    <n v="7727"/>
    <n v="13"/>
    <s v="Private nonprofit"/>
    <s v="City"/>
    <s v="Central"/>
    <s v="yes"/>
  </r>
  <r>
    <n v="169716"/>
    <s v="University of Detroit Mercy"/>
    <s v="MI"/>
    <n v="0.75419999999999998"/>
    <n v="2438"/>
    <n v="32946"/>
    <x v="395"/>
    <n v="0.83489999999999998"/>
    <n v="0.26340000000000002"/>
    <n v="71030"/>
    <n v="23250"/>
    <n v="10733"/>
    <n v="12"/>
    <s v="Private nonprofit"/>
    <s v="City"/>
    <s v="Central"/>
    <s v="yes"/>
  </r>
  <r>
    <n v="188429"/>
    <s v="Adelphi University"/>
    <s v="NY"/>
    <n v="0.65910000000000002"/>
    <n v="5276"/>
    <n v="49110"/>
    <x v="396"/>
    <n v="0.8286"/>
    <n v="0.31030000000000002"/>
    <n v="75482"/>
    <n v="25000"/>
    <n v="13657"/>
    <n v="12"/>
    <s v="Private nonprofit"/>
    <s v="Suburb"/>
    <s v="East"/>
    <s v="yes"/>
  </r>
  <r>
    <n v="150756"/>
    <s v="Hanover College"/>
    <s v="IN"/>
    <n v="0.83699999999999997"/>
    <n v="1031"/>
    <n v="44638"/>
    <x v="397"/>
    <n v="0.81820000000000004"/>
    <n v="0.25829999999999997"/>
    <n v="53957"/>
    <n v="25250"/>
    <n v="8708"/>
    <n v="11"/>
    <s v="Private nonprofit"/>
    <s v="Town or Rural"/>
    <s v="Central"/>
    <s v="yes"/>
  </r>
  <r>
    <n v="239318"/>
    <s v="Milwaukee School of Engineering"/>
    <s v="WI"/>
    <n v="0.58930000000000005"/>
    <n v="2654"/>
    <n v="50480"/>
    <x v="398"/>
    <n v="0.83779999999999999"/>
    <n v="0.2417"/>
    <n v="89070"/>
    <n v="27000"/>
    <n v="10194"/>
    <n v="12"/>
    <s v="Private nonprofit"/>
    <s v="City"/>
    <s v="Central"/>
    <s v="yes"/>
  </r>
  <r>
    <n v="222983"/>
    <s v="Austin College"/>
    <s v="TX"/>
    <n v="0.47649999999999998"/>
    <n v="1165"/>
    <n v="48680"/>
    <x v="399"/>
    <n v="0.79390000000000005"/>
    <n v="0.3085"/>
    <n v="61296"/>
    <n v="24500"/>
    <n v="8628"/>
    <n v="11"/>
    <s v="Private nonprofit"/>
    <s v="City"/>
    <s v="West"/>
    <s v="yes"/>
  </r>
  <r>
    <n v="170082"/>
    <s v="Grand Valley State University"/>
    <s v="MI"/>
    <n v="0.83020000000000005"/>
    <n v="18854"/>
    <n v="21548"/>
    <x v="400"/>
    <n v="0.76319999999999999"/>
    <n v="0.2923"/>
    <n v="56118"/>
    <n v="24500"/>
    <n v="10156"/>
    <n v="15"/>
    <s v="Public"/>
    <s v="Town or Rural"/>
    <s v="Central"/>
    <s v="yes"/>
  </r>
  <r>
    <n v="232043"/>
    <s v="Eastern Mennonite University"/>
    <s v="VA"/>
    <n v="1"/>
    <n v="754"/>
    <n v="43920"/>
    <x v="401"/>
    <n v="0.76090000000000002"/>
    <n v="0.32679999999999998"/>
    <n v="54869"/>
    <n v="24813"/>
    <n v="6452"/>
    <n v="9"/>
    <s v="Private nonprofit"/>
    <s v="City"/>
    <s v="East"/>
    <s v="yes"/>
  </r>
  <r>
    <n v="143048"/>
    <s v="School of the Art Institute of Chicago"/>
    <s v="IL"/>
    <n v="0.77470000000000006"/>
    <n v="2805"/>
    <n v="56420"/>
    <x v="402"/>
    <n v="0.83830000000000005"/>
    <n v="0.18729999999999999"/>
    <n v="40151"/>
    <n v="27000"/>
    <n v="11628"/>
    <n v="10"/>
    <s v="Private nonprofit"/>
    <s v="City"/>
    <s v="Central"/>
    <s v="no"/>
  </r>
  <r>
    <n v="209612"/>
    <s v="Pacific University"/>
    <s v="OR"/>
    <n v="0.89559999999999995"/>
    <n v="1516"/>
    <n v="56374"/>
    <x v="403"/>
    <n v="0.79449999999999998"/>
    <n v="0.2777"/>
    <n v="60583"/>
    <n v="23223"/>
    <n v="9129"/>
    <n v="10"/>
    <s v="Private nonprofit"/>
    <s v="Suburb"/>
    <s v="West"/>
    <s v="yes"/>
  </r>
  <r>
    <n v="181464"/>
    <s v="University of Nebraska-Lincoln"/>
    <s v="NE"/>
    <n v="0.87490000000000001"/>
    <n v="19178"/>
    <n v="28584"/>
    <x v="404"/>
    <n v="0.8599"/>
    <n v="0.22770000000000001"/>
    <n v="56887"/>
    <n v="21000"/>
    <n v="12658"/>
    <n v="17"/>
    <s v="Public"/>
    <s v="City"/>
    <s v="Central"/>
    <s v="yes"/>
  </r>
  <r>
    <n v="239309"/>
    <s v="Milwaukee Institute of Art &amp; Design"/>
    <s v="WI"/>
    <n v="0.60540000000000005"/>
    <n v="837"/>
    <n v="43743"/>
    <x v="405"/>
    <n v="0.79500000000000004"/>
    <n v="0.37290000000000001"/>
    <n v="41174"/>
    <n v="27000"/>
    <n v="6527"/>
    <n v="11"/>
    <s v="Private nonprofit"/>
    <s v="City"/>
    <s v="Central"/>
    <s v="no"/>
  </r>
  <r>
    <n v="148584"/>
    <s v="University of St Francis"/>
    <s v="IL"/>
    <n v="0.65290000000000004"/>
    <n v="1223"/>
    <n v="38110"/>
    <x v="406"/>
    <n v="0.78759999999999997"/>
    <n v="0.39340000000000003"/>
    <n v="63926"/>
    <n v="21079"/>
    <n v="8272"/>
    <n v="15"/>
    <s v="Private nonprofit"/>
    <s v="Suburb"/>
    <s v="Central"/>
    <s v="yes"/>
  </r>
  <r>
    <n v="233541"/>
    <s v="Shenandoah University"/>
    <s v="VA"/>
    <n v="0.76949999999999996"/>
    <n v="2116"/>
    <n v="36950"/>
    <x v="406"/>
    <n v="0.81740000000000002"/>
    <n v="0.18920000000000001"/>
    <n v="58433"/>
    <n v="25000"/>
    <n v="8154"/>
    <n v="12"/>
    <s v="Private nonprofit"/>
    <s v="City"/>
    <s v="East"/>
    <s v="yes"/>
  </r>
  <r>
    <n v="201195"/>
    <s v="Baldwin Wallace University"/>
    <s v="OH"/>
    <n v="0.75700000000000001"/>
    <n v="2842"/>
    <n v="39832"/>
    <x v="407"/>
    <n v="0.83840000000000003"/>
    <n v="0.29160000000000003"/>
    <n v="54122"/>
    <n v="27000"/>
    <n v="8614"/>
    <n v="12"/>
    <s v="Private nonprofit"/>
    <s v="Suburb"/>
    <s v="Central"/>
    <s v="yes"/>
  </r>
  <r>
    <n v="211088"/>
    <s v="Arcadia University"/>
    <s v="PA"/>
    <n v="0.80220000000000002"/>
    <n v="1948"/>
    <n v="49610"/>
    <x v="408"/>
    <n v="0.78800000000000003"/>
    <n v="0.28310000000000002"/>
    <n v="58336"/>
    <n v="27000"/>
    <n v="8854"/>
    <n v="10"/>
    <s v="Private nonprofit"/>
    <s v="Suburb"/>
    <s v="East"/>
    <s v="yes"/>
  </r>
  <r>
    <n v="195164"/>
    <s v="St Bonaventure University"/>
    <s v="NY"/>
    <n v="0.8165"/>
    <n v="2012"/>
    <n v="41735"/>
    <x v="409"/>
    <n v="0.8589"/>
    <n v="0.26750000000000002"/>
    <n v="57214"/>
    <n v="26000"/>
    <n v="7778"/>
    <n v="13"/>
    <s v="Private nonprofit"/>
    <s v="Town or Rural"/>
    <s v="East"/>
    <s v="yes"/>
  </r>
  <r>
    <n v="151801"/>
    <s v="Indiana Wesleyan University-Marion"/>
    <s v="IN"/>
    <n v="0.88939999999999997"/>
    <n v="1974"/>
    <n v="32352"/>
    <x v="410"/>
    <n v="0.82899999999999996"/>
    <n v="0.27079999999999999"/>
    <n v="59986"/>
    <n v="24250"/>
    <n v="8247"/>
    <n v="12"/>
    <s v="Private nonprofit"/>
    <s v="Town or Rural"/>
    <s v="Central"/>
    <s v="yes"/>
  </r>
  <r>
    <n v="111081"/>
    <s v="California Institute of the Arts"/>
    <s v="CA"/>
    <n v="0.32340000000000002"/>
    <n v="860"/>
    <n v="58996"/>
    <x v="411"/>
    <n v="0.82389999999999997"/>
    <n v="0.2424"/>
    <n v="41198"/>
    <n v="25000"/>
    <n v="10095"/>
    <n v="7"/>
    <s v="Private nonprofit"/>
    <s v="Suburb"/>
    <s v="West"/>
    <s v="no"/>
  </r>
  <r>
    <n v="149639"/>
    <s v="VanderCook College of Music"/>
    <s v="IL"/>
    <n v="0.89470000000000005"/>
    <n v="76"/>
    <n v="30910"/>
    <x v="411"/>
    <n v="0.88239999999999996"/>
    <n v="0.2626"/>
    <n v="47863"/>
    <n v="27000"/>
    <n v="6945"/>
    <n v="5"/>
    <s v="Private nonprofit"/>
    <s v="City"/>
    <s v="Central"/>
    <s v="no"/>
  </r>
  <r>
    <n v="206349"/>
    <s v="Ursuline College"/>
    <s v="OH"/>
    <n v="0.74929999999999997"/>
    <n v="670"/>
    <n v="38990"/>
    <x v="411"/>
    <n v="0.70179999999999998"/>
    <n v="0.43009999999999998"/>
    <n v="56878"/>
    <n v="26250"/>
    <n v="6612"/>
    <n v="8"/>
    <s v="Private nonprofit"/>
    <s v="Suburb"/>
    <s v="Central"/>
    <s v="yes"/>
  </r>
  <r>
    <n v="186371"/>
    <s v="Rutgers University-Camden"/>
    <s v="NJ"/>
    <n v="0.66290000000000004"/>
    <n v="3753"/>
    <n v="37276"/>
    <x v="411"/>
    <n v="0.8"/>
    <n v="0.47710000000000002"/>
    <n v="74479"/>
    <n v="21500"/>
    <n v="14127"/>
    <n v="12"/>
    <s v="Public"/>
    <s v="City"/>
    <s v="East"/>
    <s v="yes"/>
  </r>
  <r>
    <n v="194958"/>
    <s v="Roberts Wesleyan University"/>
    <s v="NY"/>
    <n v="0.70630000000000004"/>
    <n v="1149"/>
    <n v="38826"/>
    <x v="411"/>
    <n v="0.83599999999999997"/>
    <n v="0.35420000000000001"/>
    <n v="55031"/>
    <n v="23750"/>
    <n v="7175"/>
    <n v="7"/>
    <s v="Private nonprofit"/>
    <s v="Suburb"/>
    <s v="East"/>
    <s v="yes"/>
  </r>
  <r>
    <n v="213400"/>
    <s v="Lancaster Bible College"/>
    <s v="PA"/>
    <n v="0.55889999999999995"/>
    <n v="1569"/>
    <n v="29990"/>
    <x v="411"/>
    <n v="0.79390000000000005"/>
    <n v="0.35489999999999999"/>
    <n v="44096"/>
    <n v="20500"/>
    <n v="5811"/>
    <n v="19"/>
    <s v="Private nonprofit"/>
    <s v="Suburb"/>
    <s v="East"/>
    <s v="no"/>
  </r>
  <r>
    <n v="176080"/>
    <s v="Mississippi State University"/>
    <s v="MS"/>
    <n v="0.77639999999999998"/>
    <n v="18397"/>
    <n v="27637"/>
    <x v="411"/>
    <n v="0.82499999999999996"/>
    <n v="0.29330000000000001"/>
    <n v="51513"/>
    <n v="22142"/>
    <n v="10100"/>
    <n v="16"/>
    <s v="Public"/>
    <s v="Town or Rural"/>
    <s v="Central"/>
    <s v="yes"/>
  </r>
  <r>
    <n v="262129"/>
    <s v="New College of Florida"/>
    <s v="FL"/>
    <n v="0.73199999999999998"/>
    <n v="843"/>
    <n v="29944"/>
    <x v="411"/>
    <n v="0.75570000000000004"/>
    <n v="0.33939999999999998"/>
    <n v="48082"/>
    <n v="17375"/>
    <n v="10340"/>
    <n v="8"/>
    <s v="Public"/>
    <s v="City"/>
    <s v="East"/>
    <s v="no"/>
  </r>
  <r>
    <n v="184694"/>
    <s v="Fairleigh Dickinson University-Florham Campus"/>
    <s v="NJ"/>
    <n v="0.95189999999999997"/>
    <n v="1990"/>
    <n v="38004"/>
    <x v="412"/>
    <n v="0.78210000000000002"/>
    <n v="0.36449999999999999"/>
    <n v="57273"/>
    <n v="25000"/>
    <n v="9429"/>
    <n v="11"/>
    <s v="Private nonprofit"/>
    <s v="Suburb"/>
    <s v="East"/>
    <s v="yes"/>
  </r>
  <r>
    <n v="146612"/>
    <s v="Lewis University"/>
    <s v="IL"/>
    <n v="0.71289999999999998"/>
    <n v="4015"/>
    <n v="39200"/>
    <x v="413"/>
    <n v="0.79149999999999998"/>
    <n v="0.32550000000000001"/>
    <n v="66099"/>
    <n v="21500"/>
    <n v="10457"/>
    <n v="13"/>
    <s v="Private nonprofit"/>
    <s v="Suburb"/>
    <s v="Central"/>
    <s v="yes"/>
  </r>
  <r>
    <n v="200217"/>
    <s v="University of Mary"/>
    <s v="ND"/>
    <n v="0.753"/>
    <n v="2416"/>
    <n v="22356"/>
    <x v="414"/>
    <n v="0.83540000000000003"/>
    <n v="0.20899999999999999"/>
    <n v="60909"/>
    <n v="24000"/>
    <n v="8186"/>
    <n v="14"/>
    <s v="Private nonprofit"/>
    <s v="Town or Rural"/>
    <s v="Central"/>
    <s v="yes"/>
  </r>
  <r>
    <n v="133553"/>
    <s v="Embry-Riddle Aeronautical University-Daytona Beach"/>
    <s v="FL"/>
    <n v="0.64810000000000001"/>
    <n v="7860"/>
    <n v="44249"/>
    <x v="415"/>
    <n v="0.88060000000000005"/>
    <n v="0.14779999999999999"/>
    <n v="84131"/>
    <n v="23666"/>
    <n v="10966"/>
    <n v="18"/>
    <s v="Private nonprofit"/>
    <s v="City"/>
    <s v="East"/>
    <s v="yes"/>
  </r>
  <r>
    <n v="126818"/>
    <s v="Colorado State University-Fort Collins"/>
    <s v="CO"/>
    <n v="0.88539999999999996"/>
    <n v="25538"/>
    <n v="34783"/>
    <x v="416"/>
    <n v="0.8589"/>
    <n v="0.2109"/>
    <n v="60543"/>
    <n v="20000"/>
    <n v="11801"/>
    <n v="17"/>
    <s v="Public"/>
    <s v="City"/>
    <s v="West"/>
    <s v="yes"/>
  </r>
  <r>
    <n v="232681"/>
    <s v="University of Mary Washington"/>
    <s v="VA"/>
    <n v="0.79779999999999995"/>
    <n v="3566"/>
    <n v="27560"/>
    <x v="417"/>
    <n v="0.84399999999999997"/>
    <n v="0.21049999999999999"/>
    <n v="60613"/>
    <n v="20500"/>
    <n v="9957"/>
    <n v="13"/>
    <s v="Public"/>
    <s v="Suburb"/>
    <s v="East"/>
    <s v="yes"/>
  </r>
  <r>
    <n v="189705"/>
    <s v="Canisius University"/>
    <s v="NY"/>
    <n v="0.72360000000000002"/>
    <n v="1685"/>
    <n v="34500"/>
    <x v="418"/>
    <n v="0.72619999999999996"/>
    <n v="0.32200000000000001"/>
    <n v="60681"/>
    <n v="24250"/>
    <n v="8691"/>
    <n v="11"/>
    <s v="Private nonprofit"/>
    <s v="City"/>
    <s v="East"/>
    <s v="yes"/>
  </r>
  <r>
    <n v="212601"/>
    <s v="Gannon University"/>
    <s v="PA"/>
    <n v="0.74160000000000004"/>
    <n v="2365"/>
    <n v="40656"/>
    <x v="419"/>
    <n v="0.76170000000000004"/>
    <n v="0.2384"/>
    <n v="58845"/>
    <n v="27000"/>
    <n v="8733"/>
    <n v="11"/>
    <s v="Private nonprofit"/>
    <s v="City"/>
    <s v="East"/>
    <s v="yes"/>
  </r>
  <r>
    <n v="174437"/>
    <s v="North Central University"/>
    <s v="MN"/>
    <n v="0.98980000000000001"/>
    <n v="709"/>
    <n v="32220"/>
    <x v="420"/>
    <n v="0.82210000000000005"/>
    <n v="0.42559999999999998"/>
    <n v="45064"/>
    <n v="23200"/>
    <n v="6701"/>
    <n v="14"/>
    <s v="Private nonprofit"/>
    <s v="City"/>
    <s v="Central"/>
    <s v="no"/>
  </r>
  <r>
    <n v="196103"/>
    <s v="SUNY College of Environmental Science and Forestry"/>
    <s v="NY"/>
    <n v="0.63280000000000003"/>
    <n v="1839"/>
    <n v="22263"/>
    <x v="421"/>
    <n v="0.87019999999999997"/>
    <n v="0.19650000000000001"/>
    <n v="55763"/>
    <n v="11000"/>
    <n v="9954"/>
    <n v="14"/>
    <s v="Public"/>
    <s v="City"/>
    <s v="East"/>
    <s v="yes"/>
  </r>
  <r>
    <n v="120403"/>
    <s v="Otis College of Art and Design"/>
    <s v="CA"/>
    <n v="0.81759999999999999"/>
    <n v="1223"/>
    <n v="56488"/>
    <x v="422"/>
    <n v="0.74470000000000003"/>
    <n v="0.33629999999999999"/>
    <n v="58152"/>
    <n v="27000"/>
    <n v="9491"/>
    <n v="9"/>
    <s v="Private nonprofit"/>
    <s v="City"/>
    <s v="West"/>
    <s v="yes"/>
  </r>
  <r>
    <n v="178059"/>
    <s v="Maryville University of Saint Louis"/>
    <s v="MO"/>
    <n v="0.95079999999999998"/>
    <n v="5658"/>
    <n v="27166"/>
    <x v="423"/>
    <n v="0.84670000000000001"/>
    <n v="0.36409999999999998"/>
    <n v="62105"/>
    <n v="22000"/>
    <n v="9445"/>
    <n v="13"/>
    <s v="Private nonprofit"/>
    <s v="Suburb"/>
    <s v="Central"/>
    <s v="yes"/>
  </r>
  <r>
    <n v="153108"/>
    <s v="Central College"/>
    <s v="IA"/>
    <n v="0.86170000000000002"/>
    <n v="1070"/>
    <n v="20988"/>
    <x v="424"/>
    <n v="0.79930000000000001"/>
    <n v="0.2228"/>
    <n v="54317"/>
    <n v="26984"/>
    <n v="7780"/>
    <n v="11"/>
    <s v="Private nonprofit"/>
    <s v="Town or Rural"/>
    <s v="Central"/>
    <s v="yes"/>
  </r>
  <r>
    <n v="181446"/>
    <s v="Nebraska Wesleyan University"/>
    <s v="NE"/>
    <n v="0.79820000000000002"/>
    <n v="1453"/>
    <n v="43572"/>
    <x v="425"/>
    <n v="0.75"/>
    <n v="0.3357"/>
    <n v="56405"/>
    <n v="26970"/>
    <n v="6745"/>
    <n v="12"/>
    <s v="Private nonprofit"/>
    <s v="City"/>
    <s v="Central"/>
    <s v="yes"/>
  </r>
  <r>
    <n v="195809"/>
    <s v="St. John's University-New York"/>
    <s v="NY"/>
    <n v="0.83430000000000004"/>
    <n v="9477"/>
    <n v="53020"/>
    <x v="426"/>
    <n v="0.78700000000000003"/>
    <n v="0.2419"/>
    <n v="69571"/>
    <n v="25000"/>
    <n v="13500"/>
    <n v="16"/>
    <s v="Private nonprofit"/>
    <s v="City"/>
    <s v="East"/>
    <s v="yes"/>
  </r>
  <r>
    <n v="154101"/>
    <s v="Northwestern College"/>
    <s v="IA"/>
    <n v="0.80359999999999998"/>
    <n v="1175"/>
    <n v="36710"/>
    <x v="427"/>
    <n v="0.73499999999999999"/>
    <n v="0.247"/>
    <n v="49802"/>
    <n v="23249"/>
    <n v="7580"/>
    <n v="15"/>
    <s v="Private nonprofit"/>
    <s v="Town or Rural"/>
    <s v="Central"/>
    <s v="no"/>
  </r>
  <r>
    <n v="174817"/>
    <s v="Saint Mary's University of Minnesota"/>
    <s v="MN"/>
    <n v="0.92779999999999996"/>
    <n v="1073"/>
    <n v="45080"/>
    <x v="428"/>
    <n v="0.74629999999999996"/>
    <n v="0.2452"/>
    <n v="58170"/>
    <n v="21500"/>
    <n v="7511"/>
    <n v="18"/>
    <s v="Private nonprofit"/>
    <s v="Town or Rural"/>
    <s v="Central"/>
    <s v="yes"/>
  </r>
  <r>
    <n v="221971"/>
    <s v="Union University"/>
    <s v="TN"/>
    <n v="0.60409999999999997"/>
    <n v="1607"/>
    <n v="40025"/>
    <x v="429"/>
    <n v="0.89"/>
    <n v="0.24540000000000001"/>
    <n v="53990"/>
    <n v="20714"/>
    <n v="8181"/>
    <n v="9"/>
    <s v="Private nonprofit"/>
    <s v="City"/>
    <s v="Central"/>
    <s v="yes"/>
  </r>
  <r>
    <n v="133492"/>
    <s v="Eckerd College"/>
    <s v="FL"/>
    <n v="0.75800000000000001"/>
    <n v="1888"/>
    <n v="51884"/>
    <x v="430"/>
    <n v="0.75839999999999996"/>
    <n v="0.20849999999999999"/>
    <n v="51819"/>
    <n v="27000"/>
    <n v="8920"/>
    <n v="11"/>
    <s v="Private nonprofit"/>
    <s v="City"/>
    <s v="East"/>
    <s v="yes"/>
  </r>
  <r>
    <n v="153144"/>
    <s v="Coe College"/>
    <s v="IA"/>
    <n v="0.64039999999999997"/>
    <n v="1164"/>
    <n v="54666"/>
    <x v="431"/>
    <n v="0.72699999999999998"/>
    <n v="0.3584"/>
    <n v="57125"/>
    <n v="27000"/>
    <n v="7291"/>
    <n v="11"/>
    <s v="Private nonprofit"/>
    <s v="City"/>
    <s v="Central"/>
    <s v="yes"/>
  </r>
  <r>
    <n v="217819"/>
    <s v="College of Charleston"/>
    <s v="SC"/>
    <n v="0.60029999999999994"/>
    <n v="10558"/>
    <n v="38296"/>
    <x v="432"/>
    <n v="0.8196"/>
    <n v="0.1883"/>
    <n v="56416"/>
    <n v="23250"/>
    <n v="10384"/>
    <n v="16"/>
    <s v="Public"/>
    <s v="City"/>
    <s v="East"/>
    <s v="yes"/>
  </r>
  <r>
    <n v="161518"/>
    <s v="Saint Joseph's College of Maine"/>
    <s v="ME"/>
    <n v="0.83509999999999995"/>
    <n v="964"/>
    <n v="44420"/>
    <x v="433"/>
    <n v="0.74570000000000003"/>
    <n v="0.2361"/>
    <n v="59045"/>
    <n v="27000"/>
    <n v="6294"/>
    <n v="10"/>
    <s v="Private nonprofit"/>
    <s v="Town or Rural"/>
    <s v="East"/>
    <s v="yes"/>
  </r>
  <r>
    <n v="215655"/>
    <s v="Robert Morris University"/>
    <s v="PA"/>
    <n v="0.89890000000000003"/>
    <n v="2896"/>
    <n v="35970"/>
    <x v="434"/>
    <n v="0.83199999999999996"/>
    <n v="0.23300000000000001"/>
    <n v="62105"/>
    <n v="26950"/>
    <n v="13576"/>
    <n v="14"/>
    <s v="Private nonprofit"/>
    <s v="Suburb"/>
    <s v="East"/>
    <s v="yes"/>
  </r>
  <r>
    <n v="217633"/>
    <s v="Anderson University"/>
    <s v="SC"/>
    <n v="0.54710000000000003"/>
    <n v="3183"/>
    <n v="34970"/>
    <x v="435"/>
    <n v="0.81859999999999999"/>
    <n v="0.2077"/>
    <n v="42101"/>
    <n v="26700"/>
    <n v="7635"/>
    <n v="13"/>
    <s v="Private nonprofit"/>
    <s v="City"/>
    <s v="East"/>
    <s v="no"/>
  </r>
  <r>
    <n v="216038"/>
    <s v="Slippery Rock University of Pennsylvania"/>
    <s v="PA"/>
    <n v="0.7147"/>
    <n v="6788"/>
    <n v="14676"/>
    <x v="436"/>
    <n v="0.84009999999999996"/>
    <n v="0.30520000000000003"/>
    <n v="53032"/>
    <n v="25000"/>
    <n v="11014"/>
    <n v="20"/>
    <s v="Public"/>
    <s v="Town or Rural"/>
    <s v="East"/>
    <s v="yes"/>
  </r>
  <r>
    <n v="216694"/>
    <s v="Waynesburg University"/>
    <s v="PA"/>
    <n v="0.8982"/>
    <n v="1009"/>
    <n v="30480"/>
    <x v="437"/>
    <n v="0.71640000000000004"/>
    <n v="0.38159999999999999"/>
    <n v="58537"/>
    <n v="27000"/>
    <n v="6739"/>
    <n v="12"/>
    <s v="Private nonprofit"/>
    <s v="Town or Rural"/>
    <s v="East"/>
    <s v="yes"/>
  </r>
  <r>
    <n v="152099"/>
    <s v="Oakland City University"/>
    <s v="IN"/>
    <n v="0.82509999999999994"/>
    <n v="499"/>
    <n v="27900"/>
    <x v="438"/>
    <n v="0.77690000000000003"/>
    <n v="0.40710000000000002"/>
    <n v="43283"/>
    <n v="16758"/>
    <n v="6073"/>
    <n v="13"/>
    <s v="Private nonprofit"/>
    <s v="Town or Rural"/>
    <s v="Central"/>
    <s v="no"/>
  </r>
  <r>
    <n v="153977"/>
    <s v="Mercy College of Health Sciences"/>
    <s v="IA"/>
    <n v="0.99709999999999999"/>
    <n v="867"/>
    <n v="17664"/>
    <x v="438"/>
    <n v="0.69230000000000003"/>
    <n v="0.3392"/>
    <n v="62234"/>
    <n v="14745"/>
    <n v="6328"/>
    <n v="7"/>
    <s v="Private nonprofit"/>
    <s v="City"/>
    <s v="Central"/>
    <s v="yes"/>
  </r>
  <r>
    <n v="193353"/>
    <s v="Mount Saint Mary College"/>
    <s v="NY"/>
    <n v="0.88880000000000003"/>
    <n v="1148"/>
    <n v="43450"/>
    <x v="439"/>
    <n v="0.73629999999999995"/>
    <n v="0.2225"/>
    <n v="67705"/>
    <n v="26007"/>
    <n v="9710"/>
    <n v="12"/>
    <s v="Private nonprofit"/>
    <s v="City"/>
    <s v="East"/>
    <s v="yes"/>
  </r>
  <r>
    <n v="204857"/>
    <s v="Ohio University-Main Campus"/>
    <s v="OH"/>
    <n v="0.84989999999999999"/>
    <n v="19633"/>
    <n v="24838"/>
    <x v="440"/>
    <n v="0.83889999999999998"/>
    <n v="0.21210000000000001"/>
    <n v="52581"/>
    <n v="21056"/>
    <n v="9814"/>
    <n v="18"/>
    <s v="Public"/>
    <s v="Town or Rural"/>
    <s v="Central"/>
    <s v="yes"/>
  </r>
  <r>
    <n v="163462"/>
    <s v="Mount St. Mary's University"/>
    <s v="MD"/>
    <n v="0.73809999999999998"/>
    <n v="1768"/>
    <n v="48630"/>
    <x v="441"/>
    <n v="0.7077"/>
    <n v="0.31130000000000002"/>
    <n v="64072"/>
    <n v="25391"/>
    <n v="7399"/>
    <n v="13"/>
    <s v="Private nonprofit"/>
    <s v="Town or Rural"/>
    <s v="East"/>
    <s v="yes"/>
  </r>
  <r>
    <n v="164216"/>
    <s v="Washington College"/>
    <s v="MD"/>
    <n v="0.56889999999999996"/>
    <n v="891"/>
    <n v="55326"/>
    <x v="442"/>
    <n v="0.83909999999999996"/>
    <n v="0.22600000000000001"/>
    <n v="65518"/>
    <n v="26956"/>
    <n v="6768"/>
    <n v="8"/>
    <s v="Private nonprofit"/>
    <s v="Town or Rural"/>
    <s v="East"/>
    <s v="yes"/>
  </r>
  <r>
    <n v="168786"/>
    <s v="Aquinas College"/>
    <s v="MI"/>
    <n v="0.89880000000000004"/>
    <n v="1083"/>
    <n v="40218"/>
    <x v="443"/>
    <n v="0.78310000000000002"/>
    <n v="0.23899999999999999"/>
    <n v="49584"/>
    <n v="23000"/>
    <n v="6660"/>
    <n v="10"/>
    <s v="Private nonprofit"/>
    <s v="City"/>
    <s v="Central"/>
    <s v="no"/>
  </r>
  <r>
    <n v="232557"/>
    <s v="Liberty University"/>
    <s v="VA"/>
    <n v="0.98980000000000001"/>
    <n v="50012"/>
    <n v="22465"/>
    <x v="444"/>
    <n v="0.80130000000000001"/>
    <n v="0.38340000000000002"/>
    <n v="44813"/>
    <n v="24500"/>
    <n v="8826"/>
    <n v="18"/>
    <s v="Private nonprofit"/>
    <s v="City"/>
    <s v="East"/>
    <s v="no"/>
  </r>
  <r>
    <n v="377555"/>
    <s v="University of Washington-Bothell Campus"/>
    <s v="WA"/>
    <n v="0.90600000000000003"/>
    <n v="5457"/>
    <n v="43155"/>
    <x v="445"/>
    <n v="0.85840000000000005"/>
    <n v="0.28639999999999999"/>
    <n v="78466"/>
    <n v="14615"/>
    <n v="13164"/>
    <n v="22"/>
    <s v="Public"/>
    <s v="Suburb"/>
    <s v="West"/>
    <s v="yes"/>
  </r>
  <r>
    <n v="230852"/>
    <s v="Champlain College"/>
    <s v="VT"/>
    <n v="0.82920000000000005"/>
    <n v="2752"/>
    <n v="47850"/>
    <x v="446"/>
    <n v="0.81699999999999995"/>
    <n v="0.25019999999999998"/>
    <n v="58386"/>
    <n v="26814"/>
    <n v="9955"/>
    <n v="13"/>
    <s v="Private nonprofit"/>
    <s v="City"/>
    <s v="East"/>
    <s v="yes"/>
  </r>
  <r>
    <n v="191676"/>
    <s v="Houghton University"/>
    <s v="NY"/>
    <n v="0.88660000000000005"/>
    <n v="753"/>
    <n v="18430"/>
    <x v="447"/>
    <n v="0.83979999999999999"/>
    <n v="0.28499999999999998"/>
    <n v="46721"/>
    <n v="25250"/>
    <n v="6614"/>
    <n v="12"/>
    <s v="Private nonprofit"/>
    <s v="Town or Rural"/>
    <s v="East"/>
    <s v="no"/>
  </r>
  <r>
    <n v="197197"/>
    <s v="Wagner College"/>
    <s v="NY"/>
    <n v="0.88"/>
    <n v="1651"/>
    <n v="53200"/>
    <x v="448"/>
    <n v="0.83420000000000005"/>
    <n v="0.23849999999999999"/>
    <n v="74360"/>
    <n v="25000"/>
    <n v="8122"/>
    <n v="11"/>
    <s v="Private nonprofit"/>
    <s v="City"/>
    <s v="East"/>
    <s v="yes"/>
  </r>
  <r>
    <n v="203544"/>
    <s v="Kettering College"/>
    <s v="OH"/>
    <n v="0.76539999999999997"/>
    <n v="549"/>
    <n v="16320"/>
    <x v="449"/>
    <n v="0.73529999999999995"/>
    <n v="0.24099999999999999"/>
    <n v="67492"/>
    <n v="23500"/>
    <n v="8475"/>
    <n v="9"/>
    <s v="Private nonprofit"/>
    <s v="City"/>
    <s v="Central"/>
    <s v="yes"/>
  </r>
  <r>
    <n v="230764"/>
    <s v="University of Utah"/>
    <s v="UT"/>
    <n v="0.85980000000000001"/>
    <n v="27264"/>
    <n v="30860"/>
    <x v="450"/>
    <n v="0.8619"/>
    <n v="0.19589999999999999"/>
    <n v="67170"/>
    <n v="19000"/>
    <n v="12776"/>
    <n v="19"/>
    <s v="Public"/>
    <s v="City"/>
    <s v="West"/>
    <s v="yes"/>
  </r>
  <r>
    <n v="463056"/>
    <s v="University of Connecticut-Hartford Campus"/>
    <s v="CT"/>
    <n v="0.88329999999999997"/>
    <n v="1525"/>
    <n v="40798"/>
    <x v="450"/>
    <n v="0.83730000000000004"/>
    <n v="0.45650000000000002"/>
    <n v="73997"/>
    <n v="21500"/>
    <n v="17573"/>
    <n v="26"/>
    <s v="Public"/>
    <s v="City"/>
    <s v="East"/>
    <s v="yes"/>
  </r>
  <r>
    <n v="177339"/>
    <s v="Evangel University"/>
    <s v="MO"/>
    <n v="0.71609999999999996"/>
    <n v="1229"/>
    <n v="28548"/>
    <x v="451"/>
    <n v="0.76359999999999995"/>
    <n v="0.3125"/>
    <n v="46573"/>
    <n v="24736"/>
    <n v="5330"/>
    <n v="15"/>
    <s v="Private nonprofit"/>
    <s v="City"/>
    <s v="Central"/>
    <s v="no"/>
  </r>
  <r>
    <n v="150668"/>
    <s v="Goshen College"/>
    <s v="IN"/>
    <n v="0.8407"/>
    <n v="773"/>
    <n v="38890"/>
    <x v="452"/>
    <n v="0.80130000000000001"/>
    <n v="0.35830000000000001"/>
    <n v="51943"/>
    <n v="22974"/>
    <n v="6513"/>
    <n v="9"/>
    <s v="Private nonprofit"/>
    <s v="City"/>
    <s v="Central"/>
    <s v="yes"/>
  </r>
  <r>
    <n v="156213"/>
    <s v="Asbury University"/>
    <s v="KY"/>
    <n v="0.63400000000000001"/>
    <n v="1420"/>
    <n v="33640"/>
    <x v="453"/>
    <n v="0.83330000000000004"/>
    <n v="0.2767"/>
    <n v="42368"/>
    <n v="24028"/>
    <n v="7374"/>
    <n v="13"/>
    <s v="Private nonprofit"/>
    <s v="Town or Rural"/>
    <s v="Central"/>
    <s v="no"/>
  </r>
  <r>
    <n v="213507"/>
    <s v="Lebanon Valley College"/>
    <s v="PA"/>
    <n v="0.8377"/>
    <n v="1684"/>
    <n v="52080"/>
    <x v="454"/>
    <n v="0.82979999999999998"/>
    <n v="0.2485"/>
    <n v="62621"/>
    <n v="27000"/>
    <n v="8422"/>
    <n v="11"/>
    <s v="Private nonprofit"/>
    <s v="Suburb"/>
    <s v="East"/>
    <s v="yes"/>
  </r>
  <r>
    <n v="180984"/>
    <s v="Concordia University-Nebraska"/>
    <s v="NE"/>
    <n v="0.85719999999999996"/>
    <n v="1283"/>
    <n v="40640"/>
    <x v="455"/>
    <n v="0.79530000000000001"/>
    <n v="0.1138"/>
    <n v="52415"/>
    <n v="25750"/>
    <n v="6919"/>
    <n v="14"/>
    <s v="Private nonprofit"/>
    <s v="Town or Rural"/>
    <s v="Central"/>
    <s v="yes"/>
  </r>
  <r>
    <n v="207458"/>
    <s v="Oklahoma City University"/>
    <s v="OK"/>
    <n v="0.7702"/>
    <n v="1514"/>
    <n v="35648"/>
    <x v="456"/>
    <n v="0.83909999999999996"/>
    <n v="0.23910000000000001"/>
    <n v="54655"/>
    <n v="20835"/>
    <n v="7805"/>
    <n v="11"/>
    <s v="Private nonprofit"/>
    <s v="City"/>
    <s v="West"/>
    <s v="yes"/>
  </r>
  <r>
    <n v="166513"/>
    <s v="University of Massachusetts-Lowell"/>
    <s v="MA"/>
    <n v="0.83040000000000003"/>
    <n v="11434"/>
    <n v="36264"/>
    <x v="457"/>
    <n v="0.83989999999999998"/>
    <n v="0.3"/>
    <n v="64874"/>
    <n v="23704"/>
    <n v="14275"/>
    <n v="17"/>
    <s v="Public"/>
    <s v="Suburb"/>
    <s v="East"/>
    <s v="yes"/>
  </r>
  <r>
    <n v="174233"/>
    <s v="University of Minnesota-Duluth"/>
    <s v="MN"/>
    <n v="0.88749999999999996"/>
    <n v="7336"/>
    <n v="20130"/>
    <x v="458"/>
    <n v="0.81140000000000001"/>
    <n v="0.18790000000000001"/>
    <n v="62616"/>
    <n v="22024"/>
    <n v="9267"/>
    <n v="16"/>
    <s v="Public"/>
    <s v="City"/>
    <s v="Central"/>
    <s v="yes"/>
  </r>
  <r>
    <n v="190983"/>
    <s v="Elmira College"/>
    <s v="NY"/>
    <n v="0.76959999999999995"/>
    <n v="708"/>
    <n v="38976"/>
    <x v="459"/>
    <n v="0.69750000000000001"/>
    <n v="0.37909999999999999"/>
    <n v="57550"/>
    <n v="27000"/>
    <n v="5191"/>
    <n v="11"/>
    <s v="Private nonprofit"/>
    <s v="City"/>
    <s v="East"/>
    <s v="yes"/>
  </r>
  <r>
    <n v="185590"/>
    <s v="Montclair State University"/>
    <s v="NJ"/>
    <n v="0.87890000000000001"/>
    <n v="18376"/>
    <n v="26022"/>
    <x v="460"/>
    <n v="0.77890000000000004"/>
    <n v="0.46989999999999998"/>
    <n v="61415"/>
    <n v="22000"/>
    <n v="12540"/>
    <n v="18"/>
    <s v="Public"/>
    <s v="Suburb"/>
    <s v="East"/>
    <s v="yes"/>
  </r>
  <r>
    <n v="238032"/>
    <s v="West Virginia University"/>
    <s v="WV"/>
    <n v="0.89"/>
    <n v="17385"/>
    <n v="28608"/>
    <x v="460"/>
    <n v="0.83430000000000004"/>
    <n v="0.2157"/>
    <n v="55939"/>
    <n v="22500"/>
    <n v="11832"/>
    <n v="19"/>
    <s v="Public"/>
    <s v="City"/>
    <s v="East"/>
    <s v="yes"/>
  </r>
  <r>
    <n v="232308"/>
    <s v="Hollins University"/>
    <s v="VA"/>
    <n v="0.67949999999999999"/>
    <n v="665"/>
    <n v="43560"/>
    <x v="461"/>
    <n v="0.73960000000000004"/>
    <n v="0.39439999999999997"/>
    <n v="40075"/>
    <n v="27000"/>
    <n v="7276"/>
    <n v="8"/>
    <s v="Private nonprofit"/>
    <s v="Suburb"/>
    <s v="East"/>
    <s v="no"/>
  </r>
  <r>
    <n v="237011"/>
    <s v="Western Washington University"/>
    <s v="WA"/>
    <n v="0.9325"/>
    <n v="13544"/>
    <n v="28707"/>
    <x v="462"/>
    <n v="0.79369999999999996"/>
    <n v="0.2089"/>
    <n v="62569"/>
    <n v="18500"/>
    <n v="11802"/>
    <n v="18"/>
    <s v="Public"/>
    <s v="City"/>
    <s v="West"/>
    <s v="yes"/>
  </r>
  <r>
    <n v="147341"/>
    <s v="Monmouth College"/>
    <s v="IL"/>
    <n v="0.9093"/>
    <n v="702"/>
    <n v="44922"/>
    <x v="463"/>
    <n v="0.74409999999999998"/>
    <n v="0.37140000000000001"/>
    <n v="51110"/>
    <n v="27000"/>
    <n v="6882"/>
    <n v="9"/>
    <s v="Private nonprofit"/>
    <s v="Town or Rural"/>
    <s v="Central"/>
    <s v="yes"/>
  </r>
  <r>
    <n v="225511"/>
    <s v="University of Houston"/>
    <s v="TX"/>
    <n v="0.73919999999999997"/>
    <n v="38380"/>
    <n v="22547"/>
    <x v="464"/>
    <n v="0.86990000000000001"/>
    <n v="0.41649999999999998"/>
    <n v="62377"/>
    <n v="18194"/>
    <n v="13242"/>
    <n v="22"/>
    <s v="Public"/>
    <s v="City"/>
    <s v="West"/>
    <s v="yes"/>
  </r>
  <r>
    <n v="216807"/>
    <s v="Westminster College"/>
    <s v="PA"/>
    <n v="0.92559999999999998"/>
    <n v="1041"/>
    <n v="40290"/>
    <x v="465"/>
    <n v="0.80969999999999998"/>
    <n v="0.26819999999999999"/>
    <n v="53861"/>
    <n v="26060"/>
    <n v="7574"/>
    <n v="12"/>
    <s v="Private nonprofit"/>
    <s v="Town or Rural"/>
    <s v="East"/>
    <s v="yes"/>
  </r>
  <r>
    <n v="145813"/>
    <s v="Illinois State University"/>
    <s v="IL"/>
    <n v="0.88149999999999995"/>
    <n v="19057"/>
    <n v="28210"/>
    <x v="466"/>
    <n v="0.81440000000000001"/>
    <n v="0.32069999999999999"/>
    <n v="62117"/>
    <n v="20482"/>
    <n v="9453"/>
    <n v="19"/>
    <s v="Public"/>
    <s v="Suburb"/>
    <s v="Central"/>
    <s v="yes"/>
  </r>
  <r>
    <n v="150534"/>
    <s v="University of Evansville"/>
    <s v="IN"/>
    <n v="0.77600000000000002"/>
    <n v="1539"/>
    <n v="44172"/>
    <x v="467"/>
    <n v="0.83330000000000004"/>
    <n v="0.2447"/>
    <n v="53770"/>
    <n v="24606"/>
    <n v="8723"/>
    <n v="10"/>
    <s v="Private nonprofit"/>
    <s v="City"/>
    <s v="Central"/>
    <s v="yes"/>
  </r>
  <r>
    <n v="179894"/>
    <s v="Webster University"/>
    <s v="MO"/>
    <n v="0.86229999999999996"/>
    <n v="2304"/>
    <n v="31750"/>
    <x v="468"/>
    <n v="0.68659999999999999"/>
    <n v="0.28820000000000001"/>
    <n v="50876"/>
    <n v="23000"/>
    <n v="9218"/>
    <n v="16"/>
    <s v="Private nonprofit"/>
    <s v="Suburb"/>
    <s v="Central"/>
    <s v="yes"/>
  </r>
  <r>
    <n v="196291"/>
    <s v="SUNY Maritime College"/>
    <s v="NY"/>
    <n v="0.72409999999999997"/>
    <n v="1285"/>
    <n v="19159"/>
    <x v="468"/>
    <n v="0.83460000000000001"/>
    <n v="0.22120000000000001"/>
    <n v="95951"/>
    <n v="23250"/>
    <n v="8873"/>
    <n v="15"/>
    <s v="Public"/>
    <s v="City"/>
    <s v="East"/>
    <s v="yes"/>
  </r>
  <r>
    <n v="152567"/>
    <s v="Trine University"/>
    <s v="IN"/>
    <n v="0.8548"/>
    <n v="2324"/>
    <n v="36560"/>
    <x v="469"/>
    <n v="0.7994"/>
    <n v="0.15559999999999999"/>
    <n v="57165"/>
    <n v="25000"/>
    <n v="8043"/>
    <n v="16"/>
    <s v="Private nonprofit"/>
    <s v="Town or Rural"/>
    <s v="Central"/>
    <s v="yes"/>
  </r>
  <r>
    <n v="178411"/>
    <s v="Missouri University of Science and Technology"/>
    <s v="MO"/>
    <n v="0.72550000000000003"/>
    <n v="5521"/>
    <n v="33248"/>
    <x v="470"/>
    <n v="0.86560000000000004"/>
    <n v="0.22789999999999999"/>
    <n v="82957"/>
    <n v="23250"/>
    <n v="12726"/>
    <n v="17"/>
    <s v="Public"/>
    <s v="Town or Rural"/>
    <s v="Central"/>
    <s v="yes"/>
  </r>
  <r>
    <n v="156286"/>
    <s v="Bellarmine University"/>
    <s v="KY"/>
    <n v="0.86109999999999998"/>
    <n v="2161"/>
    <n v="48770"/>
    <x v="471"/>
    <n v="0.75119999999999998"/>
    <n v="0.30709999999999998"/>
    <n v="62069"/>
    <n v="25000"/>
    <n v="8508"/>
    <n v="12"/>
    <s v="Private nonprofit"/>
    <s v="City"/>
    <s v="Central"/>
    <s v="yes"/>
  </r>
  <r>
    <n v="154527"/>
    <s v="Wartburg College"/>
    <s v="IA"/>
    <n v="0.75839999999999996"/>
    <n v="1452"/>
    <n v="26250"/>
    <x v="472"/>
    <n v="0.7571"/>
    <n v="0.22120000000000001"/>
    <n v="56201"/>
    <n v="27000"/>
    <n v="7194"/>
    <n v="13"/>
    <s v="Private nonprofit"/>
    <s v="Town or Rural"/>
    <s v="Central"/>
    <s v="yes"/>
  </r>
  <r>
    <n v="141574"/>
    <s v="University of Hawaii at Manoa"/>
    <s v="HI"/>
    <n v="0.86599999999999999"/>
    <n v="15029"/>
    <n v="34218"/>
    <x v="473"/>
    <n v="0.80720000000000003"/>
    <n v="0.26229999999999998"/>
    <n v="57624"/>
    <n v="18500"/>
    <n v="14472"/>
    <n v="15"/>
    <s v="Public"/>
    <s v="City"/>
    <s v="West"/>
    <s v="yes"/>
  </r>
  <r>
    <n v="100706"/>
    <s v="University of Alabama in Huntsville"/>
    <s v="AL"/>
    <n v="0.68569999999999998"/>
    <n v="6591"/>
    <n v="26408"/>
    <x v="473"/>
    <n v="0.84250000000000003"/>
    <n v="0.24640000000000001"/>
    <n v="61767"/>
    <n v="20705"/>
    <n v="10639"/>
    <n v="17"/>
    <s v="Public"/>
    <s v="City"/>
    <s v="Central"/>
    <s v="yes"/>
  </r>
  <r>
    <n v="238476"/>
    <s v="Carthage College"/>
    <s v="WI"/>
    <n v="0.87060000000000004"/>
    <n v="2660"/>
    <n v="38750"/>
    <x v="474"/>
    <n v="0.7339"/>
    <n v="0.27100000000000002"/>
    <n v="56950"/>
    <n v="26000"/>
    <n v="8981"/>
    <n v="14"/>
    <s v="Private nonprofit"/>
    <s v="City"/>
    <s v="Central"/>
    <s v="yes"/>
  </r>
  <r>
    <n v="100663"/>
    <s v="University of Alabama at Birmingham"/>
    <s v="AL"/>
    <n v="0.88180000000000003"/>
    <n v="11635"/>
    <n v="22562"/>
    <x v="475"/>
    <n v="0.80089999999999995"/>
    <n v="0.3402"/>
    <n v="54501"/>
    <n v="22300"/>
    <n v="12612"/>
    <n v="18"/>
    <s v="Public"/>
    <s v="City"/>
    <s v="Central"/>
    <s v="yes"/>
  </r>
  <r>
    <n v="217059"/>
    <s v="York College of Pennsylvania"/>
    <s v="PA"/>
    <n v="0.73740000000000006"/>
    <n v="3265"/>
    <n v="25588"/>
    <x v="476"/>
    <n v="0.78210000000000002"/>
    <n v="0.28079999999999999"/>
    <n v="61012"/>
    <n v="26000"/>
    <n v="9539"/>
    <n v="15"/>
    <s v="Private nonprofit"/>
    <s v="Suburb"/>
    <s v="East"/>
    <s v="yes"/>
  </r>
  <r>
    <n v="147660"/>
    <s v="North Central College"/>
    <s v="IL"/>
    <n v="0.77329999999999999"/>
    <n v="2428"/>
    <n v="45726"/>
    <x v="477"/>
    <n v="0.77129999999999999"/>
    <n v="0.23949999999999999"/>
    <n v="60123"/>
    <n v="24500"/>
    <n v="9075"/>
    <n v="12"/>
    <s v="Private nonprofit"/>
    <s v="City"/>
    <s v="Central"/>
    <s v="yes"/>
  </r>
  <r>
    <n v="168254"/>
    <s v="Western New England University"/>
    <s v="MA"/>
    <n v="0.83479999999999999"/>
    <n v="2603"/>
    <n v="47820"/>
    <x v="478"/>
    <n v="0.73970000000000002"/>
    <n v="0.24460000000000001"/>
    <n v="73157"/>
    <n v="25500"/>
    <n v="10676"/>
    <n v="12"/>
    <s v="Private nonprofit"/>
    <s v="City"/>
    <s v="East"/>
    <s v="yes"/>
  </r>
  <r>
    <n v="200332"/>
    <s v="North Dakota State University-Main Campus"/>
    <s v="ND"/>
    <n v="0.9496"/>
    <n v="9471"/>
    <n v="15764"/>
    <x v="479"/>
    <n v="0.78420000000000001"/>
    <n v="0.1973"/>
    <n v="62203"/>
    <n v="23199"/>
    <n v="10624"/>
    <n v="19"/>
    <s v="Public"/>
    <s v="City"/>
    <s v="Central"/>
    <s v="yes"/>
  </r>
  <r>
    <n v="462354"/>
    <s v="John Paul the Great Catholic University"/>
    <s v="CA"/>
    <n v="0.79630000000000001"/>
    <n v="286"/>
    <n v="30265"/>
    <x v="480"/>
    <n v="0.85070000000000001"/>
    <n v="0.32550000000000001"/>
    <n v="56930"/>
    <n v="26968"/>
    <n v="7563"/>
    <n v="15"/>
    <s v="Private nonprofit"/>
    <s v="Suburb"/>
    <s v="West"/>
    <s v="yes"/>
  </r>
  <r>
    <n v="145691"/>
    <s v="Illinois College"/>
    <s v="IL"/>
    <n v="0.78190000000000004"/>
    <n v="930"/>
    <n v="38676"/>
    <x v="481"/>
    <n v="0.70630000000000004"/>
    <n v="0.38390000000000002"/>
    <n v="52575"/>
    <n v="25565"/>
    <n v="7671"/>
    <n v="12"/>
    <s v="Private nonprofit"/>
    <s v="Town or Rural"/>
    <s v="Central"/>
    <s v="yes"/>
  </r>
  <r>
    <n v="159647"/>
    <s v="Louisiana Tech University"/>
    <s v="LA"/>
    <n v="0.86399999999999999"/>
    <n v="8312"/>
    <n v="16866"/>
    <x v="481"/>
    <n v="0.82199999999999995"/>
    <n v="0.21679999999999999"/>
    <n v="52279"/>
    <n v="22135"/>
    <n v="9177"/>
    <n v="21"/>
    <s v="Public"/>
    <s v="Town or Rural"/>
    <s v="Central"/>
    <s v="yes"/>
  </r>
  <r>
    <n v="230807"/>
    <s v="Westminster University"/>
    <s v="UT"/>
    <n v="0.66569999999999996"/>
    <n v="823"/>
    <n v="43528"/>
    <x v="482"/>
    <n v="0.76339999999999997"/>
    <n v="0.2447"/>
    <n v="66215"/>
    <n v="22250"/>
    <n v="8756"/>
    <n v="8"/>
    <s v="Private nonprofit"/>
    <s v="City"/>
    <s v="West"/>
    <s v="yes"/>
  </r>
  <r>
    <n v="240268"/>
    <s v="University of Wisconsin-Eau Claire"/>
    <s v="WI"/>
    <n v="0.82340000000000002"/>
    <n v="8895"/>
    <n v="19228"/>
    <x v="482"/>
    <n v="0.8175"/>
    <n v="0.19639999999999999"/>
    <n v="58561"/>
    <n v="20909"/>
    <n v="9157"/>
    <n v="19"/>
    <s v="Public"/>
    <s v="City"/>
    <s v="Central"/>
    <s v="yes"/>
  </r>
  <r>
    <n v="130314"/>
    <s v="University of Saint Joseph"/>
    <s v="CT"/>
    <n v="0.78590000000000004"/>
    <n v="838"/>
    <n v="47278"/>
    <x v="483"/>
    <n v="0.82079999999999997"/>
    <n v="0.32650000000000001"/>
    <n v="59908"/>
    <n v="27000"/>
    <n v="8639"/>
    <n v="10"/>
    <s v="Private nonprofit"/>
    <s v="City"/>
    <s v="East"/>
    <s v="yes"/>
  </r>
  <r>
    <n v="186399"/>
    <s v="Rutgers University-Newark"/>
    <s v="NJ"/>
    <n v="0.71360000000000001"/>
    <n v="7709"/>
    <n v="36762"/>
    <x v="484"/>
    <n v="0.83819999999999995"/>
    <n v="0.58809999999999996"/>
    <n v="74479"/>
    <n v="21500"/>
    <n v="16467"/>
    <n v="14"/>
    <s v="Public"/>
    <s v="City"/>
    <s v="East"/>
    <s v="yes"/>
  </r>
  <r>
    <n v="201441"/>
    <s v="Bowling Green State University-Main Campus"/>
    <s v="OH"/>
    <n v="0.80959999999999999"/>
    <n v="12812"/>
    <n v="22448"/>
    <x v="485"/>
    <n v="0.81569999999999998"/>
    <n v="0.23130000000000001"/>
    <n v="47896"/>
    <n v="25000"/>
    <n v="10477"/>
    <n v="17"/>
    <s v="Public"/>
    <s v="Town or Rural"/>
    <s v="Central"/>
    <s v="no"/>
  </r>
  <r>
    <n v="203517"/>
    <s v="Kent State University at Kent"/>
    <s v="OH"/>
    <n v="0.86339999999999995"/>
    <n v="19320"/>
    <n v="23082"/>
    <x v="486"/>
    <n v="0.80940000000000001"/>
    <n v="0.28510000000000002"/>
    <n v="45388"/>
    <n v="24500"/>
    <n v="10622"/>
    <n v="20"/>
    <s v="Public"/>
    <s v="Suburb"/>
    <s v="Central"/>
    <s v="no"/>
  </r>
  <r>
    <n v="192703"/>
    <s v="Manhattan University"/>
    <s v="NY"/>
    <n v="0.78939999999999999"/>
    <n v="2744"/>
    <n v="53400"/>
    <x v="487"/>
    <n v="0.75980000000000003"/>
    <n v="0.36"/>
    <n v="86316"/>
    <n v="26000"/>
    <n v="12755"/>
    <n v="15"/>
    <s v="Private nonprofit"/>
    <s v="City"/>
    <s v="East"/>
    <s v="yes"/>
  </r>
  <r>
    <n v="137847"/>
    <s v="The University of Tampa"/>
    <s v="FL"/>
    <n v="0.40339999999999998"/>
    <n v="10572"/>
    <n v="34408"/>
    <x v="488"/>
    <n v="0.85450000000000004"/>
    <n v="0.15160000000000001"/>
    <n v="59436"/>
    <n v="24211"/>
    <n v="10846"/>
    <n v="17"/>
    <s v="Private nonprofit"/>
    <s v="City"/>
    <s v="East"/>
    <s v="yes"/>
  </r>
  <r>
    <n v="178679"/>
    <s v="Ozark Christian College"/>
    <s v="MO"/>
    <n v="0.93610000000000004"/>
    <n v="602"/>
    <n v="16000"/>
    <x v="489"/>
    <n v="0.83450000000000002"/>
    <n v="0.42509999999999998"/>
    <n v="41297"/>
    <n v="16772"/>
    <n v="5805"/>
    <n v="17"/>
    <s v="Private nonprofit"/>
    <s v="City"/>
    <s v="Central"/>
    <s v="no"/>
  </r>
  <r>
    <n v="139861"/>
    <s v="Georgia College &amp; State University"/>
    <s v="GA"/>
    <n v="0.7823"/>
    <n v="5947"/>
    <n v="29512"/>
    <x v="490"/>
    <n v="0.82350000000000001"/>
    <n v="0.1757"/>
    <n v="58140"/>
    <n v="22250"/>
    <n v="8775"/>
    <n v="17"/>
    <s v="Public"/>
    <s v="Town or Rural"/>
    <s v="East"/>
    <s v="yes"/>
  </r>
  <r>
    <n v="150941"/>
    <s v="Huntington University"/>
    <s v="IN"/>
    <n v="0.75639999999999996"/>
    <n v="1082"/>
    <n v="31870"/>
    <x v="491"/>
    <n v="0.83809999999999996"/>
    <n v="0.2737"/>
    <n v="46672"/>
    <n v="25576"/>
    <n v="6692"/>
    <n v="11"/>
    <s v="Private nonprofit"/>
    <s v="Town or Rural"/>
    <s v="Central"/>
    <s v="no"/>
  </r>
  <r>
    <n v="239071"/>
    <s v="Maranatha Baptist University"/>
    <s v="WI"/>
    <n v="0.71899999999999997"/>
    <n v="541"/>
    <n v="21550"/>
    <x v="492"/>
    <n v="0.88239999999999996"/>
    <n v="0.33989999999999998"/>
    <n v="45593"/>
    <n v="14143"/>
    <n v="4049"/>
    <n v="11"/>
    <s v="Private nonprofit"/>
    <s v="Town or Rural"/>
    <s v="Central"/>
    <s v="no"/>
  </r>
  <r>
    <n v="240338"/>
    <s v="Wisconsin Lutheran College"/>
    <s v="WI"/>
    <n v="0.78159999999999996"/>
    <n v="943"/>
    <n v="36110"/>
    <x v="492"/>
    <n v="0.72509999999999997"/>
    <n v="0.28599999999999998"/>
    <n v="54664"/>
    <n v="26000"/>
    <n v="7508"/>
    <n v="11"/>
    <s v="Private nonprofit"/>
    <s v="City"/>
    <s v="Central"/>
    <s v="yes"/>
  </r>
  <r>
    <n v="172334"/>
    <s v="Spring Arbor University"/>
    <s v="MI"/>
    <n v="0.51519999999999999"/>
    <n v="1010"/>
    <n v="34014"/>
    <x v="493"/>
    <n v="0.77070000000000005"/>
    <n v="0.28689999999999999"/>
    <n v="51732"/>
    <n v="26375"/>
    <n v="6316"/>
    <n v="12"/>
    <s v="Private nonprofit"/>
    <s v="Town or Rural"/>
    <s v="Central"/>
    <s v="yes"/>
  </r>
  <r>
    <n v="133881"/>
    <s v="Florida Institute of Technology"/>
    <s v="FL"/>
    <n v="0.57699999999999996"/>
    <n v="3404"/>
    <n v="45900"/>
    <x v="493"/>
    <n v="0.79949999999999999"/>
    <n v="0.21110000000000001"/>
    <n v="43137"/>
    <n v="27000"/>
    <n v="11366"/>
    <n v="13"/>
    <s v="Private nonprofit"/>
    <s v="City"/>
    <s v="East"/>
    <s v="no"/>
  </r>
  <r>
    <n v="486901"/>
    <s v="Milligan University"/>
    <s v="TN"/>
    <n v="0.72289999999999999"/>
    <n v="818"/>
    <n v="40450"/>
    <x v="494"/>
    <n v="0.81510000000000005"/>
    <n v="0.23980000000000001"/>
    <n v="46641"/>
    <n v="25219"/>
    <n v="6980"/>
    <n v="10"/>
    <s v="Private nonprofit"/>
    <s v="Suburb"/>
    <s v="Central"/>
    <s v="no"/>
  </r>
  <r>
    <n v="136215"/>
    <s v="Nova Southeastern University"/>
    <s v="FL"/>
    <n v="0.73209999999999997"/>
    <n v="7240"/>
    <n v="38700"/>
    <x v="495"/>
    <n v="0.75639999999999996"/>
    <n v="0.35809999999999997"/>
    <n v="59209"/>
    <n v="24250"/>
    <n v="11462"/>
    <n v="16"/>
    <s v="Private nonprofit"/>
    <s v="Suburb"/>
    <s v="East"/>
    <s v="yes"/>
  </r>
  <r>
    <n v="154350"/>
    <s v="Simpson College"/>
    <s v="IA"/>
    <n v="0.86219999999999997"/>
    <n v="1227"/>
    <n v="47656"/>
    <x v="496"/>
    <n v="0.81289999999999996"/>
    <n v="0.34560000000000002"/>
    <n v="59274"/>
    <n v="26000"/>
    <n v="6723"/>
    <n v="12"/>
    <s v="Private nonprofit"/>
    <s v="Town or Rural"/>
    <s v="Central"/>
    <s v="yes"/>
  </r>
  <r>
    <n v="171492"/>
    <s v="Northwood University"/>
    <s v="MI"/>
    <n v="0.64510000000000001"/>
    <n v="1974"/>
    <n v="34400"/>
    <x v="497"/>
    <n v="0.78620000000000001"/>
    <n v="0.25690000000000002"/>
    <n v="63075"/>
    <n v="20842"/>
    <n v="8840"/>
    <n v="14"/>
    <s v="Private nonprofit"/>
    <s v="City"/>
    <s v="Central"/>
    <s v="yes"/>
  </r>
  <r>
    <n v="239628"/>
    <s v="Ripon College"/>
    <s v="WI"/>
    <n v="0.7984"/>
    <n v="688"/>
    <n v="51900"/>
    <x v="498"/>
    <n v="0.72309999999999997"/>
    <n v="0.33789999999999998"/>
    <n v="54902"/>
    <n v="27000"/>
    <n v="8249"/>
    <n v="12"/>
    <s v="Private nonprofit"/>
    <s v="Town or Rural"/>
    <s v="Central"/>
    <s v="yes"/>
  </r>
  <r>
    <n v="164270"/>
    <s v="McDaniel College"/>
    <s v="MD"/>
    <n v="0.77929999999999999"/>
    <n v="1617"/>
    <n v="52081"/>
    <x v="499"/>
    <n v="0.76019999999999999"/>
    <n v="0.36099999999999999"/>
    <n v="60663"/>
    <n v="25000"/>
    <n v="8473"/>
    <n v="13"/>
    <s v="Private nonprofit"/>
    <s v="Town or Rural"/>
    <s v="East"/>
    <s v="yes"/>
  </r>
  <r>
    <n v="377564"/>
    <s v="University of Washington-Tacoma Campus"/>
    <s v="WA"/>
    <n v="0.82520000000000004"/>
    <n v="4185"/>
    <n v="43404"/>
    <x v="500"/>
    <n v="0.79969999999999997"/>
    <n v="0.39660000000000001"/>
    <n v="78466"/>
    <n v="14615"/>
    <n v="12135"/>
    <n v="15"/>
    <s v="Public"/>
    <s v="City"/>
    <s v="West"/>
    <s v="yes"/>
  </r>
  <r>
    <n v="234030"/>
    <s v="Virginia Commonwealth University"/>
    <s v="VA"/>
    <n v="0.92620000000000002"/>
    <n v="20753"/>
    <n v="40109"/>
    <x v="501"/>
    <n v="0.85340000000000005"/>
    <n v="0.31190000000000001"/>
    <n v="58128"/>
    <n v="21500"/>
    <n v="12401"/>
    <n v="17"/>
    <s v="Public"/>
    <s v="City"/>
    <s v="East"/>
    <s v="yes"/>
  </r>
  <r>
    <n v="216931"/>
    <s v="Wilkes University"/>
    <s v="PA"/>
    <n v="0.90639999999999998"/>
    <n v="1985"/>
    <n v="43496"/>
    <x v="502"/>
    <n v="0.7157"/>
    <n v="0.34460000000000002"/>
    <n v="63454"/>
    <n v="26000"/>
    <n v="9848"/>
    <n v="13"/>
    <s v="Private nonprofit"/>
    <s v="City"/>
    <s v="East"/>
    <s v="yes"/>
  </r>
  <r>
    <n v="117140"/>
    <s v="University of La Verne"/>
    <s v="CA"/>
    <n v="0.7117"/>
    <n v="3050"/>
    <n v="49470"/>
    <x v="503"/>
    <n v="0.64449999999999996"/>
    <n v="0.51400000000000001"/>
    <n v="65464"/>
    <n v="23500"/>
    <n v="10550"/>
    <n v="10"/>
    <s v="Private nonprofit"/>
    <s v="Suburb"/>
    <s v="West"/>
    <s v="yes"/>
  </r>
  <r>
    <n v="129941"/>
    <s v="University of New Haven"/>
    <s v="CT"/>
    <n v="0.6038"/>
    <n v="4841"/>
    <n v="47332"/>
    <x v="504"/>
    <n v="0.76480000000000004"/>
    <n v="0.32440000000000002"/>
    <n v="60126"/>
    <n v="27000"/>
    <n v="11914"/>
    <n v="17"/>
    <s v="Private nonprofit"/>
    <s v="Suburb"/>
    <s v="East"/>
    <s v="yes"/>
  </r>
  <r>
    <n v="211556"/>
    <s v="Chatham University"/>
    <s v="PA"/>
    <n v="0.61960000000000004"/>
    <n v="1232"/>
    <n v="44626"/>
    <x v="505"/>
    <n v="0.77810000000000001"/>
    <n v="0.21829999999999999"/>
    <n v="52410"/>
    <n v="23250"/>
    <n v="8160"/>
    <n v="10"/>
    <s v="Private nonprofit"/>
    <s v="City"/>
    <s v="East"/>
    <s v="yes"/>
  </r>
  <r>
    <n v="238324"/>
    <s v="Bellin College"/>
    <s v="WI"/>
    <n v="0.9718"/>
    <n v="372"/>
    <n v="30952"/>
    <x v="506"/>
    <n v="0.94640000000000002"/>
    <n v="0.1258"/>
    <n v="76222"/>
    <n v="18000"/>
    <n v="8323"/>
    <n v="10"/>
    <s v="Private nonprofit"/>
    <s v="Suburb"/>
    <s v="Central"/>
    <s v="yes"/>
  </r>
  <r>
    <n v="219383"/>
    <s v="University of Sioux Falls"/>
    <s v="SD"/>
    <n v="0.82889999999999997"/>
    <n v="1218"/>
    <n v="21750"/>
    <x v="507"/>
    <n v="0.745"/>
    <n v="0.28839999999999999"/>
    <n v="54521"/>
    <n v="23249"/>
    <n v="7056"/>
    <n v="18"/>
    <s v="Private nonprofit"/>
    <s v="City"/>
    <s v="Central"/>
    <s v="yes"/>
  </r>
  <r>
    <n v="168591"/>
    <s v="Alma College"/>
    <s v="MI"/>
    <n v="0.57030000000000003"/>
    <n v="1148"/>
    <n v="49552"/>
    <x v="508"/>
    <n v="0.84970000000000001"/>
    <n v="0.27039999999999997"/>
    <n v="54742"/>
    <n v="27000"/>
    <n v="7879"/>
    <n v="14"/>
    <s v="Private nonprofit"/>
    <s v="Town or Rural"/>
    <s v="Central"/>
    <s v="yes"/>
  </r>
  <r>
    <n v="110538"/>
    <s v="California State University-Chico"/>
    <s v="CA"/>
    <n v="0.92720000000000002"/>
    <n v="13631"/>
    <n v="21072"/>
    <x v="509"/>
    <n v="0.81630000000000003"/>
    <n v="0.42520000000000002"/>
    <n v="64172"/>
    <n v="16552"/>
    <n v="11664"/>
    <n v="23"/>
    <s v="Public"/>
    <s v="City"/>
    <s v="West"/>
    <s v="yes"/>
  </r>
  <r>
    <n v="196219"/>
    <s v="SUNY at Purchase College"/>
    <s v="NY"/>
    <n v="0.74050000000000005"/>
    <n v="3197"/>
    <n v="19203"/>
    <x v="510"/>
    <n v="0.80310000000000004"/>
    <n v="0.35510000000000003"/>
    <n v="45092"/>
    <n v="21067"/>
    <n v="8079"/>
    <n v="12"/>
    <s v="Public"/>
    <s v="Suburb"/>
    <s v="East"/>
    <s v="no"/>
  </r>
  <r>
    <n v="198464"/>
    <s v="East Carolina University"/>
    <s v="NC"/>
    <n v="0.8921"/>
    <n v="19896"/>
    <n v="23638"/>
    <x v="511"/>
    <n v="0.82720000000000005"/>
    <n v="0.318"/>
    <n v="55146"/>
    <n v="22750"/>
    <n v="9595"/>
    <n v="17"/>
    <s v="Public"/>
    <s v="City"/>
    <s v="East"/>
    <s v="yes"/>
  </r>
  <r>
    <n v="167260"/>
    <s v="Nichols College"/>
    <s v="MA"/>
    <n v="0.80840000000000001"/>
    <n v="1163"/>
    <n v="42705"/>
    <x v="512"/>
    <n v="0.72460000000000002"/>
    <n v="0.25519999999999998"/>
    <n v="58063"/>
    <n v="27000"/>
    <n v="9714"/>
    <n v="15"/>
    <s v="Private nonprofit"/>
    <s v="Suburb"/>
    <s v="East"/>
    <s v="yes"/>
  </r>
  <r>
    <n v="220613"/>
    <s v="Lee University"/>
    <s v="TN"/>
    <n v="0.70520000000000005"/>
    <n v="2617"/>
    <n v="23790"/>
    <x v="513"/>
    <n v="0.82269999999999999"/>
    <n v="0.28739999999999999"/>
    <n v="43222"/>
    <n v="25750"/>
    <n v="7655"/>
    <n v="13"/>
    <s v="Private nonprofit"/>
    <s v="City"/>
    <s v="Central"/>
    <s v="no"/>
  </r>
  <r>
    <n v="227845"/>
    <s v="Saint Edward's University"/>
    <s v="TX"/>
    <n v="0.81420000000000003"/>
    <n v="2493"/>
    <n v="51384"/>
    <x v="513"/>
    <n v="0.79669999999999996"/>
    <n v="0.42370000000000002"/>
    <n v="58826"/>
    <n v="24803"/>
    <n v="9902"/>
    <n v="12"/>
    <s v="Private nonprofit"/>
    <s v="City"/>
    <s v="West"/>
    <s v="yes"/>
  </r>
  <r>
    <n v="133669"/>
    <s v="Florida Atlantic University"/>
    <s v="FL"/>
    <n v="0.6613"/>
    <n v="23757"/>
    <n v="17324"/>
    <x v="514"/>
    <n v="0.84470000000000001"/>
    <n v="0.3392"/>
    <n v="56746"/>
    <n v="17236"/>
    <n v="10706"/>
    <n v="24"/>
    <s v="Public"/>
    <s v="City"/>
    <s v="East"/>
    <s v="yes"/>
  </r>
  <r>
    <n v="142294"/>
    <s v="The College of Idaho"/>
    <s v="ID"/>
    <n v="0.49099999999999999"/>
    <n v="1041"/>
    <n v="37845"/>
    <x v="515"/>
    <n v="0.81850000000000001"/>
    <n v="0.25169999999999998"/>
    <n v="48473"/>
    <n v="24500"/>
    <n v="7798"/>
    <n v="10"/>
    <s v="Private nonprofit"/>
    <s v="Suburb"/>
    <s v="West"/>
    <s v="no"/>
  </r>
  <r>
    <n v="174251"/>
    <s v="University of Minnesota-Morris"/>
    <s v="MN"/>
    <n v="0.74929999999999997"/>
    <n v="936"/>
    <n v="16710"/>
    <x v="516"/>
    <n v="0.73899999999999999"/>
    <n v="0.32550000000000001"/>
    <n v="50919"/>
    <n v="18995"/>
    <n v="8211"/>
    <n v="9"/>
    <s v="Public"/>
    <s v="Town or Rural"/>
    <s v="Central"/>
    <s v="yes"/>
  </r>
  <r>
    <n v="149222"/>
    <s v="Southern Illinois University-Carbondale"/>
    <s v="IL"/>
    <n v="0.86880000000000002"/>
    <n v="8494"/>
    <n v="13334"/>
    <x v="517"/>
    <n v="0.66800000000000004"/>
    <n v="0.38829999999999998"/>
    <n v="53390"/>
    <n v="21543"/>
    <n v="8501"/>
    <n v="11"/>
    <s v="Public"/>
    <s v="Town or Rural"/>
    <s v="Central"/>
    <s v="yes"/>
  </r>
  <r>
    <n v="219356"/>
    <s v="South Dakota State University"/>
    <s v="SD"/>
    <n v="0.98340000000000005"/>
    <n v="9198"/>
    <n v="12809"/>
    <x v="518"/>
    <n v="0.83809999999999996"/>
    <n v="0.16819999999999999"/>
    <n v="55070"/>
    <n v="23250"/>
    <n v="10231"/>
    <n v="17"/>
    <s v="Public"/>
    <s v="Town or Rural"/>
    <s v="Central"/>
    <s v="yes"/>
  </r>
  <r>
    <n v="150136"/>
    <s v="Ball State University"/>
    <s v="IN"/>
    <n v="0.85499999999999998"/>
    <n v="13988"/>
    <n v="29630"/>
    <x v="519"/>
    <n v="0.77700000000000002"/>
    <n v="0.34710000000000002"/>
    <n v="51833"/>
    <n v="23250"/>
    <n v="8408"/>
    <n v="14"/>
    <s v="Public"/>
    <s v="City"/>
    <s v="Central"/>
    <s v="yes"/>
  </r>
  <r>
    <n v="147369"/>
    <s v="Moody Bible Institute"/>
    <s v="IL"/>
    <n v="0.82689999999999997"/>
    <n v="1510"/>
    <n v="15786"/>
    <x v="520"/>
    <n v="0.83899999999999997"/>
    <n v="0.36270000000000002"/>
    <n v="45399"/>
    <n v="18149"/>
    <n v="9213"/>
    <n v="14"/>
    <s v="Private nonprofit"/>
    <s v="City"/>
    <s v="Central"/>
    <s v="no"/>
  </r>
  <r>
    <n v="137546"/>
    <s v="Stetson University"/>
    <s v="FL"/>
    <n v="0.71599999999999997"/>
    <n v="2297"/>
    <n v="57410"/>
    <x v="521"/>
    <n v="0.78180000000000005"/>
    <n v="0.37209999999999999"/>
    <n v="51642"/>
    <n v="23250"/>
    <n v="11041"/>
    <n v="10"/>
    <s v="Private nonprofit"/>
    <s v="City"/>
    <s v="East"/>
    <s v="yes"/>
  </r>
  <r>
    <n v="232256"/>
    <s v="Hampden-Sydney College"/>
    <s v="VA"/>
    <n v="0.40920000000000001"/>
    <n v="946"/>
    <n v="54550"/>
    <x v="522"/>
    <n v="0.83679999999999999"/>
    <n v="0.2263"/>
    <n v="67640"/>
    <n v="26000"/>
    <n v="9550"/>
    <n v="9"/>
    <s v="Private nonprofit"/>
    <s v="Town or Rural"/>
    <s v="East"/>
    <s v="yes"/>
  </r>
  <r>
    <n v="166656"/>
    <s v="Massachusetts College of Pharmacy and Health Sciences"/>
    <s v="MA"/>
    <n v="0.85209999999999997"/>
    <n v="3451"/>
    <n v="40530"/>
    <x v="523"/>
    <n v="0.73960000000000004"/>
    <n v="0.30059999999999998"/>
    <n v="125557"/>
    <n v="25000"/>
    <n v="11769"/>
    <n v="9"/>
    <s v="Private nonprofit"/>
    <s v="City"/>
    <s v="East"/>
    <s v="yes"/>
  </r>
  <r>
    <n v="236577"/>
    <s v="Seattle Pacific University"/>
    <s v="WA"/>
    <n v="0.83399999999999996"/>
    <n v="1762"/>
    <n v="40407"/>
    <x v="524"/>
    <n v="0.72370000000000001"/>
    <n v="0.35339999999999999"/>
    <n v="64506"/>
    <n v="24000"/>
    <n v="9581"/>
    <n v="13"/>
    <s v="Private nonprofit"/>
    <s v="City"/>
    <s v="West"/>
    <s v="yes"/>
  </r>
  <r>
    <n v="119775"/>
    <s v="Newschool of Architecture and Design"/>
    <s v="CA"/>
    <n v="1"/>
    <n v="182"/>
    <n v="30291"/>
    <x v="525"/>
    <n v="0.625"/>
    <n v="0.52110000000000001"/>
    <n v="68891"/>
    <n v="31000"/>
    <n v="6140"/>
    <n v="8"/>
    <s v="Private for-profit"/>
    <s v="City"/>
    <s v="West"/>
    <s v="yes"/>
  </r>
  <r>
    <n v="110361"/>
    <s v="California Baptist University"/>
    <s v="CA"/>
    <n v="0.8488"/>
    <n v="8179"/>
    <n v="41228"/>
    <x v="526"/>
    <n v="0.74360000000000004"/>
    <n v="0.42059999999999997"/>
    <n v="61504"/>
    <n v="26063"/>
    <n v="10941"/>
    <n v="21"/>
    <s v="Private nonprofit"/>
    <s v="City"/>
    <s v="West"/>
    <s v="yes"/>
  </r>
  <r>
    <n v="170037"/>
    <s v="Cornerstone University"/>
    <s v="MI"/>
    <n v="0.77769999999999995"/>
    <n v="1298"/>
    <n v="23000"/>
    <x v="527"/>
    <n v="0.78280000000000005"/>
    <n v="0.3276"/>
    <n v="47314"/>
    <n v="25000"/>
    <n v="7119"/>
    <n v="15"/>
    <s v="Private nonprofit"/>
    <s v="City"/>
    <s v="Central"/>
    <s v="no"/>
  </r>
  <r>
    <n v="153162"/>
    <s v="Cornell College"/>
    <s v="IA"/>
    <n v="0.79900000000000004"/>
    <n v="1086"/>
    <n v="52660"/>
    <x v="528"/>
    <n v="0.79530000000000001"/>
    <n v="0.32069999999999999"/>
    <n v="53460"/>
    <n v="27000"/>
    <n v="7926"/>
    <n v="14"/>
    <s v="Private nonprofit"/>
    <s v="Town or Rural"/>
    <s v="Central"/>
    <s v="yes"/>
  </r>
  <r>
    <n v="177214"/>
    <s v="Drury University"/>
    <s v="MO"/>
    <n v="0.57579999999999998"/>
    <n v="1383"/>
    <n v="36745"/>
    <x v="529"/>
    <n v="0.79169999999999996"/>
    <n v="0.25580000000000003"/>
    <n v="40694"/>
    <n v="20979"/>
    <n v="7506"/>
    <n v="14"/>
    <s v="Private nonprofit"/>
    <s v="City"/>
    <s v="Central"/>
    <s v="no"/>
  </r>
  <r>
    <n v="109785"/>
    <s v="Azusa Pacific University"/>
    <s v="CA"/>
    <n v="0.88429999999999997"/>
    <n v="2759"/>
    <n v="44458"/>
    <x v="530"/>
    <n v="0.84019999999999995"/>
    <n v="0.35149999999999998"/>
    <n v="66677"/>
    <n v="23219"/>
    <n v="10419"/>
    <n v="9"/>
    <s v="Private nonprofit"/>
    <s v="Suburb"/>
    <s v="West"/>
    <s v="yes"/>
  </r>
  <r>
    <n v="153001"/>
    <s v="Buena Vista University"/>
    <s v="IA"/>
    <n v="0.77610000000000001"/>
    <n v="1366"/>
    <n v="41798"/>
    <x v="531"/>
    <n v="0.76039999999999996"/>
    <n v="0.43759999999999999"/>
    <n v="49156"/>
    <n v="25000"/>
    <n v="6912"/>
    <n v="13"/>
    <s v="Private nonprofit"/>
    <s v="Town or Rural"/>
    <s v="Central"/>
    <s v="no"/>
  </r>
  <r>
    <n v="179265"/>
    <s v="University of Health Sciences and Pharmacy in St. Louis"/>
    <s v="MO"/>
    <n v="0.89839999999999998"/>
    <n v="337"/>
    <n v="32550"/>
    <x v="532"/>
    <n v="0.69230000000000003"/>
    <n v="0.31269999999999998"/>
    <n v="137047"/>
    <n v="17755"/>
    <n v="10471"/>
    <n v="9"/>
    <s v="Private nonprofit"/>
    <s v="City"/>
    <s v="Central"/>
    <s v="yes"/>
  </r>
  <r>
    <n v="145600"/>
    <s v="University of Illinois Chicago"/>
    <s v="IL"/>
    <n v="0.77349999999999997"/>
    <n v="22170"/>
    <n v="29884"/>
    <x v="533"/>
    <n v="0.80210000000000004"/>
    <n v="0.48930000000000001"/>
    <n v="68740"/>
    <n v="16704"/>
    <n v="14621"/>
    <n v="17"/>
    <s v="Public"/>
    <s v="City"/>
    <s v="Central"/>
    <s v="yes"/>
  </r>
  <r>
    <n v="436827"/>
    <s v="University of Connecticut-Avery Point"/>
    <s v="CT"/>
    <n v="0.88180000000000003"/>
    <n v="454"/>
    <n v="40808"/>
    <x v="533"/>
    <n v="0.70240000000000002"/>
    <n v="0.38190000000000002"/>
    <n v="73997"/>
    <n v="21500"/>
    <n v="17573"/>
    <n v="13"/>
    <s v="Public"/>
    <s v="Suburb"/>
    <s v="East"/>
    <s v="yes"/>
  </r>
  <r>
    <n v="168546"/>
    <s v="Albion College"/>
    <s v="MI"/>
    <n v="0.80700000000000005"/>
    <n v="1300"/>
    <n v="56950"/>
    <x v="534"/>
    <n v="0.70799999999999996"/>
    <n v="0.47489999999999999"/>
    <n v="58799"/>
    <n v="27000"/>
    <n v="7469"/>
    <n v="11"/>
    <s v="Private nonprofit"/>
    <s v="Town or Rural"/>
    <s v="Central"/>
    <s v="yes"/>
  </r>
  <r>
    <n v="154712"/>
    <s v="Benedictine College"/>
    <s v="KS"/>
    <n v="0.98119999999999996"/>
    <n v="2272"/>
    <n v="36350"/>
    <x v="535"/>
    <n v="0.83230000000000004"/>
    <n v="0.18779999999999999"/>
    <n v="53175"/>
    <n v="24599"/>
    <n v="8331"/>
    <n v="16"/>
    <s v="Private nonprofit"/>
    <s v="Town or Rural"/>
    <s v="Central"/>
    <s v="yes"/>
  </r>
  <r>
    <n v="217961"/>
    <s v="Converse University"/>
    <s v="SC"/>
    <n v="0.6774"/>
    <n v="1173"/>
    <n v="25240"/>
    <x v="536"/>
    <n v="0.7964"/>
    <n v="0.39779999999999999"/>
    <n v="40867"/>
    <n v="27000"/>
    <n v="6564"/>
    <n v="12"/>
    <s v="Private nonprofit"/>
    <s v="City"/>
    <s v="East"/>
    <s v="no"/>
  </r>
  <r>
    <n v="168430"/>
    <s v="Worcester State University"/>
    <s v="MA"/>
    <n v="0.87990000000000002"/>
    <n v="3930"/>
    <n v="17866"/>
    <x v="537"/>
    <n v="0.78139999999999998"/>
    <n v="0.3"/>
    <n v="60624"/>
    <n v="19500"/>
    <n v="10308"/>
    <n v="16"/>
    <s v="Public"/>
    <s v="City"/>
    <s v="East"/>
    <s v="yes"/>
  </r>
  <r>
    <n v="196060"/>
    <s v="University at Albany"/>
    <s v="NY"/>
    <n v="0.69099999999999995"/>
    <n v="12564"/>
    <n v="31256"/>
    <x v="537"/>
    <n v="0.83440000000000003"/>
    <n v="0.43690000000000001"/>
    <n v="67979"/>
    <n v="19500"/>
    <n v="11012"/>
    <n v="16"/>
    <s v="Public"/>
    <s v="City"/>
    <s v="East"/>
    <s v="yes"/>
  </r>
  <r>
    <n v="107512"/>
    <s v="Ouachita Baptist University"/>
    <s v="AR"/>
    <n v="0.67520000000000002"/>
    <n v="1602"/>
    <n v="34500"/>
    <x v="538"/>
    <n v="0.82540000000000002"/>
    <n v="0.2341"/>
    <n v="51673"/>
    <n v="21050"/>
    <n v="7702"/>
    <n v="14"/>
    <s v="Private nonprofit"/>
    <s v="Town or Rural"/>
    <s v="Central"/>
    <s v="yes"/>
  </r>
  <r>
    <n v="203845"/>
    <s v="Marietta College"/>
    <s v="OH"/>
    <n v="0.79310000000000003"/>
    <n v="952"/>
    <n v="39652"/>
    <x v="539"/>
    <n v="0.69430000000000003"/>
    <n v="0.33550000000000002"/>
    <n v="57180"/>
    <n v="27000"/>
    <n v="7828"/>
    <n v="10"/>
    <s v="Private nonprofit"/>
    <s v="Town or Rural"/>
    <s v="Central"/>
    <s v="yes"/>
  </r>
  <r>
    <n v="385619"/>
    <s v="Everglades University"/>
    <s v="FL"/>
    <n v="0.8145"/>
    <n v="2789"/>
    <n v="21680"/>
    <x v="540"/>
    <n v="0.73650000000000004"/>
    <n v="0.72009999999999996"/>
    <n v="47597"/>
    <n v="38996"/>
    <n v="5277"/>
    <n v="17"/>
    <s v="Private nonprofit"/>
    <s v="City"/>
    <s v="East"/>
    <s v="no"/>
  </r>
  <r>
    <n v="186283"/>
    <s v="Rider University"/>
    <s v="NJ"/>
    <n v="0.78639999999999999"/>
    <n v="3106"/>
    <n v="41120"/>
    <x v="541"/>
    <n v="0.78359999999999996"/>
    <n v="0.3473"/>
    <n v="62208"/>
    <n v="26130"/>
    <n v="11615"/>
    <n v="14"/>
    <s v="Private nonprofit"/>
    <s v="Suburb"/>
    <s v="East"/>
    <s v="yes"/>
  </r>
  <r>
    <n v="105330"/>
    <s v="Northern Arizona University"/>
    <s v="AZ"/>
    <n v="0.89610000000000001"/>
    <n v="22903"/>
    <n v="29881"/>
    <x v="542"/>
    <n v="0.75480000000000003"/>
    <n v="0.31259999999999999"/>
    <n v="54384"/>
    <n v="19000"/>
    <n v="9847"/>
    <n v="19"/>
    <s v="Public"/>
    <s v="City"/>
    <s v="West"/>
    <s v="yes"/>
  </r>
  <r>
    <n v="157401"/>
    <s v="Murray State University"/>
    <s v="KY"/>
    <n v="0.85680000000000001"/>
    <n v="6688"/>
    <n v="19836"/>
    <x v="542"/>
    <n v="0.75649999999999995"/>
    <n v="0.3332"/>
    <n v="44737"/>
    <n v="20500"/>
    <n v="7855"/>
    <n v="17"/>
    <s v="Public"/>
    <s v="Town or Rural"/>
    <s v="Central"/>
    <s v="no"/>
  </r>
  <r>
    <n v="199412"/>
    <s v="Queens University of Charlotte"/>
    <s v="NC"/>
    <n v="0.62080000000000002"/>
    <n v="1211"/>
    <n v="45846"/>
    <x v="543"/>
    <n v="0.74060000000000004"/>
    <n v="0.24030000000000001"/>
    <n v="57673"/>
    <n v="25000"/>
    <n v="8748"/>
    <n v="9"/>
    <s v="Private nonprofit"/>
    <s v="City"/>
    <s v="East"/>
    <s v="yes"/>
  </r>
  <r>
    <n v="175005"/>
    <s v="St Catherine University"/>
    <s v="MN"/>
    <n v="0.91849999999999998"/>
    <n v="2473"/>
    <n v="51454"/>
    <x v="544"/>
    <n v="0.8034"/>
    <n v="0.4007"/>
    <n v="59282"/>
    <n v="24181"/>
    <n v="7616"/>
    <n v="9"/>
    <s v="Private nonprofit"/>
    <s v="City"/>
    <s v="Central"/>
    <s v="yes"/>
  </r>
  <r>
    <n v="182290"/>
    <s v="University of Nevada-Reno"/>
    <s v="NV"/>
    <n v="0.73709999999999998"/>
    <n v="15599"/>
    <n v="27720"/>
    <x v="545"/>
    <n v="0.79659999999999997"/>
    <n v="0.22889999999999999"/>
    <n v="60614"/>
    <n v="18922"/>
    <n v="13293"/>
    <n v="17"/>
    <s v="Public"/>
    <s v="City"/>
    <s v="West"/>
    <s v="yes"/>
  </r>
  <r>
    <n v="157289"/>
    <s v="University of Louisville"/>
    <s v="KY"/>
    <n v="0.79410000000000003"/>
    <n v="14727"/>
    <n v="29482"/>
    <x v="546"/>
    <n v="0.81489999999999996"/>
    <n v="0.30599999999999999"/>
    <n v="53899"/>
    <n v="20500"/>
    <n v="9671"/>
    <n v="14"/>
    <s v="Public"/>
    <s v="City"/>
    <s v="Central"/>
    <s v="yes"/>
  </r>
  <r>
    <n v="232566"/>
    <s v="Longwood University"/>
    <s v="VA"/>
    <n v="0.9022"/>
    <n v="3015"/>
    <n v="27978"/>
    <x v="546"/>
    <n v="0.79769999999999996"/>
    <n v="0.27710000000000001"/>
    <n v="52347"/>
    <n v="25000"/>
    <n v="9246"/>
    <n v="15"/>
    <s v="Public"/>
    <s v="Town or Rural"/>
    <s v="East"/>
    <s v="yes"/>
  </r>
  <r>
    <n v="110370"/>
    <s v="California College of the Arts"/>
    <s v="CA"/>
    <n v="0.91100000000000003"/>
    <n v="990"/>
    <n v="60226"/>
    <x v="547"/>
    <n v="0.86699999999999999"/>
    <n v="0.25090000000000001"/>
    <n v="49414"/>
    <n v="27000"/>
    <n v="9785"/>
    <n v="8"/>
    <s v="Private nonprofit"/>
    <s v="City"/>
    <s v="West"/>
    <s v="no"/>
  </r>
  <r>
    <n v="173300"/>
    <s v="Concordia College at Moorhead"/>
    <s v="MN"/>
    <n v="0.62649999999999995"/>
    <n v="1829"/>
    <n v="31170"/>
    <x v="548"/>
    <n v="0.83560000000000001"/>
    <n v="0.19070000000000001"/>
    <n v="59317"/>
    <n v="26847"/>
    <n v="7714"/>
    <n v="12"/>
    <s v="Private nonprofit"/>
    <s v="Suburb"/>
    <s v="Central"/>
    <s v="yes"/>
  </r>
  <r>
    <n v="154235"/>
    <s v="Saint Ambrose University"/>
    <s v="IA"/>
    <n v="0.77329999999999999"/>
    <n v="1916"/>
    <n v="36658"/>
    <x v="549"/>
    <n v="0.75770000000000004"/>
    <n v="0.3155"/>
    <n v="59531"/>
    <n v="25000"/>
    <n v="7663"/>
    <n v="11"/>
    <s v="Private nonprofit"/>
    <s v="City"/>
    <s v="Central"/>
    <s v="yes"/>
  </r>
  <r>
    <n v="127918"/>
    <s v="Regis University"/>
    <s v="CO"/>
    <n v="0.86460000000000004"/>
    <n v="2627"/>
    <n v="46340"/>
    <x v="550"/>
    <n v="0.71430000000000005"/>
    <n v="0.31830000000000003"/>
    <n v="72105"/>
    <n v="25000"/>
    <n v="8318"/>
    <n v="11"/>
    <s v="Private nonprofit"/>
    <s v="City"/>
    <s v="West"/>
    <s v="yes"/>
  </r>
  <r>
    <n v="198136"/>
    <s v="Campbell University"/>
    <s v="NC"/>
    <n v="0.87180000000000002"/>
    <n v="2680"/>
    <n v="41600"/>
    <x v="551"/>
    <n v="0.76160000000000005"/>
    <n v="0.37580000000000002"/>
    <n v="54886"/>
    <n v="22500"/>
    <n v="9210"/>
    <n v="13"/>
    <s v="Private nonprofit"/>
    <s v="Town or Rural"/>
    <s v="East"/>
    <s v="yes"/>
  </r>
  <r>
    <n v="443410"/>
    <s v="DigiPen Institute of Technology"/>
    <s v="WA"/>
    <n v="0.64419999999999999"/>
    <n v="995"/>
    <n v="38950"/>
    <x v="552"/>
    <n v="0.76190000000000002"/>
    <n v="0.22459999999999999"/>
    <n v="79878"/>
    <n v="27000"/>
    <n v="10167"/>
    <n v="11"/>
    <s v="Private for-profit"/>
    <s v="City"/>
    <s v="West"/>
    <s v="yes"/>
  </r>
  <r>
    <n v="212984"/>
    <s v="Holy Family University"/>
    <s v="PA"/>
    <n v="0.71040000000000003"/>
    <n v="2464"/>
    <n v="35330"/>
    <x v="553"/>
    <n v="0.77729999999999999"/>
    <n v="0.41049999999999998"/>
    <n v="62235"/>
    <n v="25125"/>
    <n v="7978"/>
    <n v="14"/>
    <s v="Private nonprofit"/>
    <s v="City"/>
    <s v="East"/>
    <s v="yes"/>
  </r>
  <r>
    <n v="168005"/>
    <s v="Suffolk University"/>
    <s v="MA"/>
    <n v="0.82330000000000003"/>
    <n v="4268"/>
    <n v="47550"/>
    <x v="554"/>
    <n v="0.75429999999999997"/>
    <n v="0.29949999999999999"/>
    <n v="67506"/>
    <n v="26889"/>
    <n v="12891"/>
    <n v="15"/>
    <s v="Private nonprofit"/>
    <s v="City"/>
    <s v="East"/>
    <s v="yes"/>
  </r>
  <r>
    <n v="147828"/>
    <s v="Olivet Nazarene University"/>
    <s v="IL"/>
    <n v="0.55859999999999999"/>
    <n v="2603"/>
    <n v="38900"/>
    <x v="555"/>
    <n v="0.70830000000000004"/>
    <n v="0.38040000000000002"/>
    <n v="53213"/>
    <n v="25000"/>
    <n v="7582"/>
    <n v="15"/>
    <s v="Private nonprofit"/>
    <s v="Suburb"/>
    <s v="Central"/>
    <s v="yes"/>
  </r>
  <r>
    <n v="227216"/>
    <s v="University of North Texas"/>
    <s v="TX"/>
    <n v="0.72230000000000005"/>
    <n v="34341"/>
    <n v="21149"/>
    <x v="556"/>
    <n v="0.76649999999999996"/>
    <n v="0.38040000000000002"/>
    <n v="57010"/>
    <n v="19250"/>
    <n v="11092"/>
    <n v="25"/>
    <s v="Public"/>
    <s v="City"/>
    <s v="West"/>
    <s v="yes"/>
  </r>
  <r>
    <n v="230603"/>
    <s v="Southern Utah University"/>
    <s v="UT"/>
    <n v="0.81789999999999996"/>
    <n v="9289"/>
    <n v="21192"/>
    <x v="557"/>
    <n v="0.75519999999999998"/>
    <n v="0.24879999999999999"/>
    <n v="50296"/>
    <n v="12500"/>
    <n v="8847"/>
    <n v="22"/>
    <s v="Public"/>
    <s v="Town or Rural"/>
    <s v="West"/>
    <s v="yes"/>
  </r>
  <r>
    <n v="201104"/>
    <s v="Ashland University"/>
    <s v="OH"/>
    <n v="0.76400000000000001"/>
    <n v="2199"/>
    <n v="31210"/>
    <x v="558"/>
    <n v="0.76519999999999999"/>
    <n v="0.28849999999999998"/>
    <n v="52928"/>
    <n v="25000"/>
    <n v="7701"/>
    <n v="14"/>
    <s v="Private nonprofit"/>
    <s v="Town or Rural"/>
    <s v="Central"/>
    <s v="yes"/>
  </r>
  <r>
    <n v="210331"/>
    <s v="Corban University"/>
    <s v="OR"/>
    <n v="0.93899999999999995"/>
    <n v="678"/>
    <n v="40280"/>
    <x v="559"/>
    <n v="0.77700000000000002"/>
    <n v="0.24970000000000001"/>
    <n v="48917"/>
    <n v="22625"/>
    <n v="6449"/>
    <n v="17"/>
    <s v="Private nonprofit"/>
    <s v="City"/>
    <s v="West"/>
    <s v="no"/>
  </r>
  <r>
    <n v="170675"/>
    <s v="Lawrence Technological University"/>
    <s v="MI"/>
    <n v="0.55900000000000005"/>
    <n v="1668"/>
    <n v="44760"/>
    <x v="560"/>
    <n v="0.78359999999999996"/>
    <n v="0.155"/>
    <n v="69151"/>
    <n v="27000"/>
    <n v="9215"/>
    <n v="11"/>
    <s v="Private nonprofit"/>
    <s v="City"/>
    <s v="Central"/>
    <s v="yes"/>
  </r>
  <r>
    <n v="181604"/>
    <s v="College of Saint Mary"/>
    <s v="NE"/>
    <n v="0.44650000000000001"/>
    <n v="445"/>
    <n v="24510"/>
    <x v="561"/>
    <n v="0.79779999999999995"/>
    <n v="0.38800000000000001"/>
    <n v="54338"/>
    <n v="24250"/>
    <n v="7807"/>
    <n v="8"/>
    <s v="Private nonprofit"/>
    <s v="City"/>
    <s v="Central"/>
    <s v="yes"/>
  </r>
  <r>
    <n v="236939"/>
    <s v="Washington State University"/>
    <s v="WA"/>
    <n v="0.86639999999999995"/>
    <n v="21099"/>
    <n v="29950"/>
    <x v="561"/>
    <n v="0.78339999999999999"/>
    <n v="0.27379999999999999"/>
    <n v="68905"/>
    <n v="19500"/>
    <n v="11233"/>
    <n v="15"/>
    <s v="Public"/>
    <s v="Town or Rural"/>
    <s v="West"/>
    <s v="yes"/>
  </r>
  <r>
    <n v="200280"/>
    <s v="University of North Dakota"/>
    <s v="ND"/>
    <n v="0.76900000000000002"/>
    <n v="9981"/>
    <n v="15570"/>
    <x v="562"/>
    <n v="0.84019999999999995"/>
    <n v="0.17150000000000001"/>
    <n v="63552"/>
    <n v="22057"/>
    <n v="10049"/>
    <n v="17"/>
    <s v="Public"/>
    <s v="City"/>
    <s v="Central"/>
    <s v="yes"/>
  </r>
  <r>
    <n v="173665"/>
    <s v="Hamline University"/>
    <s v="MN"/>
    <n v="0.87629999999999997"/>
    <n v="1776"/>
    <n v="50004"/>
    <x v="563"/>
    <n v="0.7823"/>
    <n v="0.40699999999999997"/>
    <n v="61106"/>
    <n v="23770"/>
    <n v="8221"/>
    <n v="14"/>
    <s v="Private nonprofit"/>
    <s v="City"/>
    <s v="Central"/>
    <s v="yes"/>
  </r>
  <r>
    <n v="211468"/>
    <s v="Cedar Crest College"/>
    <s v="PA"/>
    <n v="0.8407"/>
    <n v="834"/>
    <n v="46314"/>
    <x v="564"/>
    <n v="0.7097"/>
    <n v="0.43569999999999998"/>
    <n v="59460"/>
    <n v="27000"/>
    <n v="7285"/>
    <n v="9"/>
    <s v="Private nonprofit"/>
    <s v="City"/>
    <s v="East"/>
    <s v="yes"/>
  </r>
  <r>
    <n v="196194"/>
    <s v="State University of New York at Oswego"/>
    <s v="NY"/>
    <n v="0.80549999999999999"/>
    <n v="5473"/>
    <n v="18735"/>
    <x v="565"/>
    <n v="0.70450000000000002"/>
    <n v="0.39650000000000002"/>
    <n v="57566"/>
    <n v="20880"/>
    <n v="8147"/>
    <n v="15"/>
    <s v="Public"/>
    <s v="Town or Rural"/>
    <s v="East"/>
    <s v="yes"/>
  </r>
  <r>
    <n v="143118"/>
    <s v="Aurora University"/>
    <s v="IL"/>
    <n v="0.8085"/>
    <n v="3974"/>
    <n v="29170"/>
    <x v="566"/>
    <n v="0.77059999999999995"/>
    <n v="0.44950000000000001"/>
    <n v="58709"/>
    <n v="20318"/>
    <n v="9142"/>
    <n v="18"/>
    <s v="Private nonprofit"/>
    <s v="Suburb"/>
    <s v="Central"/>
    <s v="yes"/>
  </r>
  <r>
    <n v="150604"/>
    <s v="Franklin College"/>
    <s v="IN"/>
    <n v="0.69799999999999995"/>
    <n v="900"/>
    <n v="38710"/>
    <x v="567"/>
    <n v="0.72940000000000005"/>
    <n v="0.3644"/>
    <n v="55376"/>
    <n v="27000"/>
    <n v="7146"/>
    <n v="12"/>
    <s v="Private nonprofit"/>
    <s v="Suburb"/>
    <s v="Central"/>
    <s v="yes"/>
  </r>
  <r>
    <n v="201548"/>
    <s v="Capital University"/>
    <s v="OH"/>
    <n v="0.70220000000000005"/>
    <n v="1585"/>
    <n v="43234"/>
    <x v="568"/>
    <n v="0.75539999999999996"/>
    <n v="0.33889999999999998"/>
    <n v="54143"/>
    <n v="26889"/>
    <n v="8673"/>
    <n v="9"/>
    <s v="Private nonprofit"/>
    <s v="Suburb"/>
    <s v="Central"/>
    <s v="yes"/>
  </r>
  <r>
    <n v="200004"/>
    <s v="Western Carolina University"/>
    <s v="NC"/>
    <n v="0.81830000000000003"/>
    <n v="10024"/>
    <n v="8630"/>
    <x v="569"/>
    <n v="0.79110000000000003"/>
    <n v="0.34639999999999999"/>
    <n v="49458"/>
    <n v="21868"/>
    <n v="9069"/>
    <n v="16"/>
    <s v="Public"/>
    <s v="Town or Rural"/>
    <s v="East"/>
    <s v="no"/>
  </r>
  <r>
    <n v="238661"/>
    <s v="Edgewood University"/>
    <s v="WI"/>
    <n v="0.75729999999999997"/>
    <n v="1107"/>
    <n v="35860"/>
    <x v="570"/>
    <n v="0.73150000000000004"/>
    <n v="0.25779999999999997"/>
    <n v="59728"/>
    <n v="24424"/>
    <n v="7213"/>
    <n v="15"/>
    <s v="Private nonprofit"/>
    <s v="City"/>
    <s v="Central"/>
    <s v="yes"/>
  </r>
  <r>
    <n v="384254"/>
    <s v="Beacon College"/>
    <s v="FL"/>
    <n v="0.43469999999999998"/>
    <n v="506"/>
    <n v="51680"/>
    <x v="571"/>
    <n v="0.84919999999999995"/>
    <n v="0.23530000000000001"/>
    <n v="29420"/>
    <n v="25000"/>
    <n v="6234"/>
    <n v="12"/>
    <s v="Private nonprofit"/>
    <s v="Suburb"/>
    <s v="East"/>
    <s v="no"/>
  </r>
  <r>
    <n v="230995"/>
    <s v="Norwich University"/>
    <s v="VT"/>
    <n v="0.74439999999999995"/>
    <n v="2428"/>
    <n v="49740"/>
    <x v="572"/>
    <n v="0.79259999999999997"/>
    <n v="0.24410000000000001"/>
    <n v="65575"/>
    <n v="25000"/>
    <n v="8275"/>
    <n v="13"/>
    <s v="Private nonprofit"/>
    <s v="Town or Rural"/>
    <s v="East"/>
    <s v="yes"/>
  </r>
  <r>
    <n v="142115"/>
    <s v="Boise State University"/>
    <s v="ID"/>
    <n v="0.87209999999999999"/>
    <n v="17674"/>
    <n v="27788"/>
    <x v="573"/>
    <n v="0.78849999999999998"/>
    <n v="0.18079999999999999"/>
    <n v="51658"/>
    <n v="20500"/>
    <n v="9887"/>
    <n v="20"/>
    <s v="Public"/>
    <s v="City"/>
    <s v="West"/>
    <s v="yes"/>
  </r>
  <r>
    <n v="213987"/>
    <s v="Mercyhurst University"/>
    <s v="PA"/>
    <n v="0.81020000000000003"/>
    <n v="2191"/>
    <n v="45770"/>
    <x v="574"/>
    <n v="0.79790000000000005"/>
    <n v="0.31330000000000002"/>
    <n v="47452"/>
    <n v="25305"/>
    <n v="7193"/>
    <n v="14"/>
    <s v="Private nonprofit"/>
    <s v="City"/>
    <s v="East"/>
    <s v="no"/>
  </r>
  <r>
    <n v="183062"/>
    <s v="Keene State College"/>
    <s v="NH"/>
    <n v="0.90329999999999999"/>
    <n v="2699"/>
    <n v="26840"/>
    <x v="575"/>
    <n v="0.78680000000000005"/>
    <n v="0.2616"/>
    <n v="54368"/>
    <n v="25749"/>
    <n v="10286"/>
    <n v="17"/>
    <s v="Public"/>
    <s v="Town or Rural"/>
    <s v="East"/>
    <s v="yes"/>
  </r>
  <r>
    <n v="194310"/>
    <s v="Pace University"/>
    <s v="NY"/>
    <n v="0.75919999999999999"/>
    <n v="7665"/>
    <n v="53290"/>
    <x v="576"/>
    <n v="0.75490000000000002"/>
    <n v="0.27250000000000002"/>
    <n v="70378"/>
    <n v="23250"/>
    <n v="12908"/>
    <n v="14"/>
    <s v="Private nonprofit"/>
    <s v="City"/>
    <s v="East"/>
    <s v="yes"/>
  </r>
  <r>
    <n v="170806"/>
    <s v="Madonna University"/>
    <s v="MI"/>
    <n v="0.63390000000000002"/>
    <n v="1632"/>
    <n v="28440"/>
    <x v="577"/>
    <n v="0.71540000000000004"/>
    <n v="0.30399999999999999"/>
    <n v="59058"/>
    <n v="23000"/>
    <n v="7541"/>
    <n v="11"/>
    <s v="Private nonprofit"/>
    <s v="City"/>
    <s v="Central"/>
    <s v="yes"/>
  </r>
  <r>
    <n v="125763"/>
    <s v="Whittier College"/>
    <s v="CA"/>
    <n v="0.80789999999999995"/>
    <n v="764"/>
    <n v="51350"/>
    <x v="578"/>
    <n v="0.66210000000000002"/>
    <n v="0.33910000000000001"/>
    <n v="59492"/>
    <n v="24937"/>
    <n v="9094"/>
    <n v="8"/>
    <s v="Private nonprofit"/>
    <s v="Suburb"/>
    <s v="West"/>
    <s v="yes"/>
  </r>
  <r>
    <n v="211431"/>
    <s v="Carlow University"/>
    <s v="PA"/>
    <n v="0.86950000000000005"/>
    <n v="1348"/>
    <n v="35874"/>
    <x v="579"/>
    <n v="0.84430000000000005"/>
    <n v="0.43009999999999998"/>
    <n v="51051"/>
    <n v="25500"/>
    <n v="7520"/>
    <n v="12"/>
    <s v="Private nonprofit"/>
    <s v="City"/>
    <s v="East"/>
    <s v="yes"/>
  </r>
  <r>
    <n v="219471"/>
    <s v="University of South Dakota"/>
    <s v="SD"/>
    <n v="0.98780000000000001"/>
    <n v="5439"/>
    <n v="12942"/>
    <x v="580"/>
    <n v="0.79339999999999999"/>
    <n v="0.18659999999999999"/>
    <n v="51926"/>
    <n v="23592"/>
    <n v="9264"/>
    <n v="16"/>
    <s v="Public"/>
    <s v="Town or Rural"/>
    <s v="Central"/>
    <s v="yes"/>
  </r>
  <r>
    <n v="213321"/>
    <s v="King's College"/>
    <s v="PA"/>
    <n v="0.93110000000000004"/>
    <n v="1484"/>
    <n v="44100"/>
    <x v="581"/>
    <n v="0.75700000000000001"/>
    <n v="0.30380000000000001"/>
    <n v="59498"/>
    <n v="27000"/>
    <n v="8851"/>
    <n v="13"/>
    <s v="Private nonprofit"/>
    <s v="City"/>
    <s v="East"/>
    <s v="yes"/>
  </r>
  <r>
    <n v="146339"/>
    <s v="Judson University"/>
    <s v="IL"/>
    <n v="0.47589999999999999"/>
    <n v="708"/>
    <n v="31360"/>
    <x v="582"/>
    <n v="0.5917"/>
    <n v="0.3871"/>
    <n v="56313"/>
    <n v="25000"/>
    <n v="6024"/>
    <n v="10"/>
    <s v="Private nonprofit"/>
    <s v="City"/>
    <s v="Central"/>
    <s v="yes"/>
  </r>
  <r>
    <n v="176479"/>
    <s v="William Carey University"/>
    <s v="MS"/>
    <n v="0.60289999999999999"/>
    <n v="2201"/>
    <n v="15480"/>
    <x v="583"/>
    <n v="0.77939999999999998"/>
    <n v="0.27110000000000001"/>
    <n v="43087"/>
    <n v="20832"/>
    <n v="8123"/>
    <n v="14"/>
    <s v="Private nonprofit"/>
    <s v="City"/>
    <s v="Central"/>
    <s v="no"/>
  </r>
  <r>
    <n v="117627"/>
    <s v="La Sierra University"/>
    <s v="CA"/>
    <n v="0.91500000000000004"/>
    <n v="1116"/>
    <n v="37710"/>
    <x v="584"/>
    <n v="0.77290000000000003"/>
    <n v="0.47249999999999998"/>
    <n v="61824"/>
    <n v="27000"/>
    <n v="8396"/>
    <n v="12"/>
    <s v="Private nonprofit"/>
    <s v="City"/>
    <s v="West"/>
    <s v="yes"/>
  </r>
  <r>
    <n v="111188"/>
    <s v="Cal Poly Maritime Academy"/>
    <s v="CA"/>
    <n v="0.95009999999999994"/>
    <n v="804"/>
    <n v="22544"/>
    <x v="585"/>
    <n v="0.77459999999999996"/>
    <n v="0.251"/>
    <n v="94784"/>
    <n v="24965"/>
    <n v="12097"/>
    <n v="11"/>
    <s v="Public"/>
    <s v="City"/>
    <s v="West"/>
    <s v="yes"/>
  </r>
  <r>
    <n v="215114"/>
    <s v="Cairn University-Langhorne"/>
    <s v="PA"/>
    <n v="0.88170000000000004"/>
    <n v="775"/>
    <n v="34009"/>
    <x v="586"/>
    <n v="0.76619999999999999"/>
    <n v="0.32050000000000001"/>
    <n v="44172"/>
    <n v="26926"/>
    <n v="6206"/>
    <n v="11"/>
    <s v="Private nonprofit"/>
    <s v="Suburb"/>
    <s v="East"/>
    <s v="no"/>
  </r>
  <r>
    <n v="213668"/>
    <s v="Lycoming College"/>
    <s v="PA"/>
    <n v="0.74070000000000003"/>
    <n v="996"/>
    <n v="50029"/>
    <x v="587"/>
    <n v="0.7611"/>
    <n v="0.38009999999999999"/>
    <n v="56210"/>
    <n v="27000"/>
    <n v="8261"/>
    <n v="10"/>
    <s v="Private nonprofit"/>
    <s v="City"/>
    <s v="East"/>
    <s v="yes"/>
  </r>
  <r>
    <n v="237932"/>
    <s v="West Liberty University"/>
    <s v="WV"/>
    <n v="0.97270000000000001"/>
    <n v="1511"/>
    <n v="17442"/>
    <x v="588"/>
    <n v="0.68859999999999999"/>
    <n v="0.31879999999999997"/>
    <n v="43296"/>
    <n v="23250"/>
    <n v="7150"/>
    <n v="12"/>
    <s v="Public"/>
    <s v="Town or Rural"/>
    <s v="East"/>
    <s v="no"/>
  </r>
  <r>
    <n v="181297"/>
    <s v="Nebraska Methodist College of Nursing &amp; Allied Health"/>
    <s v="NE"/>
    <n v="0.73409999999999997"/>
    <n v="781"/>
    <n v="17885"/>
    <x v="589"/>
    <n v="0.85709999999999997"/>
    <n v="0.3085"/>
    <n v="65071"/>
    <n v="23417"/>
    <n v="6681"/>
    <n v="13"/>
    <s v="Private nonprofit"/>
    <s v="City"/>
    <s v="Central"/>
    <s v="yes"/>
  </r>
  <r>
    <n v="140553"/>
    <s v="Morehouse College"/>
    <s v="GA"/>
    <n v="0.43959999999999999"/>
    <n v="2844"/>
    <n v="32893"/>
    <x v="590"/>
    <n v="0.86909999999999998"/>
    <n v="0.44669999999999999"/>
    <n v="52889"/>
    <n v="25000"/>
    <n v="8703"/>
    <n v="14"/>
    <s v="Private nonprofit"/>
    <s v="City"/>
    <s v="East"/>
    <s v="yes"/>
  </r>
  <r>
    <n v="487524"/>
    <s v="Husson University"/>
    <s v="ME"/>
    <n v="0.8095"/>
    <n v="2618"/>
    <n v="23304"/>
    <x v="591"/>
    <n v="0.75349999999999995"/>
    <n v="0.3881"/>
    <n v="45025"/>
    <n v="27000"/>
    <n v="7935"/>
    <n v="15"/>
    <s v="Private nonprofit"/>
    <s v="City"/>
    <s v="East"/>
    <s v="no"/>
  </r>
  <r>
    <n v="176053"/>
    <s v="Mississippi Christian University"/>
    <s v="MS"/>
    <n v="0.29110000000000003"/>
    <n v="2518"/>
    <n v="23500"/>
    <x v="592"/>
    <n v="0.77759999999999996"/>
    <n v="0.2964"/>
    <n v="47485"/>
    <n v="22500"/>
    <n v="7995"/>
    <n v="14"/>
    <s v="Private nonprofit"/>
    <s v="Suburb"/>
    <s v="Central"/>
    <s v="no"/>
  </r>
  <r>
    <n v="230728"/>
    <s v="Utah State University"/>
    <s v="UT"/>
    <n v="0.92469999999999997"/>
    <n v="20272"/>
    <n v="24802"/>
    <x v="593"/>
    <n v="0.70840000000000003"/>
    <n v="0.25779999999999997"/>
    <n v="54022"/>
    <n v="14340"/>
    <n v="11173"/>
    <n v="19"/>
    <s v="Public"/>
    <s v="City"/>
    <s v="West"/>
    <s v="yes"/>
  </r>
  <r>
    <n v="409698"/>
    <s v="California State University-Monterey Bay"/>
    <s v="CA"/>
    <n v="0.97399999999999998"/>
    <n v="6819"/>
    <n v="20379"/>
    <x v="594"/>
    <n v="0.79869999999999997"/>
    <n v="0.43169999999999997"/>
    <n v="59247"/>
    <n v="12750"/>
    <n v="12135"/>
    <n v="24"/>
    <s v="Public"/>
    <s v="Suburb"/>
    <s v="West"/>
    <s v="yes"/>
  </r>
  <r>
    <n v="159656"/>
    <s v="Loyola University New Orleans"/>
    <s v="LA"/>
    <n v="0.93049999999999999"/>
    <n v="2812"/>
    <n v="49440"/>
    <x v="595"/>
    <n v="0.80059999999999998"/>
    <n v="0.37319999999999998"/>
    <n v="52927"/>
    <n v="26000"/>
    <n v="8990"/>
    <n v="12"/>
    <s v="Private nonprofit"/>
    <s v="City"/>
    <s v="Central"/>
    <s v="yes"/>
  </r>
  <r>
    <n v="222178"/>
    <s v="Abilene Christian University"/>
    <s v="TX"/>
    <n v="0.6603"/>
    <n v="3195"/>
    <n v="44200"/>
    <x v="596"/>
    <n v="0.80510000000000004"/>
    <n v="0.2233"/>
    <n v="55736"/>
    <n v="24250"/>
    <n v="8928"/>
    <n v="13"/>
    <s v="Private nonprofit"/>
    <s v="City"/>
    <s v="West"/>
    <s v="yes"/>
  </r>
  <r>
    <n v="228149"/>
    <s v="St. Mary's University"/>
    <s v="TX"/>
    <n v="0.97760000000000002"/>
    <n v="1951"/>
    <n v="37434"/>
    <x v="597"/>
    <n v="0.73"/>
    <n v="0.3861"/>
    <n v="56955"/>
    <n v="25563"/>
    <n v="10724"/>
    <n v="11"/>
    <s v="Private nonprofit"/>
    <s v="City"/>
    <s v="West"/>
    <s v="yes"/>
  </r>
  <r>
    <n v="240189"/>
    <s v="University of Wisconsin-Whitewater"/>
    <s v="WI"/>
    <n v="0.85719999999999996"/>
    <n v="9405"/>
    <n v="18716"/>
    <x v="598"/>
    <n v="0.78039999999999998"/>
    <n v="0.25169999999999998"/>
    <n v="55356"/>
    <n v="23188"/>
    <n v="9017"/>
    <n v="21"/>
    <s v="Public"/>
    <s v="Town or Rural"/>
    <s v="Central"/>
    <s v="yes"/>
  </r>
  <r>
    <n v="190725"/>
    <s v="Daemen University"/>
    <s v="NY"/>
    <n v="0.68259999999999998"/>
    <n v="1643"/>
    <n v="35218"/>
    <x v="599"/>
    <n v="0.75670000000000004"/>
    <n v="0.46179999999999999"/>
    <n v="61808"/>
    <n v="22091"/>
    <n v="7103"/>
    <n v="12"/>
    <s v="Private nonprofit"/>
    <s v="Suburb"/>
    <s v="East"/>
    <s v="yes"/>
  </r>
  <r>
    <n v="240727"/>
    <s v="University of Wyoming"/>
    <s v="WY"/>
    <n v="0.96879999999999999"/>
    <n v="7944"/>
    <n v="24178"/>
    <x v="600"/>
    <n v="0.79679999999999995"/>
    <n v="0.22750000000000001"/>
    <n v="56880"/>
    <n v="18000"/>
    <n v="10759"/>
    <n v="13"/>
    <s v="Public"/>
    <s v="Town or Rural"/>
    <s v="West"/>
    <s v="yes"/>
  </r>
  <r>
    <n v="138354"/>
    <s v="University of West Florida"/>
    <s v="FL"/>
    <n v="0.58240000000000003"/>
    <n v="9330"/>
    <n v="19241"/>
    <x v="601"/>
    <n v="0.88759999999999994"/>
    <n v="0.33090000000000003"/>
    <n v="49137"/>
    <n v="16624"/>
    <n v="10653"/>
    <n v="22"/>
    <s v="Public"/>
    <s v="Town or Rural"/>
    <s v="East"/>
    <s v="no"/>
  </r>
  <r>
    <n v="194091"/>
    <s v="New York Institute of Technology"/>
    <s v="NY"/>
    <n v="0.81020000000000003"/>
    <n v="3440"/>
    <n v="46560"/>
    <x v="602"/>
    <n v="0.77990000000000004"/>
    <n v="0.45100000000000001"/>
    <n v="70080"/>
    <n v="23334"/>
    <n v="13524"/>
    <n v="12"/>
    <s v="Private nonprofit"/>
    <s v="Town or Rural"/>
    <s v="East"/>
    <s v="yes"/>
  </r>
  <r>
    <n v="169248"/>
    <s v="Central Michigan University"/>
    <s v="MI"/>
    <n v="0.8982"/>
    <n v="10035"/>
    <n v="14760"/>
    <x v="603"/>
    <n v="0.75360000000000005"/>
    <n v="0.31430000000000002"/>
    <n v="55874"/>
    <n v="27000"/>
    <n v="10682"/>
    <n v="16"/>
    <s v="Public"/>
    <s v="Town or Rural"/>
    <s v="Central"/>
    <s v="yes"/>
  </r>
  <r>
    <n v="204185"/>
    <s v="University of Mount Union"/>
    <s v="OH"/>
    <n v="0.78200000000000003"/>
    <n v="1995"/>
    <n v="36600"/>
    <x v="604"/>
    <n v="0.76680000000000004"/>
    <n v="0.2782"/>
    <n v="53217"/>
    <n v="27000"/>
    <n v="7830"/>
    <n v="15"/>
    <s v="Private nonprofit"/>
    <s v="Town or Rural"/>
    <s v="Central"/>
    <s v="yes"/>
  </r>
  <r>
    <n v="166391"/>
    <s v="Lasell University"/>
    <s v="MA"/>
    <n v="0.81220000000000003"/>
    <n v="1226"/>
    <n v="27040"/>
    <x v="605"/>
    <n v="0.70379999999999998"/>
    <n v="0.31280000000000002"/>
    <n v="49705"/>
    <n v="26000"/>
    <n v="8850"/>
    <n v="12"/>
    <s v="Private nonprofit"/>
    <s v="City"/>
    <s v="East"/>
    <s v="no"/>
  </r>
  <r>
    <n v="226231"/>
    <s v="LeTourneau University"/>
    <s v="TX"/>
    <n v="0.38009999999999999"/>
    <n v="1468"/>
    <n v="37160"/>
    <x v="606"/>
    <n v="0.80779999999999996"/>
    <n v="0.13289999999999999"/>
    <n v="57103"/>
    <n v="26000"/>
    <n v="6550"/>
    <n v="11"/>
    <s v="Private nonprofit"/>
    <s v="City"/>
    <s v="West"/>
    <s v="yes"/>
  </r>
  <r>
    <n v="204909"/>
    <s v="Ohio Wesleyan University"/>
    <s v="OH"/>
    <n v="0.55600000000000005"/>
    <n v="1516"/>
    <n v="53888"/>
    <x v="607"/>
    <n v="0.84740000000000004"/>
    <n v="0.28170000000000001"/>
    <n v="55624"/>
    <n v="27000"/>
    <n v="8792"/>
    <n v="12"/>
    <s v="Private nonprofit"/>
    <s v="Suburb"/>
    <s v="Central"/>
    <s v="yes"/>
  </r>
  <r>
    <n v="215442"/>
    <s v="Point Park University"/>
    <s v="PA"/>
    <n v="0.96909999999999996"/>
    <n v="2331"/>
    <n v="39570"/>
    <x v="608"/>
    <n v="0.73939999999999995"/>
    <n v="0.38700000000000001"/>
    <n v="45856"/>
    <n v="27000"/>
    <n v="9211"/>
    <n v="12"/>
    <s v="Private nonprofit"/>
    <s v="City"/>
    <s v="East"/>
    <s v="no"/>
  </r>
  <r>
    <n v="196246"/>
    <s v="State University of New York at Plattsburgh"/>
    <s v="NY"/>
    <n v="0.78410000000000002"/>
    <n v="3769"/>
    <n v="18945"/>
    <x v="609"/>
    <n v="0.73199999999999998"/>
    <n v="0.40560000000000002"/>
    <n v="56403"/>
    <n v="21196"/>
    <n v="8116"/>
    <n v="15"/>
    <s v="Public"/>
    <s v="Town or Rural"/>
    <s v="East"/>
    <s v="yes"/>
  </r>
  <r>
    <n v="206437"/>
    <s v="Walsh University"/>
    <s v="OH"/>
    <n v="0.70740000000000003"/>
    <n v="1390"/>
    <n v="35745"/>
    <x v="610"/>
    <n v="0.72370000000000001"/>
    <n v="0.27360000000000001"/>
    <n v="59764"/>
    <n v="27000"/>
    <n v="5760"/>
    <n v="14"/>
    <s v="Private nonprofit"/>
    <s v="Suburb"/>
    <s v="Central"/>
    <s v="yes"/>
  </r>
  <r>
    <n v="172644"/>
    <s v="Wayne State University"/>
    <s v="MI"/>
    <n v="0.81159999999999999"/>
    <n v="15587"/>
    <n v="32037"/>
    <x v="611"/>
    <n v="0.82650000000000001"/>
    <n v="0.45689999999999997"/>
    <n v="53493"/>
    <n v="21250"/>
    <n v="12166"/>
    <n v="14"/>
    <s v="Public"/>
    <s v="City"/>
    <s v="Central"/>
    <s v="yes"/>
  </r>
  <r>
    <n v="192749"/>
    <s v="Manhattanville University"/>
    <s v="NY"/>
    <n v="0.87339999999999995"/>
    <n v="1362"/>
    <n v="44604"/>
    <x v="612"/>
    <n v="0.73870000000000002"/>
    <n v="0.35139999999999999"/>
    <n v="58832"/>
    <n v="25000"/>
    <n v="8614"/>
    <n v="12"/>
    <s v="Private nonprofit"/>
    <s v="Suburb"/>
    <s v="East"/>
    <s v="yes"/>
  </r>
  <r>
    <n v="192192"/>
    <s v="Keuka College"/>
    <s v="NY"/>
    <n v="0.68079999999999996"/>
    <n v="966"/>
    <n v="39332"/>
    <x v="613"/>
    <n v="0.73360000000000003"/>
    <n v="0.49890000000000001"/>
    <n v="58289"/>
    <n v="27000"/>
    <n v="7000"/>
    <n v="10"/>
    <s v="Private nonprofit"/>
    <s v="Town or Rural"/>
    <s v="East"/>
    <s v="yes"/>
  </r>
  <r>
    <n v="112075"/>
    <s v="Concordia University-Irvine"/>
    <s v="CA"/>
    <n v="0.65990000000000004"/>
    <n v="1536"/>
    <n v="43480"/>
    <x v="614"/>
    <n v="0.74829999999999997"/>
    <n v="0.24229999999999999"/>
    <n v="65083"/>
    <n v="24247"/>
    <n v="8069"/>
    <n v="13"/>
    <s v="Private nonprofit"/>
    <s v="City"/>
    <s v="West"/>
    <s v="yes"/>
  </r>
  <r>
    <n v="186432"/>
    <s v="Saint Peter's University"/>
    <s v="NJ"/>
    <n v="0.90300000000000002"/>
    <n v="2135"/>
    <n v="42552"/>
    <x v="615"/>
    <n v="0.71779999999999999"/>
    <n v="0.51980000000000004"/>
    <n v="57815"/>
    <n v="20500"/>
    <n v="9476"/>
    <n v="12"/>
    <s v="Private nonprofit"/>
    <s v="City"/>
    <s v="East"/>
    <s v="yes"/>
  </r>
  <r>
    <n v="180416"/>
    <s v="Montana Technological University"/>
    <s v="MT"/>
    <n v="0.91049999999999998"/>
    <n v="1480"/>
    <n v="26150"/>
    <x v="616"/>
    <n v="0.76739999999999997"/>
    <n v="0.23760000000000001"/>
    <n v="54329"/>
    <n v="18750"/>
    <n v="8585"/>
    <n v="14"/>
    <s v="Public"/>
    <s v="Town or Rural"/>
    <s v="West"/>
    <s v="yes"/>
  </r>
  <r>
    <n v="156295"/>
    <s v="Berea College"/>
    <s v="KY"/>
    <n v="0.19339999999999999"/>
    <n v="1513"/>
    <n v="51658"/>
    <x v="617"/>
    <n v="0.79179999999999995"/>
    <n v="0.83730000000000004"/>
    <n v="43150"/>
    <n v="3591"/>
    <n v="9259"/>
    <n v="9"/>
    <s v="Private nonprofit"/>
    <s v="Town or Rural"/>
    <s v="Central"/>
    <s v="no"/>
  </r>
  <r>
    <n v="166452"/>
    <s v="Lesley University"/>
    <s v="MA"/>
    <n v="0.96870000000000001"/>
    <n v="1122"/>
    <n v="34256"/>
    <x v="618"/>
    <n v="0.7228"/>
    <n v="0.30549999999999999"/>
    <n v="51173"/>
    <n v="21000"/>
    <n v="8813"/>
    <n v="10"/>
    <s v="Private nonprofit"/>
    <s v="City"/>
    <s v="East"/>
    <s v="yes"/>
  </r>
  <r>
    <n v="171137"/>
    <s v="University of Michigan-Dearborn"/>
    <s v="MI"/>
    <n v="0.55610000000000004"/>
    <n v="5952"/>
    <n v="32896"/>
    <x v="619"/>
    <n v="0.82489999999999997"/>
    <n v="0.46239999999999998"/>
    <n v="59649"/>
    <n v="22500"/>
    <n v="11247"/>
    <n v="16"/>
    <s v="Public"/>
    <s v="City"/>
    <s v="Central"/>
    <s v="yes"/>
  </r>
  <r>
    <n v="177746"/>
    <s v="Kansas City Art Institute"/>
    <s v="MO"/>
    <n v="0.54759999999999998"/>
    <n v="812"/>
    <n v="44550"/>
    <x v="620"/>
    <n v="0.7833"/>
    <n v="0.43730000000000002"/>
    <n v="37032"/>
    <n v="27000"/>
    <n v="7886"/>
    <n v="10"/>
    <s v="Private nonprofit"/>
    <s v="City"/>
    <s v="Central"/>
    <s v="no"/>
  </r>
  <r>
    <n v="179557"/>
    <s v="Southeast Missouri State University"/>
    <s v="MO"/>
    <n v="0.73519999999999996"/>
    <n v="6373"/>
    <n v="9903"/>
    <x v="621"/>
    <n v="0.75760000000000005"/>
    <n v="0.30399999999999999"/>
    <n v="44030"/>
    <n v="21500"/>
    <n v="8551"/>
    <n v="20"/>
    <s v="Public"/>
    <s v="City"/>
    <s v="Central"/>
    <s v="no"/>
  </r>
  <r>
    <n v="179566"/>
    <s v="Missouri State University-Springfield"/>
    <s v="MO"/>
    <n v="0.90529999999999999"/>
    <n v="13313"/>
    <n v="18770"/>
    <x v="622"/>
    <n v="0.77249999999999996"/>
    <n v="0.22009999999999999"/>
    <n v="49827"/>
    <n v="21992"/>
    <n v="9014"/>
    <n v="21"/>
    <s v="Public"/>
    <s v="City"/>
    <s v="Central"/>
    <s v="no"/>
  </r>
  <r>
    <n v="202763"/>
    <s v="The University of Findlay"/>
    <s v="OH"/>
    <n v="0.8337"/>
    <n v="2223"/>
    <n v="41164"/>
    <x v="623"/>
    <n v="0.73740000000000006"/>
    <n v="0.1469"/>
    <n v="56996"/>
    <n v="25439"/>
    <n v="7542"/>
    <n v="12"/>
    <s v="Private nonprofit"/>
    <s v="Town or Rural"/>
    <s v="Central"/>
    <s v="yes"/>
  </r>
  <r>
    <n v="154688"/>
    <s v="Baker University"/>
    <s v="KS"/>
    <n v="0.94189999999999996"/>
    <n v="1100"/>
    <n v="35300"/>
    <x v="624"/>
    <n v="0.65800000000000003"/>
    <n v="0.25740000000000002"/>
    <n v="63855"/>
    <n v="25000"/>
    <n v="6570"/>
    <n v="13"/>
    <s v="Private nonprofit"/>
    <s v="Town or Rural"/>
    <s v="Central"/>
    <s v="yes"/>
  </r>
  <r>
    <n v="154013"/>
    <s v="Mount Mercy University"/>
    <s v="IA"/>
    <n v="0.82520000000000004"/>
    <n v="1107"/>
    <n v="40878"/>
    <x v="625"/>
    <n v="0.72770000000000001"/>
    <n v="0.26669999999999999"/>
    <n v="60787"/>
    <n v="23699"/>
    <n v="6815"/>
    <n v="14"/>
    <s v="Private nonprofit"/>
    <s v="City"/>
    <s v="Central"/>
    <s v="yes"/>
  </r>
  <r>
    <n v="181215"/>
    <s v="University of Nebraska at Kearney"/>
    <s v="NE"/>
    <n v="0.89490000000000003"/>
    <n v="4088"/>
    <n v="15284"/>
    <x v="625"/>
    <n v="0.79959999999999998"/>
    <n v="0.36930000000000002"/>
    <n v="50105"/>
    <n v="19500"/>
    <n v="8350"/>
    <n v="14"/>
    <s v="Public"/>
    <s v="Town or Rural"/>
    <s v="Central"/>
    <s v="yes"/>
  </r>
  <r>
    <n v="147679"/>
    <s v="North Park University"/>
    <s v="IL"/>
    <n v="0.68510000000000004"/>
    <n v="1818"/>
    <n v="36710"/>
    <x v="626"/>
    <n v="0.61660000000000004"/>
    <n v="0.44340000000000002"/>
    <n v="59572"/>
    <n v="25500"/>
    <n v="8245"/>
    <n v="12"/>
    <s v="Private nonprofit"/>
    <s v="City"/>
    <s v="Central"/>
    <s v="yes"/>
  </r>
  <r>
    <n v="202046"/>
    <s v="Cleveland Institute of Art"/>
    <s v="OH"/>
    <n v="0.61350000000000005"/>
    <n v="539"/>
    <n v="49400"/>
    <x v="627"/>
    <n v="0.878"/>
    <n v="0.42230000000000001"/>
    <n v="42509"/>
    <n v="27000"/>
    <n v="7134"/>
    <n v="9"/>
    <s v="Private nonprofit"/>
    <s v="City"/>
    <s v="Central"/>
    <s v="no"/>
  </r>
  <r>
    <n v="221847"/>
    <s v="Tennessee Technological University"/>
    <s v="TN"/>
    <n v="0.76129999999999998"/>
    <n v="8698"/>
    <n v="15576"/>
    <x v="628"/>
    <n v="0.78159999999999996"/>
    <n v="0.309"/>
    <n v="48501"/>
    <n v="15650"/>
    <n v="9427"/>
    <n v="16"/>
    <s v="Public"/>
    <s v="Town or Rural"/>
    <s v="Central"/>
    <s v="no"/>
  </r>
  <r>
    <n v="214041"/>
    <s v="Millersville University of Pennsylvania"/>
    <s v="PA"/>
    <n v="0.8619"/>
    <n v="5728"/>
    <n v="22952"/>
    <x v="629"/>
    <n v="0.77110000000000001"/>
    <n v="0.27310000000000001"/>
    <n v="55246"/>
    <n v="23507"/>
    <n v="11531"/>
    <n v="19"/>
    <s v="Public"/>
    <s v="Suburb"/>
    <s v="East"/>
    <s v="yes"/>
  </r>
  <r>
    <n v="123572"/>
    <s v="Sonoma State University"/>
    <s v="CA"/>
    <n v="0.93430000000000002"/>
    <n v="5166"/>
    <n v="21224"/>
    <x v="630"/>
    <n v="0.79200000000000004"/>
    <n v="0.35920000000000002"/>
    <n v="65986"/>
    <n v="16705"/>
    <n v="12780"/>
    <n v="17"/>
    <s v="Public"/>
    <s v="Suburb"/>
    <s v="West"/>
    <s v="yes"/>
  </r>
  <r>
    <n v="172699"/>
    <s v="Western Michigan University"/>
    <s v="MI"/>
    <n v="0.84599999999999997"/>
    <n v="12568"/>
    <n v="19034"/>
    <x v="631"/>
    <n v="0.81120000000000003"/>
    <n v="0.26750000000000002"/>
    <n v="53562"/>
    <n v="26188"/>
    <n v="10830"/>
    <n v="16"/>
    <s v="Public"/>
    <s v="City"/>
    <s v="Central"/>
    <s v="yes"/>
  </r>
  <r>
    <n v="171571"/>
    <s v="Oakland University"/>
    <s v="MI"/>
    <n v="0.87839999999999996"/>
    <n v="12351"/>
    <n v="23188"/>
    <x v="632"/>
    <n v="0.77939999999999998"/>
    <n v="0.31979999999999997"/>
    <n v="58612"/>
    <n v="22750"/>
    <n v="10527"/>
    <n v="17"/>
    <s v="Public"/>
    <s v="Suburb"/>
    <s v="Central"/>
    <s v="yes"/>
  </r>
  <r>
    <n v="149505"/>
    <s v="Trinity Christian College"/>
    <s v="IL"/>
    <n v="0.84919999999999995"/>
    <n v="820"/>
    <n v="20605"/>
    <x v="633"/>
    <n v="0.8145"/>
    <n v="0.3458"/>
    <n v="55700"/>
    <n v="25009"/>
    <n v="7524"/>
    <n v="10"/>
    <s v="Private nonprofit"/>
    <s v="Suburb"/>
    <s v="Central"/>
    <s v="yes"/>
  </r>
  <r>
    <n v="129215"/>
    <s v="Eastern Connecticut State University"/>
    <s v="CT"/>
    <n v="0.82979999999999998"/>
    <n v="3418"/>
    <n v="17428"/>
    <x v="633"/>
    <n v="0.83740000000000003"/>
    <n v="0.2868"/>
    <n v="56469"/>
    <n v="24250"/>
    <n v="11210"/>
    <n v="15"/>
    <s v="Public"/>
    <s v="Town or Rural"/>
    <s v="East"/>
    <s v="yes"/>
  </r>
  <r>
    <n v="143288"/>
    <s v="Blackburn College"/>
    <s v="IL"/>
    <n v="0.63190000000000002"/>
    <n v="471"/>
    <n v="28149"/>
    <x v="634"/>
    <n v="0.67210000000000003"/>
    <n v="0.49869999999999998"/>
    <n v="46802"/>
    <n v="24242"/>
    <n v="8514"/>
    <n v="11"/>
    <s v="Private nonprofit"/>
    <s v="Town or Rural"/>
    <s v="Central"/>
    <s v="no"/>
  </r>
  <r>
    <n v="183910"/>
    <s v="Caldwell University"/>
    <s v="NJ"/>
    <n v="0.71340000000000003"/>
    <n v="1575"/>
    <n v="40848"/>
    <x v="634"/>
    <n v="0.77259999999999995"/>
    <n v="0.48620000000000002"/>
    <n v="53843"/>
    <n v="25000"/>
    <n v="8318"/>
    <n v="12"/>
    <s v="Private nonprofit"/>
    <s v="Suburb"/>
    <s v="East"/>
    <s v="yes"/>
  </r>
  <r>
    <n v="182634"/>
    <s v="Colby-Sawyer College"/>
    <s v="NH"/>
    <n v="0.80079999999999996"/>
    <n v="771"/>
    <n v="19125"/>
    <x v="635"/>
    <n v="0.76739999999999997"/>
    <n v="0.2278"/>
    <n v="46474"/>
    <n v="27000"/>
    <n v="7194"/>
    <n v="10"/>
    <s v="Private nonprofit"/>
    <s v="Town or Rural"/>
    <s v="East"/>
    <s v="no"/>
  </r>
  <r>
    <n v="130989"/>
    <s v="Goldey-Beacom College"/>
    <s v="DE"/>
    <n v="0.84509999999999996"/>
    <n v="691"/>
    <n v="14940"/>
    <x v="636"/>
    <n v="0.71809999999999996"/>
    <n v="0.37890000000000001"/>
    <n v="59892"/>
    <n v="18900"/>
    <n v="8592"/>
    <n v="18"/>
    <s v="Private nonprofit"/>
    <s v="Suburb"/>
    <s v="East"/>
    <s v="yes"/>
  </r>
  <r>
    <n v="199607"/>
    <s v="Salem College"/>
    <s v="NC"/>
    <n v="0.76670000000000005"/>
    <n v="423"/>
    <n v="33848"/>
    <x v="636"/>
    <n v="0.67530000000000001"/>
    <n v="0.55200000000000005"/>
    <n v="44640"/>
    <n v="26649"/>
    <n v="6493"/>
    <n v="9"/>
    <s v="Private nonprofit"/>
    <s v="City"/>
    <s v="East"/>
    <s v="no"/>
  </r>
  <r>
    <n v="456959"/>
    <s v="University of Minnesota-Rochester"/>
    <s v="MN"/>
    <n v="0.71"/>
    <n v="568"/>
    <n v="15016"/>
    <x v="637"/>
    <n v="0.70369999999999999"/>
    <n v="0.36049999999999999"/>
    <n v="69020"/>
    <n v="19500"/>
    <n v="8587"/>
    <n v="13"/>
    <s v="Public"/>
    <s v="City"/>
    <s v="Central"/>
    <s v="yes"/>
  </r>
  <r>
    <n v="433660"/>
    <s v="Florida Gulf Coast University"/>
    <s v="FL"/>
    <n v="0.63439999999999996"/>
    <n v="13874"/>
    <n v="25162"/>
    <x v="637"/>
    <n v="0.83220000000000005"/>
    <n v="0.27879999999999999"/>
    <n v="54560"/>
    <n v="17622"/>
    <n v="9789"/>
    <n v="20"/>
    <s v="Public"/>
    <s v="Suburb"/>
    <s v="East"/>
    <s v="yes"/>
  </r>
  <r>
    <n v="175342"/>
    <s v="Alcorn State University"/>
    <s v="MS"/>
    <n v="0.45329999999999998"/>
    <n v="2363"/>
    <n v="8785"/>
    <x v="638"/>
    <n v="0.76649999999999996"/>
    <n v="0.69779999999999998"/>
    <n v="36421"/>
    <n v="27000"/>
    <n v="7235"/>
    <n v="16"/>
    <s v="Public"/>
    <s v="Town or Rural"/>
    <s v="Central"/>
    <s v="no"/>
  </r>
  <r>
    <n v="232609"/>
    <s v="University of Lynchburg"/>
    <s v="VA"/>
    <n v="0.43009999999999998"/>
    <n v="1577"/>
    <n v="36750"/>
    <x v="638"/>
    <n v="0.70609999999999995"/>
    <n v="0.27900000000000003"/>
    <n v="56380"/>
    <n v="27000"/>
    <n v="8271"/>
    <n v="11"/>
    <s v="Private nonprofit"/>
    <s v="City"/>
    <s v="East"/>
    <s v="yes"/>
  </r>
  <r>
    <n v="162654"/>
    <s v="Goucher College"/>
    <s v="MD"/>
    <n v="0.77710000000000001"/>
    <n v="964"/>
    <n v="53350"/>
    <x v="639"/>
    <n v="0.78600000000000003"/>
    <n v="0.35210000000000002"/>
    <n v="53023"/>
    <n v="26000"/>
    <n v="8359"/>
    <n v="9"/>
    <s v="Private nonprofit"/>
    <s v="City"/>
    <s v="East"/>
    <s v="yes"/>
  </r>
  <r>
    <n v="174358"/>
    <s v="Minnesota State University Moorhead"/>
    <s v="MN"/>
    <n v="0.58760000000000001"/>
    <n v="3072"/>
    <n v="10428"/>
    <x v="640"/>
    <n v="0.74960000000000004"/>
    <n v="0.27950000000000003"/>
    <n v="50527"/>
    <n v="20000"/>
    <n v="10729"/>
    <n v="17"/>
    <s v="Public"/>
    <s v="Suburb"/>
    <s v="Central"/>
    <s v="yes"/>
  </r>
  <r>
    <n v="142285"/>
    <s v="University of Idaho"/>
    <s v="ID"/>
    <n v="0.75529999999999997"/>
    <n v="7747"/>
    <n v="28320"/>
    <x v="641"/>
    <n v="0.75590000000000002"/>
    <n v="0.23480000000000001"/>
    <n v="54670"/>
    <n v="21982"/>
    <n v="10288"/>
    <n v="18"/>
    <s v="Public"/>
    <s v="Town or Rural"/>
    <s v="West"/>
    <s v="yes"/>
  </r>
  <r>
    <n v="213358"/>
    <s v="La Roche University"/>
    <s v="PA"/>
    <n v="0.75760000000000005"/>
    <n v="751"/>
    <n v="34052"/>
    <x v="642"/>
    <n v="0.68820000000000003"/>
    <n v="0.1009"/>
    <n v="52341"/>
    <n v="25000"/>
    <n v="7208"/>
    <n v="11"/>
    <s v="Private nonprofit"/>
    <s v="Suburb"/>
    <s v="East"/>
    <s v="yes"/>
  </r>
  <r>
    <n v="199102"/>
    <s v="North Carolina A &amp; T State University"/>
    <s v="NC"/>
    <n v="0.499"/>
    <n v="12182"/>
    <n v="20673"/>
    <x v="643"/>
    <n v="0.7752"/>
    <n v="0.52310000000000001"/>
    <n v="44440"/>
    <n v="27000"/>
    <n v="10522"/>
    <n v="20"/>
    <s v="Public"/>
    <s v="City"/>
    <s v="East"/>
    <s v="no"/>
  </r>
  <r>
    <n v="232265"/>
    <s v="Hampton University"/>
    <s v="VA"/>
    <n v="0.62250000000000005"/>
    <n v="3727"/>
    <n v="30592"/>
    <x v="644"/>
    <n v="0.85340000000000005"/>
    <n v="0.39350000000000002"/>
    <n v="59159"/>
    <n v="25442"/>
    <n v="8778"/>
    <n v="15"/>
    <s v="Private nonprofit"/>
    <s v="Suburb"/>
    <s v="East"/>
    <s v="yes"/>
  </r>
  <r>
    <n v="181020"/>
    <s v="Doane University"/>
    <s v="NE"/>
    <n v="0.98009999999999997"/>
    <n v="978"/>
    <n v="43985"/>
    <x v="645"/>
    <n v="0.79249999999999998"/>
    <n v="0.26779999999999998"/>
    <n v="53316"/>
    <n v="25000"/>
    <n v="7775"/>
    <n v="11"/>
    <s v="Private nonprofit"/>
    <s v="Town or Rural"/>
    <s v="Central"/>
    <s v="yes"/>
  </r>
  <r>
    <n v="214148"/>
    <s v="Moore College of Art and Design"/>
    <s v="PA"/>
    <n v="0.56459999999999999"/>
    <n v="535"/>
    <n v="52812"/>
    <x v="645"/>
    <n v="0.80559999999999998"/>
    <n v="0.43330000000000002"/>
    <n v="37839"/>
    <n v="26000"/>
    <n v="8081"/>
    <n v="9"/>
    <s v="Private nonprofit"/>
    <s v="City"/>
    <s v="East"/>
    <s v="no"/>
  </r>
  <r>
    <n v="215691"/>
    <s v="Rosemont College"/>
    <s v="PA"/>
    <n v="0.76339999999999997"/>
    <n v="486"/>
    <n v="23845"/>
    <x v="645"/>
    <n v="0.82020000000000004"/>
    <n v="0.44890000000000002"/>
    <n v="48555"/>
    <n v="27000"/>
    <n v="6270"/>
    <n v="12"/>
    <s v="Private nonprofit"/>
    <s v="Suburb"/>
    <s v="East"/>
    <s v="no"/>
  </r>
  <r>
    <n v="175980"/>
    <s v="Millsaps College"/>
    <s v="MS"/>
    <n v="0.43120000000000003"/>
    <n v="549"/>
    <n v="44680"/>
    <x v="645"/>
    <n v="0.58020000000000005"/>
    <n v="0.36940000000000001"/>
    <n v="53848"/>
    <n v="27000"/>
    <n v="8256"/>
    <n v="9"/>
    <s v="Private nonprofit"/>
    <s v="City"/>
    <s v="Central"/>
    <s v="yes"/>
  </r>
  <r>
    <n v="237969"/>
    <s v="West Virginia Wesleyan College"/>
    <s v="WV"/>
    <n v="0.93340000000000001"/>
    <n v="954"/>
    <n v="34090"/>
    <x v="645"/>
    <n v="0.67320000000000002"/>
    <n v="0.37630000000000002"/>
    <n v="51593"/>
    <n v="27000"/>
    <n v="6450"/>
    <n v="13"/>
    <s v="Private nonprofit"/>
    <s v="Town or Rural"/>
    <s v="East"/>
    <s v="yes"/>
  </r>
  <r>
    <n v="213367"/>
    <s v="La Salle University"/>
    <s v="PA"/>
    <n v="0.96589999999999998"/>
    <n v="1953"/>
    <n v="37800"/>
    <x v="646"/>
    <n v="0.73899999999999999"/>
    <n v="0.35049999999999998"/>
    <n v="67416"/>
    <n v="25000"/>
    <n v="9355"/>
    <n v="12"/>
    <s v="Private nonprofit"/>
    <s v="City"/>
    <s v="East"/>
    <s v="yes"/>
  </r>
  <r>
    <n v="180461"/>
    <s v="Montana State University"/>
    <s v="MT"/>
    <n v="0.82140000000000002"/>
    <n v="14451"/>
    <n v="33287"/>
    <x v="647"/>
    <n v="0.78520000000000001"/>
    <n v="0.16389999999999999"/>
    <n v="53263"/>
    <n v="22500"/>
    <n v="9762"/>
    <n v="18"/>
    <s v="Public"/>
    <s v="City"/>
    <s v="West"/>
    <s v="yes"/>
  </r>
  <r>
    <n v="192448"/>
    <s v="Long Island University"/>
    <s v="NY"/>
    <n v="0.86160000000000003"/>
    <n v="5520"/>
    <n v="42432"/>
    <x v="648"/>
    <n v="0.77190000000000003"/>
    <n v="0.1714"/>
    <n v="59950"/>
    <n v="23577"/>
    <n v="13296"/>
    <n v="15"/>
    <s v="Private nonprofit"/>
    <s v="Suburb"/>
    <s v="East"/>
    <s v="yes"/>
  </r>
  <r>
    <n v="187967"/>
    <s v="New Mexico Institute of Mining and Technology"/>
    <s v="NM"/>
    <n v="0.44490000000000002"/>
    <n v="995"/>
    <n v="27247"/>
    <x v="649"/>
    <n v="0.77029999999999998"/>
    <n v="0.29499999999999998"/>
    <n v="76489"/>
    <n v="19085"/>
    <n v="10264"/>
    <n v="9"/>
    <s v="Public"/>
    <s v="Town or Rural"/>
    <s v="West"/>
    <s v="yes"/>
  </r>
  <r>
    <n v="206084"/>
    <s v="University of Toledo"/>
    <s v="OH"/>
    <n v="0.92020000000000002"/>
    <n v="9770"/>
    <n v="22104"/>
    <x v="650"/>
    <n v="0.77300000000000002"/>
    <n v="0.27460000000000001"/>
    <n v="50632"/>
    <n v="22250"/>
    <n v="10195"/>
    <n v="18"/>
    <s v="Public"/>
    <s v="City"/>
    <s v="Central"/>
    <s v="yes"/>
  </r>
  <r>
    <n v="224226"/>
    <s v="Dallas Baptist University"/>
    <s v="TX"/>
    <n v="0.88839999999999997"/>
    <n v="2403"/>
    <n v="40190"/>
    <x v="651"/>
    <n v="0.64370000000000005"/>
    <n v="0.23050000000000001"/>
    <n v="56807"/>
    <n v="21591"/>
    <n v="8487"/>
    <n v="16"/>
    <s v="Private nonprofit"/>
    <s v="City"/>
    <s v="West"/>
    <s v="yes"/>
  </r>
  <r>
    <n v="240471"/>
    <s v="University of Wisconsin-River Falls"/>
    <s v="WI"/>
    <n v="0.81720000000000004"/>
    <n v="4205"/>
    <n v="17470"/>
    <x v="652"/>
    <n v="0.76449999999999996"/>
    <n v="0.20830000000000001"/>
    <n v="54458"/>
    <n v="20500"/>
    <n v="8788"/>
    <n v="19"/>
    <s v="Public"/>
    <s v="Town or Rural"/>
    <s v="Central"/>
    <s v="yes"/>
  </r>
  <r>
    <n v="188641"/>
    <s v="Alfred University"/>
    <s v="NY"/>
    <n v="0.73839999999999995"/>
    <n v="1423"/>
    <n v="41500"/>
    <x v="653"/>
    <n v="0.7752"/>
    <n v="0.38540000000000002"/>
    <n v="54897"/>
    <n v="26000"/>
    <n v="7390"/>
    <n v="9"/>
    <s v="Private nonprofit"/>
    <s v="Town or Rural"/>
    <s v="East"/>
    <s v="yes"/>
  </r>
  <r>
    <n v="218964"/>
    <s v="Winthrop University"/>
    <s v="SC"/>
    <n v="0.79249999999999998"/>
    <n v="3523"/>
    <n v="28676"/>
    <x v="653"/>
    <n v="0.73609999999999998"/>
    <n v="0.40960000000000002"/>
    <n v="47185"/>
    <n v="26975"/>
    <n v="8923"/>
    <n v="13"/>
    <s v="Public"/>
    <s v="City"/>
    <s v="East"/>
    <s v="no"/>
  </r>
  <r>
    <n v="149231"/>
    <s v="Southern Illinois University Edwardsville"/>
    <s v="IL"/>
    <n v="0.97499999999999998"/>
    <n v="8750"/>
    <n v="12922"/>
    <x v="654"/>
    <n v="0.75700000000000001"/>
    <n v="0.3266"/>
    <n v="56346"/>
    <n v="20500"/>
    <n v="9158"/>
    <n v="15"/>
    <s v="Public"/>
    <s v="Suburb"/>
    <s v="Central"/>
    <s v="yes"/>
  </r>
  <r>
    <n v="110556"/>
    <s v="California State University-Fresno"/>
    <s v="CA"/>
    <n v="0.9526"/>
    <n v="21605"/>
    <n v="19950"/>
    <x v="655"/>
    <n v="0.81569999999999998"/>
    <n v="0.56969999999999998"/>
    <n v="61244"/>
    <n v="14505"/>
    <n v="11540"/>
    <n v="22"/>
    <s v="Public"/>
    <s v="City"/>
    <s v="West"/>
    <s v="yes"/>
  </r>
  <r>
    <n v="110608"/>
    <s v="California State University-Northridge"/>
    <s v="CA"/>
    <n v="0.9345"/>
    <n v="32691"/>
    <n v="20058"/>
    <x v="656"/>
    <n v="0.73440000000000005"/>
    <n v="0.56069999999999998"/>
    <n v="59115"/>
    <n v="13872"/>
    <n v="12456"/>
    <n v="25"/>
    <s v="Public"/>
    <s v="City"/>
    <s v="West"/>
    <s v="yes"/>
  </r>
  <r>
    <n v="175272"/>
    <s v="Winona State University"/>
    <s v="MN"/>
    <n v="0.75490000000000002"/>
    <n v="5144"/>
    <n v="17308"/>
    <x v="657"/>
    <n v="0.79039999999999999"/>
    <n v="0.2422"/>
    <n v="58532"/>
    <n v="21500"/>
    <n v="10946"/>
    <n v="14"/>
    <s v="Public"/>
    <s v="Town or Rural"/>
    <s v="Central"/>
    <s v="yes"/>
  </r>
  <r>
    <n v="231651"/>
    <s v="Regent University"/>
    <s v="VA"/>
    <n v="0.38119999999999998"/>
    <n v="4729"/>
    <n v="21650"/>
    <x v="658"/>
    <n v="0.74580000000000002"/>
    <n v="0.51149999999999995"/>
    <n v="44498"/>
    <n v="24534"/>
    <n v="8375"/>
    <n v="18"/>
    <s v="Private nonprofit"/>
    <s v="City"/>
    <s v="East"/>
    <s v="no"/>
  </r>
  <r>
    <n v="214166"/>
    <s v="Mount Aloysius College"/>
    <s v="PA"/>
    <n v="0.82050000000000001"/>
    <n v="1094"/>
    <n v="27072"/>
    <x v="659"/>
    <n v="0.56120000000000003"/>
    <n v="0.15429999999999999"/>
    <n v="46165"/>
    <n v="24287"/>
    <n v="7396"/>
    <n v="11"/>
    <s v="Private nonprofit"/>
    <s v="Town or Rural"/>
    <s v="East"/>
    <s v="no"/>
  </r>
  <r>
    <n v="162760"/>
    <s v="Hood College"/>
    <s v="MD"/>
    <n v="0.77769999999999995"/>
    <n v="1194"/>
    <n v="47700"/>
    <x v="660"/>
    <n v="0.67989999999999995"/>
    <n v="0.37059999999999998"/>
    <n v="57089"/>
    <n v="25000"/>
    <n v="8361"/>
    <n v="10"/>
    <s v="Private nonprofit"/>
    <s v="City"/>
    <s v="East"/>
    <s v="yes"/>
  </r>
  <r>
    <n v="212832"/>
    <s v="Gwynedd Mercy University"/>
    <s v="PA"/>
    <n v="0.89629999999999999"/>
    <n v="1067"/>
    <n v="40122"/>
    <x v="661"/>
    <n v="0.7752"/>
    <n v="0.24909999999999999"/>
    <n v="67145"/>
    <n v="25000"/>
    <n v="7592"/>
    <n v="12"/>
    <s v="Private nonprofit"/>
    <s v="Suburb"/>
    <s v="East"/>
    <s v="yes"/>
  </r>
  <r>
    <n v="190594"/>
    <s v="CUNY Hunter College"/>
    <s v="NY"/>
    <n v="0.53800000000000003"/>
    <n v="16289"/>
    <n v="15332"/>
    <x v="662"/>
    <n v="0.77649999999999997"/>
    <n v="0.55889999999999995"/>
    <n v="63163"/>
    <n v="11000"/>
    <n v="12726"/>
    <n v="14"/>
    <s v="Public"/>
    <s v="City"/>
    <s v="East"/>
    <s v="yes"/>
  </r>
  <r>
    <n v="101693"/>
    <s v="University of Mobile"/>
    <s v="AL"/>
    <n v="0.77890000000000004"/>
    <n v="1307"/>
    <n v="26910"/>
    <x v="663"/>
    <n v="0.73960000000000004"/>
    <n v="0.25650000000000001"/>
    <n v="43611"/>
    <n v="26500"/>
    <n v="5674"/>
    <n v="14"/>
    <s v="Private nonprofit"/>
    <s v="Town or Rural"/>
    <s v="Central"/>
    <s v="no"/>
  </r>
  <r>
    <n v="193399"/>
    <s v="University of Mount Saint Vincent"/>
    <s v="NY"/>
    <n v="0.85109999999999997"/>
    <n v="2692"/>
    <n v="44540"/>
    <x v="664"/>
    <n v="0.73050000000000004"/>
    <n v="0.46210000000000001"/>
    <n v="65756"/>
    <n v="25000"/>
    <n v="10648"/>
    <n v="12"/>
    <s v="Private nonprofit"/>
    <s v="City"/>
    <s v="East"/>
    <s v="yes"/>
  </r>
  <r>
    <n v="207582"/>
    <s v="Oral Roberts University"/>
    <s v="OK"/>
    <n v="0.98899999999999999"/>
    <n v="3487"/>
    <n v="35470"/>
    <x v="664"/>
    <n v="0.80489999999999995"/>
    <n v="0.2843"/>
    <n v="46885"/>
    <n v="27000"/>
    <n v="7834"/>
    <n v="18"/>
    <s v="Private nonprofit"/>
    <s v="City"/>
    <s v="West"/>
    <s v="no"/>
  </r>
  <r>
    <n v="190567"/>
    <s v="CUNY City College"/>
    <s v="NY"/>
    <n v="0.60019999999999996"/>
    <n v="12505"/>
    <n v="15290"/>
    <x v="665"/>
    <n v="0.79259999999999997"/>
    <n v="0.60540000000000005"/>
    <n v="66039"/>
    <n v="11990"/>
    <n v="13231"/>
    <n v="15"/>
    <s v="Public"/>
    <s v="City"/>
    <s v="East"/>
    <s v="yes"/>
  </r>
  <r>
    <n v="123651"/>
    <s v="Vanguard University of Southern California"/>
    <s v="CA"/>
    <n v="0.62439999999999996"/>
    <n v="1933"/>
    <n v="41700"/>
    <x v="666"/>
    <n v="0.7006"/>
    <n v="0.43780000000000002"/>
    <n v="59541"/>
    <n v="22000"/>
    <n v="9494"/>
    <n v="13"/>
    <s v="Private nonprofit"/>
    <s v="City"/>
    <s v="West"/>
    <s v="yes"/>
  </r>
  <r>
    <n v="220473"/>
    <s v="Johnson University"/>
    <s v="TN"/>
    <n v="0.65110000000000001"/>
    <n v="743"/>
    <n v="21122"/>
    <x v="666"/>
    <n v="0.69410000000000005"/>
    <n v="0.38700000000000001"/>
    <n v="40596"/>
    <n v="21500"/>
    <n v="6075"/>
    <n v="12"/>
    <s v="Private nonprofit"/>
    <s v="Town or Rural"/>
    <s v="Central"/>
    <s v="no"/>
  </r>
  <r>
    <n v="178420"/>
    <s v="University of Missouri-St Louis"/>
    <s v="MO"/>
    <n v="0.62670000000000003"/>
    <n v="5024"/>
    <n v="35112"/>
    <x v="667"/>
    <n v="0.73609999999999998"/>
    <n v="0.1835"/>
    <n v="53037"/>
    <n v="20000"/>
    <n v="10112"/>
    <n v="13"/>
    <s v="Public"/>
    <s v="Suburb"/>
    <s v="Central"/>
    <s v="yes"/>
  </r>
  <r>
    <n v="148627"/>
    <s v="Saint Xavier University"/>
    <s v="IL"/>
    <n v="0.84299999999999997"/>
    <n v="3096"/>
    <n v="37940"/>
    <x v="668"/>
    <n v="0.75729999999999997"/>
    <n v="0.5887"/>
    <n v="58656"/>
    <n v="22223"/>
    <n v="8124"/>
    <n v="16"/>
    <s v="Private nonprofit"/>
    <s v="City"/>
    <s v="Central"/>
    <s v="yes"/>
  </r>
  <r>
    <n v="155681"/>
    <s v="Pittsburg State University"/>
    <s v="KS"/>
    <n v="0.89419999999999999"/>
    <n v="4210"/>
    <n v="19744"/>
    <x v="669"/>
    <n v="0.77190000000000003"/>
    <n v="0.30459999999999998"/>
    <n v="50579"/>
    <n v="18969"/>
    <n v="8130"/>
    <n v="14"/>
    <s v="Public"/>
    <s v="Town or Rural"/>
    <s v="Central"/>
    <s v="yes"/>
  </r>
  <r>
    <n v="169479"/>
    <s v="Davenport University"/>
    <s v="MI"/>
    <n v="0.97840000000000005"/>
    <n v="3134"/>
    <n v="24466"/>
    <x v="669"/>
    <n v="0.82050000000000001"/>
    <n v="0.33800000000000002"/>
    <n v="45099"/>
    <n v="26000"/>
    <n v="7047"/>
    <n v="18"/>
    <s v="Private nonprofit"/>
    <s v="Suburb"/>
    <s v="Central"/>
    <s v="no"/>
  </r>
  <r>
    <n v="436836"/>
    <s v="University of Connecticut-Stamford"/>
    <s v="CT"/>
    <n v="0.82979999999999998"/>
    <n v="2432"/>
    <n v="40818"/>
    <x v="670"/>
    <n v="0.81599999999999995"/>
    <n v="0.5071"/>
    <n v="73997"/>
    <n v="21500"/>
    <n v="17573"/>
    <n v="21"/>
    <s v="Public"/>
    <s v="City"/>
    <s v="East"/>
    <s v="yes"/>
  </r>
  <r>
    <n v="204264"/>
    <s v="Muskingum University"/>
    <s v="OH"/>
    <n v="0.81840000000000002"/>
    <n v="1376"/>
    <n v="32665"/>
    <x v="671"/>
    <n v="0.73460000000000003"/>
    <n v="0.3911"/>
    <n v="48440"/>
    <n v="25369"/>
    <n v="7587"/>
    <n v="14"/>
    <s v="Private nonprofit"/>
    <s v="Town or Rural"/>
    <s v="Central"/>
    <s v="no"/>
  </r>
  <r>
    <n v="232025"/>
    <s v="Emory &amp; Henry University"/>
    <s v="VA"/>
    <n v="0.83650000000000002"/>
    <n v="1078"/>
    <n v="39000"/>
    <x v="672"/>
    <n v="0.66269999999999996"/>
    <n v="0.38479999999999998"/>
    <n v="47385"/>
    <n v="26332"/>
    <n v="7819"/>
    <n v="12"/>
    <s v="Private nonprofit"/>
    <s v="Town or Rural"/>
    <s v="East"/>
    <s v="no"/>
  </r>
  <r>
    <n v="204200"/>
    <s v="Mount St. Joseph University"/>
    <s v="OH"/>
    <n v="0.59119999999999995"/>
    <n v="1129"/>
    <n v="38150"/>
    <x v="673"/>
    <n v="0.68730000000000002"/>
    <n v="0.30309999999999998"/>
    <n v="51509"/>
    <n v="26827"/>
    <n v="7744"/>
    <n v="12"/>
    <s v="Private nonprofit"/>
    <s v="Suburb"/>
    <s v="Central"/>
    <s v="yes"/>
  </r>
  <r>
    <n v="191621"/>
    <s v="Hilbert College"/>
    <s v="NY"/>
    <n v="0.97199999999999998"/>
    <n v="921"/>
    <n v="33740"/>
    <x v="674"/>
    <n v="0.63800000000000001"/>
    <n v="0.4824"/>
    <n v="48309"/>
    <n v="24750"/>
    <n v="6332"/>
    <n v="15"/>
    <s v="Private nonprofit"/>
    <s v="Suburb"/>
    <s v="East"/>
    <s v="no"/>
  </r>
  <r>
    <n v="199148"/>
    <s v="University of North Carolina at Greensboro"/>
    <s v="NC"/>
    <n v="0.8851"/>
    <n v="14062"/>
    <n v="24012"/>
    <x v="674"/>
    <n v="0.78910000000000002"/>
    <n v="0.50239999999999996"/>
    <n v="48160"/>
    <n v="22858"/>
    <n v="9693"/>
    <n v="18"/>
    <s v="Public"/>
    <s v="City"/>
    <s v="East"/>
    <s v="no"/>
  </r>
  <r>
    <n v="110617"/>
    <s v="California State University-Sacramento"/>
    <s v="CA"/>
    <n v="0.93989999999999996"/>
    <n v="28350"/>
    <n v="20618"/>
    <x v="675"/>
    <n v="0.81910000000000005"/>
    <n v="0.49130000000000001"/>
    <n v="64876"/>
    <n v="15000"/>
    <n v="11717"/>
    <n v="24"/>
    <s v="Public"/>
    <s v="City"/>
    <s v="West"/>
    <s v="yes"/>
  </r>
  <r>
    <n v="177117"/>
    <s v="Cottey College"/>
    <s v="MO"/>
    <n v="0.69179999999999997"/>
    <n v="254"/>
    <n v="27562"/>
    <x v="676"/>
    <n v="0.6724"/>
    <n v="0.46239999999999998"/>
    <n v="35422"/>
    <n v="19043"/>
    <n v="5576"/>
    <n v="6"/>
    <s v="Private nonprofit"/>
    <s v="Town or Rural"/>
    <s v="Central"/>
    <s v="no"/>
  </r>
  <r>
    <n v="197045"/>
    <s v="Utica University"/>
    <s v="NY"/>
    <n v="0.91949999999999998"/>
    <n v="2278"/>
    <n v="26930"/>
    <x v="677"/>
    <n v="0.70709999999999995"/>
    <n v="0.3337"/>
    <n v="63277"/>
    <n v="22500"/>
    <n v="9148"/>
    <n v="12"/>
    <s v="Private nonprofit"/>
    <s v="City"/>
    <s v="East"/>
    <s v="yes"/>
  </r>
  <r>
    <n v="158477"/>
    <s v="Centenary College of Louisiana"/>
    <s v="LA"/>
    <n v="0.55740000000000001"/>
    <n v="685"/>
    <n v="41200"/>
    <x v="678"/>
    <n v="0.70199999999999996"/>
    <n v="0.44840000000000002"/>
    <n v="50330"/>
    <n v="27000"/>
    <n v="7808"/>
    <n v="8"/>
    <s v="Private nonprofit"/>
    <s v="City"/>
    <s v="Central"/>
    <s v="yes"/>
  </r>
  <r>
    <n v="153126"/>
    <s v="Clarke University"/>
    <s v="IA"/>
    <n v="0.71830000000000005"/>
    <n v="742"/>
    <n v="40910"/>
    <x v="679"/>
    <n v="0.6734"/>
    <n v="0.36730000000000002"/>
    <n v="55396"/>
    <n v="26717"/>
    <n v="6842"/>
    <n v="9"/>
    <s v="Private nonprofit"/>
    <s v="City"/>
    <s v="Central"/>
    <s v="yes"/>
  </r>
  <r>
    <n v="155025"/>
    <s v="Emporia State University"/>
    <s v="KS"/>
    <n v="0.97709999999999997"/>
    <n v="2239"/>
    <n v="15419"/>
    <x v="680"/>
    <n v="0.76849999999999996"/>
    <n v="0.34489999999999998"/>
    <n v="47601"/>
    <n v="19500"/>
    <n v="6918"/>
    <n v="16"/>
    <s v="Public"/>
    <s v="Town or Rural"/>
    <s v="Central"/>
    <s v="no"/>
  </r>
  <r>
    <n v="195128"/>
    <s v="Russell Sage College"/>
    <s v="NY"/>
    <n v="0.53259999999999996"/>
    <n v="1244"/>
    <n v="38164"/>
    <x v="680"/>
    <n v="0.77890000000000004"/>
    <n v="0.4204"/>
    <n v="58316"/>
    <n v="22000"/>
    <n v="6600"/>
    <n v="10"/>
    <s v="Private nonprofit"/>
    <s v="City"/>
    <s v="East"/>
    <s v="yes"/>
  </r>
  <r>
    <n v="183974"/>
    <s v="Centenary University"/>
    <s v="NJ"/>
    <n v="0.83079999999999998"/>
    <n v="910"/>
    <n v="37732"/>
    <x v="681"/>
    <n v="0.77839999999999998"/>
    <n v="0.38279999999999997"/>
    <n v="53726"/>
    <n v="23163"/>
    <n v="7533"/>
    <n v="12"/>
    <s v="Private nonprofit"/>
    <s v="Suburb"/>
    <s v="East"/>
    <s v="yes"/>
  </r>
  <r>
    <n v="209409"/>
    <s v="Bushnell University"/>
    <s v="OR"/>
    <n v="0.67279999999999995"/>
    <n v="517"/>
    <n v="35800"/>
    <x v="682"/>
    <n v="0.75900000000000001"/>
    <n v="0.3271"/>
    <n v="53623"/>
    <n v="23500"/>
    <n v="6083"/>
    <n v="12"/>
    <s v="Private nonprofit"/>
    <s v="City"/>
    <s v="West"/>
    <s v="yes"/>
  </r>
  <r>
    <n v="191931"/>
    <s v="Iona University"/>
    <s v="NY"/>
    <n v="0.86939999999999995"/>
    <n v="2951"/>
    <n v="47260"/>
    <x v="682"/>
    <n v="0.76929999999999998"/>
    <n v="0.28270000000000001"/>
    <n v="73595"/>
    <n v="25999"/>
    <n v="9406"/>
    <n v="16"/>
    <s v="Private nonprofit"/>
    <s v="Suburb"/>
    <s v="East"/>
    <s v="yes"/>
  </r>
  <r>
    <n v="122728"/>
    <s v="William Jessup University"/>
    <s v="CA"/>
    <n v="0.93330000000000002"/>
    <n v="1294"/>
    <n v="37150"/>
    <x v="683"/>
    <n v="0.76880000000000004"/>
    <n v="0.31719999999999998"/>
    <n v="56257"/>
    <n v="23700"/>
    <n v="8173"/>
    <n v="10"/>
    <s v="Private nonprofit"/>
    <s v="Suburb"/>
    <s v="West"/>
    <s v="yes"/>
  </r>
  <r>
    <n v="133711"/>
    <s v="Flagler College"/>
    <s v="FL"/>
    <n v="0.80759999999999998"/>
    <n v="2391"/>
    <n v="29900"/>
    <x v="683"/>
    <n v="0.75529999999999997"/>
    <n v="0.29070000000000001"/>
    <n v="49483"/>
    <n v="24250"/>
    <n v="7796"/>
    <n v="15"/>
    <s v="Private nonprofit"/>
    <s v="Suburb"/>
    <s v="East"/>
    <s v="no"/>
  </r>
  <r>
    <n v="211981"/>
    <s v="Delaware Valley University"/>
    <s v="PA"/>
    <n v="0.93210000000000004"/>
    <n v="1628"/>
    <n v="44850"/>
    <x v="684"/>
    <n v="0.69279999999999997"/>
    <n v="0.29899999999999999"/>
    <n v="55838"/>
    <n v="25000"/>
    <n v="9069"/>
    <n v="14"/>
    <s v="Private nonprofit"/>
    <s v="Suburb"/>
    <s v="East"/>
    <s v="yes"/>
  </r>
  <r>
    <n v="190600"/>
    <s v="CUNY John Jay College of Criminal Justice"/>
    <s v="NY"/>
    <n v="0.57110000000000005"/>
    <n v="11590"/>
    <n v="15420"/>
    <x v="685"/>
    <n v="0.81599999999999995"/>
    <n v="0.59789999999999999"/>
    <n v="56195"/>
    <n v="11000"/>
    <n v="12169"/>
    <n v="16"/>
    <s v="Public"/>
    <s v="City"/>
    <s v="East"/>
    <s v="yes"/>
  </r>
  <r>
    <n v="151263"/>
    <s v="University of Indianapolis"/>
    <s v="IN"/>
    <n v="0.66500000000000004"/>
    <n v="3005"/>
    <n v="37200"/>
    <x v="686"/>
    <n v="0.71040000000000003"/>
    <n v="0.32579999999999998"/>
    <n v="53610"/>
    <n v="26864"/>
    <n v="8128"/>
    <n v="12"/>
    <s v="Private nonprofit"/>
    <s v="City"/>
    <s v="Central"/>
    <s v="yes"/>
  </r>
  <r>
    <n v="215284"/>
    <s v="University of Pittsburgh-Johnstown"/>
    <s v="PA"/>
    <n v="0.94840000000000002"/>
    <n v="1808"/>
    <n v="26780"/>
    <x v="686"/>
    <n v="0.75109999999999999"/>
    <n v="0.32369999999999999"/>
    <n v="66125"/>
    <n v="24250"/>
    <n v="8540"/>
    <n v="14"/>
    <s v="Public"/>
    <s v="Suburb"/>
    <s v="East"/>
    <s v="yes"/>
  </r>
  <r>
    <n v="203960"/>
    <s v="Mercy College of Ohio"/>
    <s v="OH"/>
    <n v="0.93220000000000003"/>
    <n v="939"/>
    <n v="19470"/>
    <x v="687"/>
    <n v="0.86670000000000003"/>
    <n v="0.32729999999999998"/>
    <n v="65409"/>
    <n v="20834"/>
    <n v="7613"/>
    <n v="5"/>
    <s v="Private nonprofit"/>
    <s v="City"/>
    <s v="Central"/>
    <s v="yes"/>
  </r>
  <r>
    <n v="240462"/>
    <s v="University of Wisconsin-Platteville"/>
    <s v="WI"/>
    <n v="0.89380000000000004"/>
    <n v="5837"/>
    <n v="17603"/>
    <x v="688"/>
    <n v="0.7903"/>
    <n v="0.21099999999999999"/>
    <n v="61760"/>
    <n v="21977"/>
    <n v="7885"/>
    <n v="20"/>
    <s v="Public"/>
    <s v="Town or Rural"/>
    <s v="Central"/>
    <s v="yes"/>
  </r>
  <r>
    <n v="201821"/>
    <s v="The Christ College of Nursing and Health Sciences"/>
    <s v="OH"/>
    <n v="0.58940000000000003"/>
    <n v="713"/>
    <n v="16836"/>
    <x v="689"/>
    <n v="0.69120000000000004"/>
    <n v="0.34899999999999998"/>
    <n v="68303"/>
    <n v="24250"/>
    <n v="7243"/>
    <n v="11"/>
    <s v="Private nonprofit"/>
    <s v="City"/>
    <s v="Central"/>
    <s v="yes"/>
  </r>
  <r>
    <n v="216010"/>
    <s v="Shippensburg University of Pennsylvania"/>
    <s v="PA"/>
    <n v="0.86499999999999999"/>
    <n v="4086"/>
    <n v="15974"/>
    <x v="690"/>
    <n v="0.7681"/>
    <n v="0.29770000000000002"/>
    <n v="56351"/>
    <n v="25000"/>
    <n v="12033"/>
    <n v="18"/>
    <s v="Public"/>
    <s v="Town or Rural"/>
    <s v="East"/>
    <s v="yes"/>
  </r>
  <r>
    <n v="167288"/>
    <s v="Massachusetts College of Liberal Arts"/>
    <s v="MA"/>
    <n v="0.89739999999999998"/>
    <n v="713"/>
    <n v="21381"/>
    <x v="691"/>
    <n v="0.75660000000000005"/>
    <n v="0.41270000000000001"/>
    <n v="48102"/>
    <n v="23750"/>
    <n v="10457"/>
    <n v="8"/>
    <s v="Public"/>
    <s v="Town or Rural"/>
    <s v="East"/>
    <s v="no"/>
  </r>
  <r>
    <n v="202170"/>
    <s v="Columbus College of Art &amp; Design"/>
    <s v="OH"/>
    <n v="0.67659999999999998"/>
    <n v="882"/>
    <n v="40825"/>
    <x v="692"/>
    <n v="0.80320000000000003"/>
    <n v="0.39190000000000003"/>
    <n v="40664"/>
    <n v="27000"/>
    <n v="5663"/>
    <n v="10"/>
    <s v="Private nonprofit"/>
    <s v="City"/>
    <s v="Central"/>
    <s v="no"/>
  </r>
  <r>
    <n v="105589"/>
    <s v="Prescott College"/>
    <s v="AZ"/>
    <n v="0.94510000000000005"/>
    <n v="219"/>
    <n v="35685"/>
    <x v="693"/>
    <n v="0.73909999999999998"/>
    <n v="0.4163"/>
    <n v="42359"/>
    <n v="16300"/>
    <n v="4764"/>
    <n v="8"/>
    <s v="Private nonprofit"/>
    <s v="City"/>
    <s v="West"/>
    <s v="no"/>
  </r>
  <r>
    <n v="440828"/>
    <s v="Oregon State University-Cascades Campus"/>
    <s v="OR"/>
    <n v="0.63109999999999999"/>
    <n v="1044"/>
    <n v="37356"/>
    <x v="693"/>
    <n v="0.75"/>
    <n v="0.27410000000000001"/>
    <n v="64010"/>
    <n v="21221"/>
    <n v="11502"/>
    <n v="9"/>
    <s v="Public"/>
    <s v="City"/>
    <s v="West"/>
    <s v="yes"/>
  </r>
  <r>
    <n v="157951"/>
    <s v="Western Kentucky University"/>
    <s v="KY"/>
    <n v="0.93869999999999998"/>
    <n v="12155"/>
    <n v="27000"/>
    <x v="693"/>
    <n v="0.78310000000000002"/>
    <n v="0.30480000000000002"/>
    <n v="43889"/>
    <n v="22095"/>
    <n v="8169"/>
    <n v="19"/>
    <s v="Public"/>
    <s v="City"/>
    <s v="Central"/>
    <s v="no"/>
  </r>
  <r>
    <n v="210775"/>
    <s v="Alvernia University"/>
    <s v="PA"/>
    <n v="0.5806"/>
    <n v="2152"/>
    <n v="45000"/>
    <x v="694"/>
    <n v="0.7198"/>
    <n v="0.3624"/>
    <n v="55055"/>
    <n v="27000"/>
    <n v="8028"/>
    <n v="14"/>
    <s v="Private nonprofit"/>
    <s v="City"/>
    <s v="East"/>
    <s v="yes"/>
  </r>
  <r>
    <n v="213020"/>
    <s v="Indiana University of Pennsylvania"/>
    <s v="PA"/>
    <n v="0.90769999999999995"/>
    <n v="6764"/>
    <n v="16297"/>
    <x v="695"/>
    <n v="0.75339999999999996"/>
    <n v="0.36830000000000002"/>
    <n v="51019"/>
    <n v="26798"/>
    <n v="11877"/>
    <n v="23"/>
    <s v="Public"/>
    <s v="Town or Rural"/>
    <s v="East"/>
    <s v="yes"/>
  </r>
  <r>
    <n v="207324"/>
    <s v="Oklahoma Christian University"/>
    <s v="OK"/>
    <n v="0.96540000000000004"/>
    <n v="1885"/>
    <n v="27180"/>
    <x v="695"/>
    <n v="0.72519999999999996"/>
    <n v="0.33019999999999999"/>
    <n v="49203"/>
    <n v="26000"/>
    <n v="6798"/>
    <n v="19"/>
    <s v="Private nonprofit"/>
    <s v="City"/>
    <s v="West"/>
    <s v="no"/>
  </r>
  <r>
    <n v="179946"/>
    <s v="Westminster College"/>
    <s v="MO"/>
    <n v="0.79200000000000004"/>
    <n v="638"/>
    <n v="35214"/>
    <x v="696"/>
    <n v="0.7097"/>
    <n v="0.38279999999999997"/>
    <n v="52199"/>
    <n v="27000"/>
    <n v="7642"/>
    <n v="9"/>
    <s v="Private nonprofit"/>
    <s v="Town or Rural"/>
    <s v="Central"/>
    <s v="yes"/>
  </r>
  <r>
    <n v="178402"/>
    <s v="University of Missouri-Kansas City"/>
    <s v="MO"/>
    <n v="0.7218"/>
    <n v="6817"/>
    <n v="30227"/>
    <x v="697"/>
    <n v="0.75360000000000005"/>
    <n v="0.26390000000000002"/>
    <n v="59637"/>
    <n v="18750"/>
    <n v="11063"/>
    <n v="13"/>
    <s v="Public"/>
    <s v="City"/>
    <s v="Central"/>
    <s v="yes"/>
  </r>
  <r>
    <n v="217235"/>
    <s v="Johnson &amp; Wales University-Providence"/>
    <s v="RI"/>
    <n v="0.8841"/>
    <n v="3868"/>
    <n v="42419"/>
    <x v="698"/>
    <n v="0.81989999999999996"/>
    <n v="0.3004"/>
    <n v="43418"/>
    <n v="26000"/>
    <n v="10624"/>
    <n v="14"/>
    <s v="Private nonprofit"/>
    <s v="City"/>
    <s v="East"/>
    <s v="no"/>
  </r>
  <r>
    <n v="141486"/>
    <s v="Chaminade University of Honolulu"/>
    <s v="HI"/>
    <n v="0.9143"/>
    <n v="1672"/>
    <n v="30874"/>
    <x v="699"/>
    <n v="0.70369999999999999"/>
    <n v="0.4133"/>
    <n v="52343"/>
    <n v="23250"/>
    <n v="9015"/>
    <n v="11"/>
    <s v="Private nonprofit"/>
    <s v="City"/>
    <s v="West"/>
    <s v="yes"/>
  </r>
  <r>
    <n v="106458"/>
    <s v="Arkansas State University"/>
    <s v="AR"/>
    <n v="0.8226"/>
    <n v="9110"/>
    <n v="14522"/>
    <x v="699"/>
    <n v="0.78120000000000001"/>
    <n v="0.38379999999999997"/>
    <n v="42617"/>
    <n v="20500"/>
    <n v="7579"/>
    <n v="17"/>
    <s v="Public"/>
    <s v="City"/>
    <s v="Central"/>
    <s v="no"/>
  </r>
  <r>
    <n v="198561"/>
    <s v="Gardner-Webb University"/>
    <s v="NC"/>
    <n v="0.77210000000000001"/>
    <n v="1856"/>
    <n v="34760"/>
    <x v="700"/>
    <n v="0.55330000000000001"/>
    <n v="0.37069999999999997"/>
    <n v="48039"/>
    <n v="24222"/>
    <n v="7375"/>
    <n v="12"/>
    <s v="Private nonprofit"/>
    <s v="Town or Rural"/>
    <s v="East"/>
    <s v="no"/>
  </r>
  <r>
    <n v="136330"/>
    <s v="Palm Beach Atlantic University"/>
    <s v="FL"/>
    <n v="0.81989999999999996"/>
    <n v="2603"/>
    <n v="40650"/>
    <x v="701"/>
    <n v="0.67959999999999998"/>
    <n v="0.2296"/>
    <n v="49232"/>
    <n v="22500"/>
    <n v="9265"/>
    <n v="13"/>
    <s v="Private nonprofit"/>
    <s v="City"/>
    <s v="East"/>
    <s v="no"/>
  </r>
  <r>
    <n v="179326"/>
    <s v="Southwest Baptist University"/>
    <s v="MO"/>
    <n v="0.68389999999999995"/>
    <n v="1341"/>
    <n v="30566"/>
    <x v="702"/>
    <n v="0.6482"/>
    <n v="0.36270000000000002"/>
    <n v="43112"/>
    <n v="20957"/>
    <n v="6072"/>
    <n v="10"/>
    <s v="Private nonprofit"/>
    <s v="Town or Rural"/>
    <s v="Central"/>
    <s v="no"/>
  </r>
  <r>
    <n v="191205"/>
    <s v="Five Towns College"/>
    <s v="NY"/>
    <n v="0.53820000000000001"/>
    <n v="547"/>
    <n v="30250"/>
    <x v="702"/>
    <n v="0.6966"/>
    <n v="0.34439999999999998"/>
    <n v="35887"/>
    <n v="21500"/>
    <n v="5870"/>
    <n v="11"/>
    <s v="Private for-profit"/>
    <s v="Suburb"/>
    <s v="East"/>
    <s v="no"/>
  </r>
  <r>
    <n v="228459"/>
    <s v="Texas State University"/>
    <s v="TX"/>
    <n v="0.89319999999999999"/>
    <n v="36177"/>
    <n v="22930"/>
    <x v="703"/>
    <n v="0.80079999999999996"/>
    <n v="0.37240000000000001"/>
    <n v="56906"/>
    <n v="21000"/>
    <n v="9186"/>
    <n v="21"/>
    <s v="Public"/>
    <s v="City"/>
    <s v="West"/>
    <s v="yes"/>
  </r>
  <r>
    <n v="148496"/>
    <s v="Dominican University"/>
    <s v="IL"/>
    <n v="0.9032"/>
    <n v="2561"/>
    <n v="38978"/>
    <x v="704"/>
    <n v="0.77929999999999999"/>
    <n v="0.51519999999999999"/>
    <n v="60327"/>
    <n v="24411"/>
    <n v="8029"/>
    <n v="12"/>
    <s v="Private nonprofit"/>
    <s v="Suburb"/>
    <s v="Central"/>
    <s v="yes"/>
  </r>
  <r>
    <n v="188030"/>
    <s v="New Mexico State University-Main Campus"/>
    <s v="NM"/>
    <n v="0.88970000000000005"/>
    <n v="11946"/>
    <n v="25307"/>
    <x v="705"/>
    <n v="0.73380000000000001"/>
    <n v="0.38490000000000002"/>
    <n v="39067"/>
    <n v="17095"/>
    <n v="10198"/>
    <n v="16"/>
    <s v="Public"/>
    <s v="Suburb"/>
    <s v="West"/>
    <s v="no"/>
  </r>
  <r>
    <n v="196121"/>
    <s v="SUNY Brockport"/>
    <s v="NY"/>
    <n v="0.70679999999999998"/>
    <n v="5784"/>
    <n v="15822"/>
    <x v="706"/>
    <n v="0.7177"/>
    <n v="0.40189999999999998"/>
    <n v="54496"/>
    <n v="20000"/>
    <n v="8645"/>
    <n v="17"/>
    <s v="Public"/>
    <s v="Town or Rural"/>
    <s v="East"/>
    <s v="yes"/>
  </r>
  <r>
    <n v="165820"/>
    <s v="Fitchburg State University"/>
    <s v="MA"/>
    <n v="0.86929999999999996"/>
    <n v="2752"/>
    <n v="17426"/>
    <x v="707"/>
    <n v="0.69469999999999998"/>
    <n v="0.32790000000000002"/>
    <n v="53874"/>
    <n v="24239"/>
    <n v="10973"/>
    <n v="11"/>
    <s v="Public"/>
    <s v="Suburb"/>
    <s v="East"/>
    <s v="yes"/>
  </r>
  <r>
    <n v="196112"/>
    <s v="SUNY Polytechnic Institute"/>
    <s v="NY"/>
    <n v="0.8135"/>
    <n v="1849"/>
    <n v="21215"/>
    <x v="708"/>
    <n v="0.6915"/>
    <n v="0.39650000000000002"/>
    <n v="64355"/>
    <n v="17250"/>
    <n v="9835"/>
    <n v="13"/>
    <s v="Public"/>
    <s v="Suburb"/>
    <s v="East"/>
    <s v="yes"/>
  </r>
  <r>
    <n v="229814"/>
    <s v="West Texas A &amp; M University"/>
    <s v="TX"/>
    <n v="0.98680000000000001"/>
    <n v="6917"/>
    <n v="10996"/>
    <x v="709"/>
    <n v="0.69630000000000003"/>
    <n v="0.41110000000000002"/>
    <n v="50741"/>
    <n v="19500"/>
    <n v="8482"/>
    <n v="14"/>
    <s v="Public"/>
    <s v="Town or Rural"/>
    <s v="West"/>
    <s v="yes"/>
  </r>
  <r>
    <n v="102377"/>
    <s v="Tuskegee University"/>
    <s v="AL"/>
    <n v="0.48680000000000001"/>
    <n v="2630"/>
    <n v="25386"/>
    <x v="710"/>
    <n v="0.80679999999999996"/>
    <n v="0.57669999999999999"/>
    <n v="49641"/>
    <n v="27000"/>
    <n v="7397"/>
    <n v="14"/>
    <s v="Private nonprofit"/>
    <s v="Town or Rural"/>
    <s v="Central"/>
    <s v="no"/>
  </r>
  <r>
    <n v="152336"/>
    <s v="University of Saint Francis-Fort Wayne"/>
    <s v="IN"/>
    <n v="0.9597"/>
    <n v="1567"/>
    <n v="36460"/>
    <x v="711"/>
    <n v="0.70720000000000005"/>
    <n v="0.4385"/>
    <n v="55362"/>
    <n v="25976"/>
    <n v="7265"/>
    <n v="11"/>
    <s v="Private nonprofit"/>
    <s v="City"/>
    <s v="Central"/>
    <s v="yes"/>
  </r>
  <r>
    <n v="147244"/>
    <s v="Millikin University"/>
    <s v="IL"/>
    <n v="0.66679999999999995"/>
    <n v="1382"/>
    <n v="26892"/>
    <x v="712"/>
    <n v="0.75"/>
    <n v="0.37569999999999998"/>
    <n v="51262"/>
    <n v="27000"/>
    <n v="6557"/>
    <n v="10"/>
    <s v="Private nonprofit"/>
    <s v="City"/>
    <s v="Central"/>
    <s v="yes"/>
  </r>
  <r>
    <n v="161253"/>
    <s v="University of Maine"/>
    <s v="ME"/>
    <n v="0.96640000000000004"/>
    <n v="8496"/>
    <n v="36756"/>
    <x v="712"/>
    <n v="0.83360000000000001"/>
    <n v="0.23269999999999999"/>
    <n v="48653"/>
    <n v="25000"/>
    <n v="11425"/>
    <n v="15"/>
    <s v="Public"/>
    <s v="Suburb"/>
    <s v="East"/>
    <s v="no"/>
  </r>
  <r>
    <n v="101879"/>
    <s v="University of North Alabama"/>
    <s v="AL"/>
    <n v="0.87309999999999999"/>
    <n v="5811"/>
    <n v="22320"/>
    <x v="713"/>
    <n v="0.79690000000000005"/>
    <n v="0.24349999999999999"/>
    <n v="45415"/>
    <n v="22077"/>
    <n v="9167"/>
    <n v="18"/>
    <s v="Public"/>
    <s v="City"/>
    <s v="Central"/>
    <s v="no"/>
  </r>
  <r>
    <n v="110510"/>
    <s v="California State University-San Bernardino"/>
    <s v="CA"/>
    <n v="0.93740000000000001"/>
    <n v="15023"/>
    <n v="20693"/>
    <x v="714"/>
    <n v="0.79590000000000005"/>
    <n v="0.57620000000000005"/>
    <n v="59977"/>
    <n v="14715"/>
    <n v="11988"/>
    <n v="22"/>
    <s v="Public"/>
    <s v="City"/>
    <s v="West"/>
    <s v="yes"/>
  </r>
  <r>
    <n v="139931"/>
    <s v="Georgia Southern University"/>
    <s v="GA"/>
    <n v="0.87890000000000001"/>
    <n v="21790"/>
    <n v="17734"/>
    <x v="714"/>
    <n v="0.77829999999999999"/>
    <n v="0.36249999999999999"/>
    <n v="53236"/>
    <n v="23250"/>
    <n v="9310"/>
    <n v="25"/>
    <s v="Public"/>
    <s v="Town or Rural"/>
    <s v="East"/>
    <s v="yes"/>
  </r>
  <r>
    <n v="173142"/>
    <s v="Bethany Lutheran College"/>
    <s v="MN"/>
    <n v="0.38969999999999999"/>
    <n v="669"/>
    <n v="31360"/>
    <x v="715"/>
    <n v="0.71960000000000002"/>
    <n v="0.22470000000000001"/>
    <n v="46110"/>
    <n v="23000"/>
    <n v="7253"/>
    <n v="12"/>
    <s v="Private nonprofit"/>
    <s v="City"/>
    <s v="Central"/>
    <s v="no"/>
  </r>
  <r>
    <n v="240417"/>
    <s v="University of Wisconsin-Stout"/>
    <s v="WI"/>
    <n v="0.87670000000000003"/>
    <n v="5842"/>
    <n v="19265"/>
    <x v="715"/>
    <n v="0.78900000000000003"/>
    <n v="0.23860000000000001"/>
    <n v="58084"/>
    <n v="23000"/>
    <n v="8344"/>
    <n v="18"/>
    <s v="Public"/>
    <s v="Town or Rural"/>
    <s v="Central"/>
    <s v="yes"/>
  </r>
  <r>
    <n v="175430"/>
    <s v="Blue Mountain Christian University"/>
    <s v="MS"/>
    <n v="0.88949999999999996"/>
    <n v="498"/>
    <n v="20180"/>
    <x v="716"/>
    <n v="0.67920000000000003"/>
    <n v="0.28770000000000001"/>
    <n v="40421"/>
    <n v="18534"/>
    <n v="6439"/>
    <n v="13"/>
    <s v="Private nonprofit"/>
    <s v="Town or Rural"/>
    <s v="Central"/>
    <s v="no"/>
  </r>
  <r>
    <n v="227881"/>
    <s v="Sam Houston State University"/>
    <s v="TX"/>
    <n v="0.90259999999999996"/>
    <n v="17743"/>
    <n v="19068"/>
    <x v="716"/>
    <n v="0.73250000000000004"/>
    <n v="0.4133"/>
    <n v="54211"/>
    <n v="21983"/>
    <n v="8196"/>
    <n v="19"/>
    <s v="Public"/>
    <s v="Town or Rural"/>
    <s v="West"/>
    <s v="yes"/>
  </r>
  <r>
    <n v="101480"/>
    <s v="Jacksonville State University"/>
    <s v="AL"/>
    <n v="0.77690000000000003"/>
    <n v="7036"/>
    <n v="23334"/>
    <x v="717"/>
    <n v="0.64570000000000005"/>
    <n v="0.42599999999999999"/>
    <n v="45235"/>
    <n v="22189"/>
    <n v="8074"/>
    <n v="19"/>
    <s v="Public"/>
    <s v="Suburb"/>
    <s v="Central"/>
    <s v="no"/>
  </r>
  <r>
    <n v="219833"/>
    <s v="Christian Brothers University"/>
    <s v="TN"/>
    <n v="0.86699999999999999"/>
    <n v="905"/>
    <n v="38420"/>
    <x v="718"/>
    <n v="0.74870000000000003"/>
    <n v="0.30980000000000002"/>
    <n v="57478"/>
    <n v="27000"/>
    <n v="8036"/>
    <n v="9"/>
    <s v="Private nonprofit"/>
    <s v="City"/>
    <s v="Central"/>
    <s v="yes"/>
  </r>
  <r>
    <n v="187985"/>
    <s v="University of New Mexico-Main Campus"/>
    <s v="NM"/>
    <n v="0.95179999999999998"/>
    <n v="17244"/>
    <n v="33060"/>
    <x v="719"/>
    <n v="0.76170000000000004"/>
    <n v="0.38729999999999998"/>
    <n v="44792"/>
    <n v="18450"/>
    <n v="11446"/>
    <n v="15"/>
    <s v="Public"/>
    <s v="City"/>
    <s v="West"/>
    <s v="no"/>
  </r>
  <r>
    <n v="366711"/>
    <s v="California State University-San Marcos"/>
    <s v="CA"/>
    <n v="0.95099999999999996"/>
    <n v="14877"/>
    <n v="20682"/>
    <x v="720"/>
    <n v="0.78639999999999999"/>
    <n v="0.42609999999999998"/>
    <n v="62908"/>
    <n v="17350"/>
    <n v="12046"/>
    <n v="24"/>
    <s v="Public"/>
    <s v="Suburb"/>
    <s v="West"/>
    <s v="yes"/>
  </r>
  <r>
    <n v="218441"/>
    <s v="North Greenville University"/>
    <s v="SC"/>
    <n v="0.66669999999999996"/>
    <n v="1819"/>
    <n v="25800"/>
    <x v="721"/>
    <n v="0.72489999999999999"/>
    <n v="0.33350000000000002"/>
    <n v="43035"/>
    <n v="23082"/>
    <n v="6276"/>
    <n v="13"/>
    <s v="Private nonprofit"/>
    <s v="Town or Rural"/>
    <s v="East"/>
    <s v="no"/>
  </r>
  <r>
    <n v="203128"/>
    <s v="Hiram College"/>
    <s v="OH"/>
    <n v="0.93530000000000002"/>
    <n v="777"/>
    <n v="27600"/>
    <x v="722"/>
    <n v="0.71860000000000002"/>
    <n v="0.31740000000000002"/>
    <n v="54311"/>
    <n v="27000"/>
    <n v="6756"/>
    <n v="11"/>
    <s v="Private nonprofit"/>
    <s v="Town or Rural"/>
    <s v="Central"/>
    <s v="yes"/>
  </r>
  <r>
    <n v="498562"/>
    <s v="Commonwealth University of Pennsylvania"/>
    <s v="PA"/>
    <n v="0.93089999999999995"/>
    <n v="9210"/>
    <n v="22870"/>
    <x v="723"/>
    <n v="0.77569999999999995"/>
    <n v="0.31790000000000002"/>
    <n v="52416"/>
    <n v="26000"/>
    <n v="11730"/>
    <n v="19"/>
    <s v="Public"/>
    <s v="Town or Rural"/>
    <s v="East"/>
    <s v="yes"/>
  </r>
  <r>
    <n v="199111"/>
    <s v="University of North Carolina Asheville"/>
    <s v="NC"/>
    <n v="0.91920000000000002"/>
    <n v="2910"/>
    <n v="24849"/>
    <x v="723"/>
    <n v="0.72089999999999999"/>
    <n v="0.32369999999999999"/>
    <n v="44030"/>
    <n v="20500"/>
    <n v="9155"/>
    <n v="13"/>
    <s v="Public"/>
    <s v="City"/>
    <s v="East"/>
    <s v="no"/>
  </r>
  <r>
    <n v="151111"/>
    <s v="Indiana University-Indianapolis"/>
    <s v="IN"/>
    <n v="0.76370000000000005"/>
    <n v="13830"/>
    <n v="34891"/>
    <x v="724"/>
    <n v="0.72189999999999999"/>
    <n v="0.373"/>
    <n v="55198"/>
    <n v="20000"/>
    <n v="9620"/>
    <n v="13"/>
    <s v="Public"/>
    <s v="City"/>
    <s v="Central"/>
    <s v="yes"/>
  </r>
  <r>
    <n v="168263"/>
    <s v="Westfield State University"/>
    <s v="MA"/>
    <n v="0.81410000000000005"/>
    <n v="3615"/>
    <n v="18259"/>
    <x v="725"/>
    <n v="0.73899999999999999"/>
    <n v="0.32950000000000002"/>
    <n v="57346"/>
    <n v="22457"/>
    <n v="11555"/>
    <n v="17"/>
    <s v="Public"/>
    <s v="Suburb"/>
    <s v="East"/>
    <s v="yes"/>
  </r>
  <r>
    <n v="129525"/>
    <s v="University of Hartford"/>
    <s v="CT"/>
    <n v="0.95750000000000002"/>
    <n v="4146"/>
    <n v="49075"/>
    <x v="726"/>
    <n v="0.82899999999999996"/>
    <n v="0.33040000000000003"/>
    <n v="60823"/>
    <n v="27000"/>
    <n v="8428"/>
    <n v="11"/>
    <s v="Private nonprofit"/>
    <s v="City"/>
    <s v="East"/>
    <s v="yes"/>
  </r>
  <r>
    <n v="166018"/>
    <s v="Hampshire College"/>
    <s v="MA"/>
    <n v="0.75280000000000002"/>
    <n v="839"/>
    <n v="58896"/>
    <x v="727"/>
    <n v="0.78380000000000005"/>
    <n v="0.39329999999999998"/>
    <n v="46938"/>
    <n v="26893"/>
    <n v="10085"/>
    <n v="13"/>
    <s v="Private nonprofit"/>
    <s v="Town or Rural"/>
    <s v="East"/>
    <s v="no"/>
  </r>
  <r>
    <n v="178624"/>
    <s v="Northwest Missouri State University"/>
    <s v="MO"/>
    <n v="0.8609"/>
    <n v="4378"/>
    <n v="17324"/>
    <x v="728"/>
    <n v="0.73919999999999997"/>
    <n v="0.2727"/>
    <n v="47885"/>
    <n v="21500"/>
    <n v="8101"/>
    <n v="16"/>
    <s v="Public"/>
    <s v="Town or Rural"/>
    <s v="Central"/>
    <s v="no"/>
  </r>
  <r>
    <n v="159993"/>
    <s v="University of Louisiana at Monroe"/>
    <s v="LA"/>
    <n v="0.84750000000000003"/>
    <n v="5022"/>
    <n v="21290"/>
    <x v="729"/>
    <n v="0.72750000000000004"/>
    <n v="0.34770000000000001"/>
    <n v="46769"/>
    <n v="21500"/>
    <n v="7719"/>
    <n v="18"/>
    <s v="Public"/>
    <s v="City"/>
    <s v="Central"/>
    <s v="no"/>
  </r>
  <r>
    <n v="228802"/>
    <s v="The University of Texas at Tyler"/>
    <s v="TX"/>
    <n v="0.94020000000000004"/>
    <n v="7440"/>
    <n v="25494"/>
    <x v="730"/>
    <n v="0.76780000000000004"/>
    <n v="0.39739999999999998"/>
    <n v="57053"/>
    <n v="17137"/>
    <n v="10385"/>
    <n v="17"/>
    <s v="Public"/>
    <s v="City"/>
    <s v="West"/>
    <s v="yes"/>
  </r>
  <r>
    <n v="101709"/>
    <s v="University of Montevallo"/>
    <s v="AL"/>
    <n v="0.53849999999999998"/>
    <n v="2151"/>
    <n v="26968"/>
    <x v="731"/>
    <n v="0.72750000000000004"/>
    <n v="0.32379999999999998"/>
    <n v="42957"/>
    <n v="24000"/>
    <n v="9085"/>
    <n v="13"/>
    <s v="Public"/>
    <s v="Town or Rural"/>
    <s v="Central"/>
    <s v="no"/>
  </r>
  <r>
    <n v="140696"/>
    <s v="Oglethorpe University"/>
    <s v="GA"/>
    <n v="0.88449999999999995"/>
    <n v="1352"/>
    <n v="47590"/>
    <x v="731"/>
    <n v="0.73329999999999995"/>
    <n v="0.35959999999999998"/>
    <n v="55232"/>
    <n v="25000"/>
    <n v="7901"/>
    <n v="13"/>
    <s v="Private nonprofit"/>
    <s v="Suburb"/>
    <s v="East"/>
    <s v="yes"/>
  </r>
  <r>
    <n v="176965"/>
    <s v="University of Central Missouri"/>
    <s v="MO"/>
    <n v="0.63800000000000001"/>
    <n v="5648"/>
    <n v="18600"/>
    <x v="732"/>
    <n v="0.73629999999999995"/>
    <n v="0.26779999999999998"/>
    <n v="49560"/>
    <n v="21000"/>
    <n v="9188"/>
    <n v="18"/>
    <s v="Public"/>
    <s v="Town or Rural"/>
    <s v="Central"/>
    <s v="no"/>
  </r>
  <r>
    <n v="195243"/>
    <s v="St. Thomas Aquinas College"/>
    <s v="NY"/>
    <n v="0.93049999999999999"/>
    <n v="972"/>
    <n v="39450"/>
    <x v="733"/>
    <n v="0.73360000000000003"/>
    <n v="0.2162"/>
    <n v="62909"/>
    <n v="23198"/>
    <n v="9579"/>
    <n v="16"/>
    <s v="Private nonprofit"/>
    <s v="Suburb"/>
    <s v="East"/>
    <s v="yes"/>
  </r>
  <r>
    <n v="133809"/>
    <s v="Florida College"/>
    <s v="FL"/>
    <n v="0.6966"/>
    <n v="588"/>
    <n v="20360"/>
    <x v="733"/>
    <n v="0.75600000000000001"/>
    <n v="0.23139999999999999"/>
    <n v="43445"/>
    <n v="12000"/>
    <n v="7129"/>
    <n v="14"/>
    <s v="Private nonprofit"/>
    <s v="Suburb"/>
    <s v="East"/>
    <s v="no"/>
  </r>
  <r>
    <n v="228769"/>
    <s v="The University of Texas at Arlington"/>
    <s v="TX"/>
    <n v="0.79900000000000004"/>
    <n v="32294"/>
    <n v="29582"/>
    <x v="734"/>
    <n v="0.72940000000000005"/>
    <n v="0.42299999999999999"/>
    <n v="63199"/>
    <n v="17527"/>
    <n v="11502"/>
    <n v="23"/>
    <s v="Public"/>
    <s v="City"/>
    <s v="West"/>
    <s v="yes"/>
  </r>
  <r>
    <n v="212133"/>
    <s v="Eastern University"/>
    <s v="PA"/>
    <n v="0.90769999999999995"/>
    <n v="2404"/>
    <n v="38400"/>
    <x v="735"/>
    <n v="0.65469999999999995"/>
    <n v="0.41920000000000002"/>
    <n v="51655"/>
    <n v="25000"/>
    <n v="5855"/>
    <n v="21"/>
    <s v="Private nonprofit"/>
    <s v="Suburb"/>
    <s v="East"/>
    <s v="yes"/>
  </r>
  <r>
    <n v="153375"/>
    <s v="Grand View University"/>
    <s v="IA"/>
    <n v="0.9909"/>
    <n v="1486"/>
    <n v="34762"/>
    <x v="736"/>
    <n v="0.70150000000000001"/>
    <n v="0.45040000000000002"/>
    <n v="52824"/>
    <n v="22500"/>
    <n v="7384"/>
    <n v="12"/>
    <s v="Private nonprofit"/>
    <s v="City"/>
    <s v="Central"/>
    <s v="yes"/>
  </r>
  <r>
    <n v="173920"/>
    <s v="Minnesota State University-Mankato"/>
    <s v="MN"/>
    <n v="0.88439999999999996"/>
    <n v="11703"/>
    <n v="18942"/>
    <x v="737"/>
    <n v="0.80249999999999999"/>
    <n v="0.20960000000000001"/>
    <n v="56922"/>
    <n v="21106"/>
    <n v="11257"/>
    <n v="21"/>
    <s v="Public"/>
    <s v="City"/>
    <s v="Central"/>
    <s v="yes"/>
  </r>
  <r>
    <n v="446048"/>
    <s v="Ave Maria University"/>
    <s v="FL"/>
    <n v="0.41389999999999999"/>
    <n v="1298"/>
    <n v="30198"/>
    <x v="738"/>
    <n v="0.7893"/>
    <n v="0.2104"/>
    <n v="49520"/>
    <n v="20776"/>
    <n v="9091"/>
    <n v="17"/>
    <s v="Private nonprofit"/>
    <s v="Town or Rural"/>
    <s v="East"/>
    <s v="no"/>
  </r>
  <r>
    <n v="190549"/>
    <s v="CUNY Brooklyn College"/>
    <s v="NY"/>
    <n v="0.58360000000000001"/>
    <n v="10543"/>
    <n v="15402"/>
    <x v="739"/>
    <n v="0.80120000000000002"/>
    <n v="0.57020000000000004"/>
    <n v="60752"/>
    <n v="11000"/>
    <n v="12737"/>
    <n v="13"/>
    <s v="Public"/>
    <s v="City"/>
    <s v="East"/>
    <s v="yes"/>
  </r>
  <r>
    <n v="204176"/>
    <s v="Mount Carmel College of Nursing"/>
    <s v="OH"/>
    <n v="0.84289999999999998"/>
    <n v="532"/>
    <n v="22080"/>
    <x v="740"/>
    <n v="0.80769999999999997"/>
    <n v="0.32700000000000001"/>
    <n v="75103"/>
    <n v="22082"/>
    <n v="8983"/>
    <n v="8"/>
    <s v="Private nonprofit"/>
    <s v="City"/>
    <s v="Central"/>
    <s v="yes"/>
  </r>
  <r>
    <n v="228981"/>
    <s v="Texas Lutheran University"/>
    <s v="TX"/>
    <n v="0.95709999999999995"/>
    <n v="1304"/>
    <n v="36230"/>
    <x v="740"/>
    <n v="0.61809999999999998"/>
    <n v="0.34620000000000001"/>
    <n v="53863"/>
    <n v="25000"/>
    <n v="7741"/>
    <n v="11"/>
    <s v="Private nonprofit"/>
    <s v="Town or Rural"/>
    <s v="West"/>
    <s v="yes"/>
  </r>
  <r>
    <n v="213349"/>
    <s v="Kutztown University of Pennsylvania"/>
    <s v="PA"/>
    <n v="0.90749999999999997"/>
    <n v="6180"/>
    <n v="16068"/>
    <x v="741"/>
    <n v="0.77790000000000004"/>
    <n v="0.3266"/>
    <n v="53775"/>
    <n v="26000"/>
    <n v="11035"/>
    <n v="20"/>
    <s v="Public"/>
    <s v="Town or Rural"/>
    <s v="East"/>
    <s v="yes"/>
  </r>
  <r>
    <n v="159966"/>
    <s v="Nicholls State University"/>
    <s v="LA"/>
    <n v="0.90800000000000003"/>
    <n v="4737"/>
    <n v="9242"/>
    <x v="742"/>
    <n v="0.76600000000000001"/>
    <n v="0.3407"/>
    <n v="45454"/>
    <n v="22675"/>
    <n v="6998"/>
    <n v="19"/>
    <s v="Public"/>
    <s v="City"/>
    <s v="Central"/>
    <s v="no"/>
  </r>
  <r>
    <n v="150066"/>
    <s v="Anderson University"/>
    <s v="IN"/>
    <n v="0.79339999999999999"/>
    <n v="1057"/>
    <n v="37240"/>
    <x v="743"/>
    <n v="0.59930000000000005"/>
    <n v="0.36259999999999998"/>
    <n v="48899"/>
    <n v="27000"/>
    <n v="6746"/>
    <n v="10"/>
    <s v="Private nonprofit"/>
    <s v="City"/>
    <s v="Central"/>
    <s v="no"/>
  </r>
  <r>
    <n v="209506"/>
    <s v="Oregon Institute of Technology"/>
    <s v="OR"/>
    <n v="0.95020000000000004"/>
    <n v="2892"/>
    <n v="37196"/>
    <x v="744"/>
    <n v="0.68979999999999997"/>
    <n v="0.17860000000000001"/>
    <n v="72273"/>
    <n v="22500"/>
    <n v="8845"/>
    <n v="17"/>
    <s v="Public"/>
    <s v="Town or Rural"/>
    <s v="West"/>
    <s v="yes"/>
  </r>
  <r>
    <n v="156356"/>
    <s v="Brescia University"/>
    <s v="KY"/>
    <n v="0.35239999999999999"/>
    <n v="545"/>
    <n v="31550"/>
    <x v="745"/>
    <n v="0.67410000000000003"/>
    <n v="0.42649999999999999"/>
    <n v="45500"/>
    <n v="29430"/>
    <n v="6182"/>
    <n v="13"/>
    <s v="Private nonprofit"/>
    <s v="City"/>
    <s v="Central"/>
    <s v="no"/>
  </r>
  <r>
    <n v="220978"/>
    <s v="Middle Tennessee State University"/>
    <s v="TN"/>
    <n v="0.69089999999999996"/>
    <n v="16301"/>
    <n v="31574"/>
    <x v="746"/>
    <n v="0.79520000000000002"/>
    <n v="0.31769999999999998"/>
    <n v="48541"/>
    <n v="20000"/>
    <n v="9739"/>
    <n v="17"/>
    <s v="Public"/>
    <s v="City"/>
    <s v="Central"/>
    <s v="no"/>
  </r>
  <r>
    <n v="161563"/>
    <s v="Thomas College"/>
    <s v="ME"/>
    <n v="0.96299999999999997"/>
    <n v="647"/>
    <n v="31824"/>
    <x v="747"/>
    <n v="0.77490000000000003"/>
    <n v="0.18149999999999999"/>
    <n v="44991"/>
    <n v="24250"/>
    <n v="7625"/>
    <n v="20"/>
    <s v="Private nonprofit"/>
    <s v="Town or Rural"/>
    <s v="East"/>
    <s v="no"/>
  </r>
  <r>
    <n v="214272"/>
    <s v="Neumann University"/>
    <s v="PA"/>
    <n v="0.81279999999999997"/>
    <n v="1533"/>
    <n v="39100"/>
    <x v="748"/>
    <n v="0.72089999999999999"/>
    <n v="0.42770000000000002"/>
    <n v="57817"/>
    <n v="27000"/>
    <n v="7550"/>
    <n v="13"/>
    <s v="Private nonprofit"/>
    <s v="Suburb"/>
    <s v="East"/>
    <s v="yes"/>
  </r>
  <r>
    <n v="155520"/>
    <s v="MidAmerica Nazarene University"/>
    <s v="KS"/>
    <n v="0.78800000000000003"/>
    <n v="983"/>
    <n v="37174"/>
    <x v="749"/>
    <n v="0.6986"/>
    <n v="0.31219999999999998"/>
    <n v="62972"/>
    <n v="15000"/>
    <n v="6477"/>
    <n v="11"/>
    <s v="Private nonprofit"/>
    <s v="Suburb"/>
    <s v="Central"/>
    <s v="yes"/>
  </r>
  <r>
    <n v="234827"/>
    <s v="Central Washington University"/>
    <s v="WA"/>
    <n v="0.90620000000000001"/>
    <n v="7833"/>
    <n v="27526"/>
    <x v="749"/>
    <n v="0.70050000000000001"/>
    <n v="0.2828"/>
    <n v="61580"/>
    <n v="19500"/>
    <n v="10124"/>
    <n v="15"/>
    <s v="Public"/>
    <s v="Town or Rural"/>
    <s v="West"/>
    <s v="yes"/>
  </r>
  <r>
    <n v="165574"/>
    <s v="Dean College"/>
    <s v="MA"/>
    <n v="0.73709999999999998"/>
    <n v="1089"/>
    <n v="46526"/>
    <x v="750"/>
    <n v="0.6835"/>
    <n v="0.33710000000000001"/>
    <n v="38109"/>
    <n v="25000"/>
    <n v="7401"/>
    <n v="15"/>
    <s v="Private nonprofit"/>
    <s v="Suburb"/>
    <s v="East"/>
    <s v="no"/>
  </r>
  <r>
    <n v="184773"/>
    <s v="Georgian Court University"/>
    <s v="NJ"/>
    <n v="0.78839999999999999"/>
    <n v="1195"/>
    <n v="37260"/>
    <x v="751"/>
    <n v="0.7611"/>
    <n v="0.33150000000000002"/>
    <n v="53096"/>
    <n v="21816"/>
    <n v="8457"/>
    <n v="11"/>
    <s v="Private nonprofit"/>
    <s v="City"/>
    <s v="East"/>
    <s v="yes"/>
  </r>
  <r>
    <n v="106704"/>
    <s v="University of Central Arkansas"/>
    <s v="AR"/>
    <n v="0.89490000000000003"/>
    <n v="7762"/>
    <n v="18023"/>
    <x v="752"/>
    <n v="0.73309999999999997"/>
    <n v="0.37980000000000003"/>
    <n v="45938"/>
    <n v="20346"/>
    <n v="7499"/>
    <n v="15"/>
    <s v="Public"/>
    <s v="City"/>
    <s v="Central"/>
    <s v="no"/>
  </r>
  <r>
    <n v="182795"/>
    <s v="Franklin Pierce University"/>
    <s v="NH"/>
    <n v="0.93469999999999998"/>
    <n v="992"/>
    <n v="46442"/>
    <x v="753"/>
    <n v="0.74339999999999995"/>
    <n v="0.29299999999999998"/>
    <n v="53353"/>
    <n v="27000"/>
    <n v="8428"/>
    <n v="13"/>
    <s v="Private nonprofit"/>
    <s v="Town or Rural"/>
    <s v="East"/>
    <s v="yes"/>
  </r>
  <r>
    <n v="232706"/>
    <s v="Marymount University"/>
    <s v="VA"/>
    <n v="0.93159999999999998"/>
    <n v="1810"/>
    <n v="40920"/>
    <x v="753"/>
    <n v="0.72589999999999999"/>
    <n v="0.2306"/>
    <n v="67516"/>
    <n v="25000"/>
    <n v="9455"/>
    <n v="14"/>
    <s v="Private nonprofit"/>
    <s v="City"/>
    <s v="East"/>
    <s v="yes"/>
  </r>
  <r>
    <n v="118693"/>
    <s v="Menlo College"/>
    <s v="CA"/>
    <n v="0.68469999999999998"/>
    <n v="752"/>
    <n v="53630"/>
    <x v="754"/>
    <n v="0.69940000000000002"/>
    <n v="0.3105"/>
    <n v="76419"/>
    <n v="21750"/>
    <n v="10344"/>
    <n v="14"/>
    <s v="Private nonprofit"/>
    <s v="Suburb"/>
    <s v="West"/>
    <s v="yes"/>
  </r>
  <r>
    <n v="110495"/>
    <s v="California State University-Stanislaus"/>
    <s v="CA"/>
    <n v="0.98140000000000005"/>
    <n v="8385"/>
    <n v="20846"/>
    <x v="755"/>
    <n v="0.8246"/>
    <n v="0.55189999999999995"/>
    <n v="63188"/>
    <n v="13540"/>
    <n v="11926"/>
    <n v="18"/>
    <s v="Public"/>
    <s v="Suburb"/>
    <s v="West"/>
    <s v="yes"/>
  </r>
  <r>
    <n v="165024"/>
    <s v="Bridgewater State University"/>
    <s v="MA"/>
    <n v="0.87809999999999999"/>
    <n v="7829"/>
    <n v="17948"/>
    <x v="756"/>
    <n v="0.75119999999999998"/>
    <n v="0.31940000000000002"/>
    <n v="57466"/>
    <n v="24286"/>
    <n v="11130"/>
    <n v="17"/>
    <s v="Public"/>
    <s v="Suburb"/>
    <s v="East"/>
    <s v="yes"/>
  </r>
  <r>
    <n v="133650"/>
    <s v="Florida Agricultural and Mechanical University"/>
    <s v="FL"/>
    <n v="0.2056"/>
    <n v="7582"/>
    <n v="17725"/>
    <x v="757"/>
    <n v="0.89180000000000004"/>
    <n v="0.54310000000000003"/>
    <n v="44349"/>
    <n v="23548"/>
    <n v="9244"/>
    <n v="14"/>
    <s v="Public"/>
    <s v="City"/>
    <s v="East"/>
    <s v="no"/>
  </r>
  <r>
    <n v="147013"/>
    <s v="McKendree University"/>
    <s v="IL"/>
    <n v="0.71719999999999995"/>
    <n v="1752"/>
    <n v="34740"/>
    <x v="758"/>
    <n v="0.67349999999999999"/>
    <n v="0.33600000000000002"/>
    <n v="58572"/>
    <n v="23250"/>
    <n v="7069"/>
    <n v="16"/>
    <s v="Private nonprofit"/>
    <s v="Suburb"/>
    <s v="Central"/>
    <s v="yes"/>
  </r>
  <r>
    <n v="200572"/>
    <s v="Valley City State University"/>
    <s v="ND"/>
    <n v="0.99070000000000003"/>
    <n v="958"/>
    <n v="13544"/>
    <x v="758"/>
    <n v="0.70860000000000001"/>
    <n v="0.16889999999999999"/>
    <n v="52725"/>
    <n v="20369"/>
    <n v="6935"/>
    <n v="12"/>
    <s v="Public"/>
    <s v="Town or Rural"/>
    <s v="Central"/>
    <s v="yes"/>
  </r>
  <r>
    <n v="228431"/>
    <s v="Stephen F Austin State University"/>
    <s v="TX"/>
    <n v="0.93989999999999996"/>
    <n v="8728"/>
    <n v="23426"/>
    <x v="758"/>
    <n v="0.71689999999999998"/>
    <n v="0.38869999999999999"/>
    <n v="49634"/>
    <n v="23409"/>
    <n v="8694"/>
    <n v="16"/>
    <s v="Public"/>
    <s v="Town or Rural"/>
    <s v="West"/>
    <s v="no"/>
  </r>
  <r>
    <n v="184603"/>
    <s v="Fairleigh Dickinson University-Metropolitan Campus"/>
    <s v="NJ"/>
    <n v="0.90710000000000002"/>
    <n v="2627"/>
    <n v="38004"/>
    <x v="759"/>
    <n v="0.76980000000000004"/>
    <n v="0.2195"/>
    <n v="57273"/>
    <n v="25000"/>
    <n v="9579"/>
    <n v="14"/>
    <s v="Private nonprofit"/>
    <s v="Suburb"/>
    <s v="East"/>
    <s v="yes"/>
  </r>
  <r>
    <n v="191533"/>
    <s v="Hartwick College"/>
    <s v="NY"/>
    <n v="0.69599999999999995"/>
    <n v="1087"/>
    <n v="54962"/>
    <x v="759"/>
    <n v="0.74439999999999995"/>
    <n v="0.35610000000000003"/>
    <n v="61107"/>
    <n v="27000"/>
    <n v="7918"/>
    <n v="10"/>
    <s v="Private nonprofit"/>
    <s v="Town or Rural"/>
    <s v="East"/>
    <s v="yes"/>
  </r>
  <r>
    <n v="119173"/>
    <s v="Mount Saint Mary's University"/>
    <s v="CA"/>
    <n v="0.73129999999999995"/>
    <n v="1719"/>
    <n v="49564"/>
    <x v="760"/>
    <n v="0.71140000000000003"/>
    <n v="0.57099999999999995"/>
    <n v="72379"/>
    <n v="25949"/>
    <n v="9605"/>
    <n v="8"/>
    <s v="Private nonprofit"/>
    <s v="City"/>
    <s v="West"/>
    <s v="yes"/>
  </r>
  <r>
    <n v="190664"/>
    <s v="CUNY Queens College"/>
    <s v="NY"/>
    <n v="0.64349999999999996"/>
    <n v="12550"/>
    <n v="15488"/>
    <x v="760"/>
    <n v="0.78680000000000005"/>
    <n v="0.47170000000000001"/>
    <n v="62763"/>
    <n v="10298"/>
    <n v="12204"/>
    <n v="13"/>
    <s v="Public"/>
    <s v="City"/>
    <s v="East"/>
    <s v="yes"/>
  </r>
  <r>
    <n v="219806"/>
    <s v="Carson-Newman University"/>
    <s v="TN"/>
    <n v="0.90449999999999997"/>
    <n v="1387"/>
    <n v="34700"/>
    <x v="761"/>
    <n v="0.74170000000000003"/>
    <n v="0.3337"/>
    <n v="48382"/>
    <n v="21500"/>
    <n v="6387"/>
    <n v="12"/>
    <s v="Private nonprofit"/>
    <s v="Suburb"/>
    <s v="Central"/>
    <s v="no"/>
  </r>
  <r>
    <n v="150145"/>
    <s v="Bethel University"/>
    <s v="IN"/>
    <n v="0.97660000000000002"/>
    <n v="1008"/>
    <n v="34600"/>
    <x v="762"/>
    <n v="0.72399999999999998"/>
    <n v="0.33489999999999998"/>
    <n v="48860"/>
    <n v="25000"/>
    <n v="6402"/>
    <n v="12"/>
    <s v="Private nonprofit"/>
    <s v="City"/>
    <s v="Central"/>
    <s v="no"/>
  </r>
  <r>
    <n v="148654"/>
    <s v="University of Illinois Springfield"/>
    <s v="IL"/>
    <n v="0.85880000000000001"/>
    <n v="2263"/>
    <n v="22017"/>
    <x v="763"/>
    <n v="0.748"/>
    <n v="0.37359999999999999"/>
    <n v="57103"/>
    <n v="19128"/>
    <n v="9921"/>
    <n v="13"/>
    <s v="Public"/>
    <s v="City"/>
    <s v="Central"/>
    <s v="yes"/>
  </r>
  <r>
    <n v="220075"/>
    <s v="East Tennessee State University"/>
    <s v="TN"/>
    <n v="0.8619"/>
    <n v="10004"/>
    <n v="14522"/>
    <x v="763"/>
    <n v="0.75719999999999998"/>
    <n v="0.3483"/>
    <n v="44859"/>
    <n v="19442"/>
    <n v="8574"/>
    <n v="15"/>
    <s v="Public"/>
    <s v="City"/>
    <s v="Central"/>
    <s v="no"/>
  </r>
  <r>
    <n v="221892"/>
    <s v="Trevecca Nazarene University"/>
    <s v="TN"/>
    <n v="0.69440000000000002"/>
    <n v="1737"/>
    <n v="31300"/>
    <x v="764"/>
    <n v="0.73599999999999999"/>
    <n v="0.32290000000000002"/>
    <n v="49378"/>
    <n v="18744"/>
    <n v="7392"/>
    <n v="20"/>
    <s v="Private nonprofit"/>
    <s v="City"/>
    <s v="Central"/>
    <s v="no"/>
  </r>
  <r>
    <n v="139940"/>
    <s v="Georgia State University"/>
    <s v="GA"/>
    <n v="0.5544"/>
    <n v="26623"/>
    <n v="24840"/>
    <x v="765"/>
    <n v="0.79859999999999998"/>
    <n v="0.50749999999999995"/>
    <n v="47384"/>
    <n v="20903"/>
    <n v="10404"/>
    <n v="25"/>
    <s v="Public"/>
    <s v="City"/>
    <s v="East"/>
    <s v="no"/>
  </r>
  <r>
    <n v="231581"/>
    <s v="Bridgewater College"/>
    <s v="VA"/>
    <n v="0.91720000000000002"/>
    <n v="1400"/>
    <n v="16090"/>
    <x v="766"/>
    <n v="0.75290000000000001"/>
    <n v="0.29830000000000001"/>
    <n v="53453"/>
    <n v="26000"/>
    <n v="7326"/>
    <n v="13"/>
    <s v="Private nonprofit"/>
    <s v="Suburb"/>
    <s v="East"/>
    <s v="yes"/>
  </r>
  <r>
    <n v="110592"/>
    <s v="California State University-Los Angeles"/>
    <s v="CA"/>
    <n v="0.91249999999999998"/>
    <n v="19562"/>
    <n v="19760"/>
    <x v="767"/>
    <n v="0.71850000000000003"/>
    <n v="0.66300000000000003"/>
    <n v="59211"/>
    <n v="13000"/>
    <n v="12690"/>
    <n v="21"/>
    <s v="Public"/>
    <s v="City"/>
    <s v="West"/>
    <s v="yes"/>
  </r>
  <r>
    <n v="219347"/>
    <s v="South Dakota School of Mines and Technology"/>
    <s v="SD"/>
    <n v="0.79869999999999997"/>
    <n v="2071"/>
    <n v="14900"/>
    <x v="768"/>
    <n v="0.84089999999999998"/>
    <n v="0.16869999999999999"/>
    <n v="72257"/>
    <n v="27000"/>
    <n v="11245"/>
    <n v="12"/>
    <s v="Public"/>
    <s v="City"/>
    <s v="Central"/>
    <s v="yes"/>
  </r>
  <r>
    <n v="201371"/>
    <s v="Bluffton University"/>
    <s v="OH"/>
    <n v="0.67230000000000001"/>
    <n v="582"/>
    <n v="37362"/>
    <x v="769"/>
    <n v="0.59570000000000001"/>
    <n v="0.44679999999999997"/>
    <n v="49547"/>
    <n v="27000"/>
    <n v="5689"/>
    <n v="11"/>
    <s v="Private nonprofit"/>
    <s v="Town or Rural"/>
    <s v="Central"/>
    <s v="no"/>
  </r>
  <r>
    <n v="155335"/>
    <s v="Newman University"/>
    <s v="KS"/>
    <n v="0.73980000000000001"/>
    <n v="851"/>
    <n v="35500"/>
    <x v="770"/>
    <n v="0.68869999999999998"/>
    <n v="0.1226"/>
    <n v="55041"/>
    <n v="20801"/>
    <n v="6512"/>
    <n v="16"/>
    <s v="Private nonprofit"/>
    <s v="City"/>
    <s v="Central"/>
    <s v="yes"/>
  </r>
  <r>
    <n v="196042"/>
    <s v="Farmingdale State College"/>
    <s v="NY"/>
    <n v="0.63290000000000002"/>
    <n v="9552"/>
    <n v="18536"/>
    <x v="771"/>
    <n v="0.81569999999999998"/>
    <n v="0.36249999999999999"/>
    <n v="69781"/>
    <n v="14718"/>
    <n v="9379"/>
    <n v="18"/>
    <s v="Public"/>
    <s v="Suburb"/>
    <s v="East"/>
    <s v="yes"/>
  </r>
  <r>
    <n v="436818"/>
    <s v="University of Connecticut-Waterbury Campus"/>
    <s v="CT"/>
    <n v="0.86660000000000004"/>
    <n v="733"/>
    <n v="40808"/>
    <x v="772"/>
    <n v="0.77780000000000005"/>
    <n v="0.51580000000000004"/>
    <n v="73997"/>
    <n v="21500"/>
    <n v="17573"/>
    <n v="20"/>
    <s v="Public"/>
    <s v="City"/>
    <s v="East"/>
    <s v="yes"/>
  </r>
  <r>
    <n v="206525"/>
    <s v="Wittenberg University"/>
    <s v="OH"/>
    <n v="0.72350000000000003"/>
    <n v="1215"/>
    <n v="45940"/>
    <x v="773"/>
    <n v="0.63449999999999995"/>
    <n v="0.34860000000000002"/>
    <n v="54947"/>
    <n v="27000"/>
    <n v="7827"/>
    <n v="12"/>
    <s v="Private nonprofit"/>
    <s v="City"/>
    <s v="Central"/>
    <s v="yes"/>
  </r>
  <r>
    <n v="102094"/>
    <s v="University of South Alabama"/>
    <s v="AL"/>
    <n v="0.70960000000000001"/>
    <n v="8879"/>
    <n v="19092"/>
    <x v="774"/>
    <n v="0.75739999999999996"/>
    <n v="0.37959999999999999"/>
    <n v="49379"/>
    <n v="24929"/>
    <n v="7761"/>
    <n v="19"/>
    <s v="Public"/>
    <s v="City"/>
    <s v="Central"/>
    <s v="no"/>
  </r>
  <r>
    <n v="209807"/>
    <s v="Portland State University"/>
    <s v="OR"/>
    <n v="0.90869999999999995"/>
    <n v="13182"/>
    <n v="31074"/>
    <x v="775"/>
    <n v="0.7611"/>
    <n v="0.41649999999999998"/>
    <n v="57906"/>
    <n v="20500"/>
    <n v="11893"/>
    <n v="17"/>
    <s v="Public"/>
    <s v="City"/>
    <s v="West"/>
    <s v="yes"/>
  </r>
  <r>
    <n v="230047"/>
    <s v="Brigham Young University-Hawaii"/>
    <s v="HI"/>
    <n v="0.46960000000000002"/>
    <n v="2889"/>
    <n v="6630"/>
    <x v="776"/>
    <n v="0.73540000000000005"/>
    <n v="0.151"/>
    <n v="52064"/>
    <n v="9413"/>
    <n v="10793"/>
    <n v="18"/>
    <s v="Private nonprofit"/>
    <s v="Town or Rural"/>
    <s v="West"/>
    <s v="yes"/>
  </r>
  <r>
    <n v="229027"/>
    <s v="The University of Texas at San Antonio"/>
    <s v="TX"/>
    <n v="0.8679"/>
    <n v="30580"/>
    <n v="22051"/>
    <x v="776"/>
    <n v="0.7984"/>
    <n v="0.44059999999999999"/>
    <n v="57131"/>
    <n v="20500"/>
    <n v="10588"/>
    <n v="24"/>
    <s v="Public"/>
    <s v="City"/>
    <s v="West"/>
    <s v="yes"/>
  </r>
  <r>
    <n v="160658"/>
    <s v="University of Louisiana at Lafayette"/>
    <s v="LA"/>
    <n v="0.87009999999999998"/>
    <n v="12428"/>
    <n v="24146"/>
    <x v="777"/>
    <n v="0.74280000000000002"/>
    <n v="0.41510000000000002"/>
    <n v="47089"/>
    <n v="22902"/>
    <n v="8889"/>
    <n v="18"/>
    <s v="Public"/>
    <s v="City"/>
    <s v="Central"/>
    <s v="no"/>
  </r>
  <r>
    <n v="221768"/>
    <s v="The University of Tennessee-Martin"/>
    <s v="TN"/>
    <n v="0.88200000000000001"/>
    <n v="4866"/>
    <n v="16600"/>
    <x v="778"/>
    <n v="0.76959999999999995"/>
    <n v="0.34420000000000001"/>
    <n v="44213"/>
    <n v="21024"/>
    <n v="8367"/>
    <n v="16"/>
    <s v="Public"/>
    <s v="Town or Rural"/>
    <s v="Central"/>
    <s v="no"/>
  </r>
  <r>
    <n v="190761"/>
    <s v="Dominican University New York"/>
    <s v="NY"/>
    <n v="0.63300000000000001"/>
    <n v="1105"/>
    <n v="34220"/>
    <x v="779"/>
    <n v="0.66439999999999999"/>
    <n v="0.4839"/>
    <n v="61171"/>
    <n v="25000"/>
    <n v="8662"/>
    <n v="13"/>
    <s v="Private nonprofit"/>
    <s v="Suburb"/>
    <s v="East"/>
    <s v="yes"/>
  </r>
  <r>
    <n v="176628"/>
    <s v="Avila University"/>
    <s v="MO"/>
    <n v="0.878"/>
    <n v="1312"/>
    <n v="42000"/>
    <x v="780"/>
    <n v="0.70530000000000004"/>
    <n v="0.5635"/>
    <n v="52773"/>
    <n v="25000"/>
    <n v="6779"/>
    <n v="19"/>
    <s v="Private nonprofit"/>
    <s v="City"/>
    <s v="Central"/>
    <s v="yes"/>
  </r>
  <r>
    <n v="219198"/>
    <s v="Mount Marty University"/>
    <s v="SD"/>
    <n v="0.42570000000000002"/>
    <n v="697"/>
    <n v="34600"/>
    <x v="780"/>
    <n v="0.67589999999999995"/>
    <n v="0.2235"/>
    <n v="48179"/>
    <n v="26396"/>
    <n v="7411"/>
    <n v="12"/>
    <s v="Private nonprofit"/>
    <s v="Town or Rural"/>
    <s v="Central"/>
    <s v="no"/>
  </r>
  <r>
    <n v="207403"/>
    <s v="Oklahoma Baptist University"/>
    <s v="OK"/>
    <n v="0.49409999999999998"/>
    <n v="1308"/>
    <n v="35570"/>
    <x v="781"/>
    <n v="0.71660000000000001"/>
    <n v="0.1739"/>
    <n v="48434"/>
    <n v="24801"/>
    <n v="8621"/>
    <n v="16"/>
    <s v="Private nonprofit"/>
    <s v="Town or Rural"/>
    <s v="West"/>
    <s v="no"/>
  </r>
  <r>
    <n v="217776"/>
    <s v="Southern Wesleyan University"/>
    <s v="SC"/>
    <n v="0.99529999999999996"/>
    <n v="747"/>
    <n v="29800"/>
    <x v="782"/>
    <n v="0.68989999999999996"/>
    <n v="0.43070000000000003"/>
    <n v="47756"/>
    <n v="26000"/>
    <n v="5744"/>
    <n v="10"/>
    <s v="Private nonprofit"/>
    <s v="Suburb"/>
    <s v="East"/>
    <s v="no"/>
  </r>
  <r>
    <n v="228468"/>
    <s v="Southwestern Adventist University"/>
    <s v="TX"/>
    <n v="0.78359999999999996"/>
    <n v="570"/>
    <n v="25380"/>
    <x v="783"/>
    <n v="0.72670000000000001"/>
    <n v="0.42109999999999997"/>
    <n v="52946"/>
    <n v="26998"/>
    <n v="6313"/>
    <n v="12"/>
    <s v="Private nonprofit"/>
    <s v="Town or Rural"/>
    <s v="West"/>
    <s v="yes"/>
  </r>
  <r>
    <n v="181738"/>
    <s v="Union Adventist University"/>
    <s v="NE"/>
    <n v="1"/>
    <n v="471"/>
    <n v="29334"/>
    <x v="784"/>
    <n v="0.83540000000000003"/>
    <n v="0.30769999999999997"/>
    <n v="55045"/>
    <n v="27000"/>
    <n v="6684"/>
    <n v="8"/>
    <s v="Private nonprofit"/>
    <s v="City"/>
    <s v="Central"/>
    <s v="yes"/>
  </r>
  <r>
    <n v="157447"/>
    <s v="Northern Kentucky University"/>
    <s v="KY"/>
    <n v="0.67649999999999999"/>
    <n v="8246"/>
    <n v="21912"/>
    <x v="785"/>
    <n v="0.75509999999999999"/>
    <n v="0.25230000000000002"/>
    <n v="50220"/>
    <n v="23000"/>
    <n v="8693"/>
    <n v="19"/>
    <s v="Public"/>
    <s v="Suburb"/>
    <s v="Central"/>
    <s v="yes"/>
  </r>
  <r>
    <n v="181853"/>
    <s v="York University"/>
    <s v="NE"/>
    <n v="0.51880000000000004"/>
    <n v="428"/>
    <n v="23000"/>
    <x v="786"/>
    <n v="0.68700000000000006"/>
    <n v="0.40179999999999999"/>
    <n v="44130"/>
    <n v="21500"/>
    <n v="5879"/>
    <n v="11"/>
    <s v="Private nonprofit"/>
    <s v="Town or Rural"/>
    <s v="Central"/>
    <s v="no"/>
  </r>
  <r>
    <n v="486840"/>
    <s v="Kennesaw State University"/>
    <s v="GA"/>
    <n v="0.69189999999999996"/>
    <n v="41254"/>
    <n v="17736"/>
    <x v="787"/>
    <n v="0.76719999999999999"/>
    <n v="0.37740000000000001"/>
    <n v="57552"/>
    <n v="23833"/>
    <n v="9711"/>
    <n v="23"/>
    <s v="Public"/>
    <s v="Suburb"/>
    <s v="East"/>
    <s v="yes"/>
  </r>
  <r>
    <n v="157386"/>
    <s v="Morehead State University"/>
    <s v="KY"/>
    <n v="0.77210000000000001"/>
    <n v="4578"/>
    <n v="14980"/>
    <x v="788"/>
    <n v="0.65010000000000001"/>
    <n v="0.29549999999999998"/>
    <n v="43197"/>
    <n v="22250"/>
    <n v="7788"/>
    <n v="16"/>
    <s v="Public"/>
    <s v="Town or Rural"/>
    <s v="Central"/>
    <s v="no"/>
  </r>
  <r>
    <n v="176789"/>
    <s v="Calvary University"/>
    <s v="MO"/>
    <n v="0.71740000000000004"/>
    <n v="154"/>
    <n v="14094"/>
    <x v="789"/>
    <n v="0.54549999999999998"/>
    <n v="0.31309999999999999"/>
    <n v="45421"/>
    <n v="20839"/>
    <n v="4019"/>
    <n v="7"/>
    <s v="Private nonprofit"/>
    <s v="City"/>
    <s v="Central"/>
    <s v="no"/>
  </r>
  <r>
    <n v="171456"/>
    <s v="Northern Michigan University"/>
    <s v="MI"/>
    <n v="0.84019999999999995"/>
    <n v="6556"/>
    <n v="19773"/>
    <x v="790"/>
    <n v="0.77959999999999996"/>
    <n v="0.27950000000000003"/>
    <n v="47107"/>
    <n v="21474"/>
    <n v="9306"/>
    <n v="18"/>
    <s v="Public"/>
    <s v="Town or Rural"/>
    <s v="Central"/>
    <s v="no"/>
  </r>
  <r>
    <n v="102234"/>
    <s v="Spring Hill College"/>
    <s v="AL"/>
    <n v="0.76570000000000005"/>
    <n v="782"/>
    <n v="24054"/>
    <x v="791"/>
    <n v="0.70230000000000004"/>
    <n v="0.31609999999999999"/>
    <n v="51500"/>
    <n v="27000"/>
    <n v="7892"/>
    <n v="11"/>
    <s v="Private nonprofit"/>
    <s v="City"/>
    <s v="Central"/>
    <s v="yes"/>
  </r>
  <r>
    <n v="167987"/>
    <s v="University of Massachusetts-Dartmouth"/>
    <s v="MA"/>
    <n v="0.90639999999999998"/>
    <n v="5221"/>
    <n v="32567"/>
    <x v="792"/>
    <n v="0.63600000000000001"/>
    <n v="0.37019999999999997"/>
    <n v="68804"/>
    <n v="25000"/>
    <n v="12795"/>
    <n v="16"/>
    <s v="Public"/>
    <s v="Suburb"/>
    <s v="East"/>
    <s v="yes"/>
  </r>
  <r>
    <n v="132657"/>
    <s v="Lynn University"/>
    <s v="FL"/>
    <n v="0.73470000000000002"/>
    <n v="2859"/>
    <n v="44480"/>
    <x v="793"/>
    <n v="0.76600000000000001"/>
    <n v="0.2341"/>
    <n v="49006"/>
    <n v="17940"/>
    <n v="6894"/>
    <n v="16"/>
    <s v="Private nonprofit"/>
    <s v="City"/>
    <s v="East"/>
    <s v="no"/>
  </r>
  <r>
    <n v="183080"/>
    <s v="Plymouth State University"/>
    <s v="NH"/>
    <n v="0.87539999999999996"/>
    <n v="3153"/>
    <n v="25566"/>
    <x v="794"/>
    <n v="0.6845"/>
    <n v="0.28089999999999998"/>
    <n v="57304"/>
    <n v="26000"/>
    <n v="9340"/>
    <n v="15"/>
    <s v="Public"/>
    <s v="Town or Rural"/>
    <s v="East"/>
    <s v="yes"/>
  </r>
  <r>
    <n v="203085"/>
    <s v="Heidelberg University"/>
    <s v="OH"/>
    <n v="0.8579"/>
    <n v="915"/>
    <n v="33650"/>
    <x v="795"/>
    <n v="0.74129999999999996"/>
    <n v="0.36599999999999999"/>
    <n v="48466"/>
    <n v="27000"/>
    <n v="6994"/>
    <n v="14"/>
    <s v="Private nonprofit"/>
    <s v="Town or Rural"/>
    <s v="Central"/>
    <s v="no"/>
  </r>
  <r>
    <n v="236452"/>
    <s v="Saint Martin's University"/>
    <s v="WA"/>
    <n v="0.89800000000000002"/>
    <n v="1158"/>
    <n v="45510"/>
    <x v="796"/>
    <n v="0.64590000000000003"/>
    <n v="0.41909999999999997"/>
    <n v="62092"/>
    <n v="22500"/>
    <n v="7413"/>
    <n v="11"/>
    <s v="Private nonprofit"/>
    <s v="City"/>
    <s v="West"/>
    <s v="yes"/>
  </r>
  <r>
    <n v="498571"/>
    <s v="Pennsylvania Western University"/>
    <s v="PA"/>
    <n v="0.94330000000000003"/>
    <n v="7451"/>
    <n v="16054"/>
    <x v="797"/>
    <n v="0.71689999999999998"/>
    <n v="0.38300000000000001"/>
    <n v="47295"/>
    <n v="23725"/>
    <n v="11870"/>
    <n v="18"/>
    <s v="Public"/>
    <s v="Town or Rural"/>
    <s v="East"/>
    <s v="no"/>
  </r>
  <r>
    <n v="200800"/>
    <s v="University of Akron Main Campus"/>
    <s v="OH"/>
    <n v="0.59670000000000001"/>
    <n v="9052"/>
    <n v="20815"/>
    <x v="798"/>
    <n v="0.7298"/>
    <n v="0.29099999999999998"/>
    <n v="46600"/>
    <n v="23250"/>
    <n v="10255"/>
    <n v="17"/>
    <s v="Public"/>
    <s v="City"/>
    <s v="Central"/>
    <s v="no"/>
  </r>
  <r>
    <n v="132408"/>
    <s v="Baptist University of Florida"/>
    <s v="FL"/>
    <n v="0.3599"/>
    <n v="360"/>
    <n v="15000"/>
    <x v="799"/>
    <n v="0.45"/>
    <n v="0.39879999999999999"/>
    <n v="42836"/>
    <n v="23590"/>
    <n v="5515"/>
    <n v="8"/>
    <s v="Private nonprofit"/>
    <s v="Town or Rural"/>
    <s v="East"/>
    <s v="no"/>
  </r>
  <r>
    <n v="233718"/>
    <s v="Sweet Briar College"/>
    <s v="VA"/>
    <n v="0.75539999999999996"/>
    <n v="443"/>
    <n v="26160"/>
    <x v="800"/>
    <n v="0.69340000000000002"/>
    <n v="0.31030000000000002"/>
    <n v="51943"/>
    <n v="27000"/>
    <n v="6914"/>
    <n v="9"/>
    <s v="Private nonprofit"/>
    <s v="Town or Rural"/>
    <s v="East"/>
    <s v="yes"/>
  </r>
  <r>
    <n v="199069"/>
    <s v="University of Mount Olive"/>
    <s v="NC"/>
    <n v="0.75749999999999995"/>
    <n v="1796"/>
    <n v="27366"/>
    <x v="801"/>
    <n v="0.71650000000000003"/>
    <n v="0.4471"/>
    <n v="47139"/>
    <n v="27209"/>
    <n v="7025"/>
    <n v="17"/>
    <s v="Private nonprofit"/>
    <s v="Town or Rural"/>
    <s v="East"/>
    <s v="no"/>
  </r>
  <r>
    <n v="130776"/>
    <s v="Western Connecticut State University"/>
    <s v="CT"/>
    <n v="0.87009999999999998"/>
    <n v="3511"/>
    <n v="16901"/>
    <x v="802"/>
    <n v="0.7319"/>
    <n v="0.35149999999999998"/>
    <n v="59115"/>
    <n v="24147"/>
    <n v="11406"/>
    <n v="11"/>
    <s v="Public"/>
    <s v="City"/>
    <s v="East"/>
    <s v="yes"/>
  </r>
  <r>
    <n v="117168"/>
    <s v="Laguna College of Art and Design"/>
    <s v="CA"/>
    <n v="0.94320000000000004"/>
    <n v="746"/>
    <n v="37500"/>
    <x v="803"/>
    <n v="0.84209999999999996"/>
    <n v="0.29899999999999999"/>
    <n v="47867"/>
    <n v="27000"/>
    <n v="8099"/>
    <n v="9"/>
    <s v="Private nonprofit"/>
    <s v="Town or Rural"/>
    <s v="West"/>
    <s v="no"/>
  </r>
  <r>
    <n v="173045"/>
    <s v="Augsburg University"/>
    <s v="MN"/>
    <n v="0.81979999999999997"/>
    <n v="2494"/>
    <n v="45452"/>
    <x v="804"/>
    <n v="0.72330000000000005"/>
    <n v="0.56140000000000001"/>
    <n v="58829"/>
    <n v="25347"/>
    <n v="8416"/>
    <n v="14"/>
    <s v="Private nonprofit"/>
    <s v="City"/>
    <s v="Central"/>
    <s v="yes"/>
  </r>
  <r>
    <n v="183211"/>
    <s v="Rivier University"/>
    <s v="NH"/>
    <n v="0.82589999999999997"/>
    <n v="1231"/>
    <n v="39488"/>
    <x v="804"/>
    <n v="0.7571"/>
    <n v="0.28310000000000002"/>
    <n v="52248"/>
    <n v="26956"/>
    <n v="8174"/>
    <n v="14"/>
    <s v="Private nonprofit"/>
    <s v="City"/>
    <s v="East"/>
    <s v="yes"/>
  </r>
  <r>
    <n v="157757"/>
    <s v="Spalding University"/>
    <s v="KY"/>
    <n v="0.99450000000000005"/>
    <n v="583"/>
    <n v="29200"/>
    <x v="804"/>
    <n v="0.64039999999999997"/>
    <n v="0.35830000000000001"/>
    <n v="49438"/>
    <n v="25250"/>
    <n v="8066"/>
    <n v="9"/>
    <s v="Private nonprofit"/>
    <s v="City"/>
    <s v="Central"/>
    <s v="no"/>
  </r>
  <r>
    <n v="225414"/>
    <s v="University of Houston-Clear Lake"/>
    <s v="TX"/>
    <n v="0.9052"/>
    <n v="6078"/>
    <n v="21114"/>
    <x v="805"/>
    <n v="0.74439999999999995"/>
    <n v="0.45240000000000002"/>
    <n v="59004"/>
    <n v="17831"/>
    <n v="10108"/>
    <n v="15"/>
    <s v="Public"/>
    <s v="City"/>
    <s v="West"/>
    <s v="yes"/>
  </r>
  <r>
    <n v="217873"/>
    <s v="Claflin University"/>
    <s v="SC"/>
    <n v="0.64929999999999999"/>
    <n v="1706"/>
    <n v="18282"/>
    <x v="806"/>
    <n v="0.75490000000000002"/>
    <n v="0.7349"/>
    <n v="40304"/>
    <n v="29000"/>
    <n v="7329"/>
    <n v="13"/>
    <s v="Private nonprofit"/>
    <s v="Town or Rural"/>
    <s v="East"/>
    <s v="no"/>
  </r>
  <r>
    <n v="144281"/>
    <s v="Columbia College Chicago"/>
    <s v="IL"/>
    <n v="0.89459999999999995"/>
    <n v="5368"/>
    <n v="34088"/>
    <x v="807"/>
    <n v="0.6603"/>
    <n v="0.45960000000000001"/>
    <n v="42195"/>
    <n v="25000"/>
    <n v="9323"/>
    <n v="15"/>
    <s v="Private nonprofit"/>
    <s v="City"/>
    <s v="Central"/>
    <s v="no"/>
  </r>
  <r>
    <n v="161341"/>
    <s v="University of Maine at Presque Isle"/>
    <s v="ME"/>
    <n v="0.99870000000000003"/>
    <n v="1913"/>
    <n v="14862"/>
    <x v="807"/>
    <n v="0.58420000000000005"/>
    <n v="0.24349999999999999"/>
    <n v="40956"/>
    <n v="16000"/>
    <n v="7782"/>
    <n v="30"/>
    <s v="Public"/>
    <s v="Town or Rural"/>
    <s v="East"/>
    <s v="no"/>
  </r>
  <r>
    <n v="161509"/>
    <s v="Maine College of Art &amp; Design"/>
    <s v="ME"/>
    <n v="0.76060000000000005"/>
    <n v="415"/>
    <n v="42942"/>
    <x v="807"/>
    <n v="0.7167"/>
    <n v="0.28570000000000001"/>
    <n v="40778"/>
    <n v="27000"/>
    <n v="7529"/>
    <n v="8"/>
    <s v="Private nonprofit"/>
    <s v="City"/>
    <s v="East"/>
    <s v="no"/>
  </r>
  <r>
    <n v="161226"/>
    <s v="University of Maine at Farmington"/>
    <s v="ME"/>
    <n v="0.96719999999999995"/>
    <n v="1140"/>
    <n v="23878"/>
    <x v="808"/>
    <n v="0.72770000000000001"/>
    <n v="0.30159999999999998"/>
    <n v="44433"/>
    <n v="24499"/>
    <n v="8643"/>
    <n v="13"/>
    <s v="Public"/>
    <s v="Town or Rural"/>
    <s v="East"/>
    <s v="no"/>
  </r>
  <r>
    <n v="128498"/>
    <s v="Albertus Magnus College"/>
    <s v="CT"/>
    <n v="0.59309999999999996"/>
    <n v="991"/>
    <n v="41908"/>
    <x v="809"/>
    <n v="0.66859999999999997"/>
    <n v="0.50560000000000005"/>
    <n v="60144"/>
    <n v="30964"/>
    <n v="8245"/>
    <n v="17"/>
    <s v="Private nonprofit"/>
    <s v="City"/>
    <s v="East"/>
    <s v="yes"/>
  </r>
  <r>
    <n v="107558"/>
    <s v="University of the Ozarks"/>
    <s v="AR"/>
    <n v="0.59509999999999996"/>
    <n v="767"/>
    <n v="25950"/>
    <x v="809"/>
    <n v="0.68620000000000003"/>
    <n v="0.39839999999999998"/>
    <n v="44384"/>
    <n v="20875"/>
    <n v="6231"/>
    <n v="14"/>
    <s v="Private nonprofit"/>
    <s v="Town or Rural"/>
    <s v="Central"/>
    <s v="no"/>
  </r>
  <r>
    <n v="218539"/>
    <s v="Presbyterian College"/>
    <s v="SC"/>
    <n v="0.68369999999999997"/>
    <n v="852"/>
    <n v="44910"/>
    <x v="810"/>
    <n v="0.79549999999999998"/>
    <n v="0.33329999999999999"/>
    <n v="60194"/>
    <n v="26000"/>
    <n v="8263"/>
    <n v="11"/>
    <s v="Private nonprofit"/>
    <s v="Town or Rural"/>
    <s v="East"/>
    <s v="yes"/>
  </r>
  <r>
    <n v="226383"/>
    <s v="Lubbock Christian University"/>
    <s v="TX"/>
    <n v="0.73099999999999998"/>
    <n v="1252"/>
    <n v="28540"/>
    <x v="811"/>
    <n v="0.70320000000000005"/>
    <n v="0.34320000000000001"/>
    <n v="53787"/>
    <n v="20948"/>
    <n v="6790"/>
    <n v="11"/>
    <s v="Private nonprofit"/>
    <s v="City"/>
    <s v="West"/>
    <s v="yes"/>
  </r>
  <r>
    <n v="441937"/>
    <s v="California State University-Channel Islands"/>
    <s v="CA"/>
    <n v="0.94810000000000005"/>
    <n v="5013"/>
    <n v="19759"/>
    <x v="812"/>
    <n v="0.72430000000000005"/>
    <n v="0.46600000000000003"/>
    <n v="62152"/>
    <n v="15000"/>
    <n v="12682"/>
    <n v="16"/>
    <s v="Public"/>
    <s v="Town or Rural"/>
    <s v="West"/>
    <s v="yes"/>
  </r>
  <r>
    <n v="219082"/>
    <s v="Dakota State University"/>
    <s v="SD"/>
    <n v="0.88049999999999995"/>
    <n v="2071"/>
    <n v="12756"/>
    <x v="813"/>
    <n v="0.75460000000000005"/>
    <n v="0.1681"/>
    <n v="50970"/>
    <n v="23500"/>
    <n v="9954"/>
    <n v="18"/>
    <s v="Public"/>
    <s v="Town or Rural"/>
    <s v="Central"/>
    <s v="yes"/>
  </r>
  <r>
    <n v="190637"/>
    <s v="CUNY Lehman College"/>
    <s v="NY"/>
    <n v="0.56579999999999997"/>
    <n v="10696"/>
    <n v="15360"/>
    <x v="814"/>
    <n v="0.73070000000000002"/>
    <n v="0.59940000000000004"/>
    <n v="58013"/>
    <n v="10950"/>
    <n v="11996"/>
    <n v="15"/>
    <s v="Public"/>
    <s v="City"/>
    <s v="East"/>
    <s v="yes"/>
  </r>
  <r>
    <n v="180692"/>
    <s v="The University of Montana-Western"/>
    <s v="MT"/>
    <n v="0.99780000000000002"/>
    <n v="1198"/>
    <n v="20130"/>
    <x v="815"/>
    <n v="0.78569999999999995"/>
    <n v="0.35210000000000002"/>
    <n v="43229"/>
    <n v="21000"/>
    <n v="7879"/>
    <n v="16"/>
    <s v="Public"/>
    <s v="Town or Rural"/>
    <s v="West"/>
    <s v="no"/>
  </r>
  <r>
    <n v="127741"/>
    <s v="University of Northern Colorado"/>
    <s v="CO"/>
    <n v="0.85850000000000004"/>
    <n v="5598"/>
    <n v="27266"/>
    <x v="816"/>
    <n v="0.75849999999999995"/>
    <n v="0.26179999999999998"/>
    <n v="52231"/>
    <n v="20470"/>
    <n v="8988"/>
    <n v="14"/>
    <s v="Public"/>
    <s v="City"/>
    <s v="West"/>
    <s v="yes"/>
  </r>
  <r>
    <n v="176947"/>
    <s v="Central Methodist University-College of Liberal Arts and Sciences"/>
    <s v="MO"/>
    <n v="0.56869999999999998"/>
    <n v="1040"/>
    <n v="28260"/>
    <x v="817"/>
    <n v="0.61839999999999995"/>
    <n v="0.40279999999999999"/>
    <n v="48991"/>
    <n v="17619"/>
    <n v="6712"/>
    <n v="12"/>
    <s v="Private nonprofit"/>
    <s v="Town or Rural"/>
    <s v="Central"/>
    <s v="no"/>
  </r>
  <r>
    <n v="237525"/>
    <s v="Marshall University"/>
    <s v="WV"/>
    <n v="0.95730000000000004"/>
    <n v="7266"/>
    <n v="20342"/>
    <x v="817"/>
    <n v="0.7218"/>
    <n v="0.38679999999999998"/>
    <n v="46354"/>
    <n v="23250"/>
    <n v="8576"/>
    <n v="16"/>
    <s v="Public"/>
    <s v="City"/>
    <s v="East"/>
    <s v="no"/>
  </r>
  <r>
    <n v="174127"/>
    <s v="Minneapolis College of Art and Design"/>
    <s v="MN"/>
    <n v="0.48480000000000001"/>
    <n v="705"/>
    <n v="45484"/>
    <x v="818"/>
    <n v="0.74560000000000004"/>
    <n v="0.42109999999999997"/>
    <n v="40873"/>
    <n v="27000"/>
    <n v="8513"/>
    <n v="12"/>
    <s v="Private nonprofit"/>
    <s v="City"/>
    <s v="Central"/>
    <s v="no"/>
  </r>
  <r>
    <n v="165529"/>
    <s v="Curry College"/>
    <s v="MA"/>
    <n v="0.87649999999999995"/>
    <n v="1780"/>
    <n v="47970"/>
    <x v="819"/>
    <n v="0.66159999999999997"/>
    <n v="0.30909999999999999"/>
    <n v="54400"/>
    <n v="25000"/>
    <n v="11385"/>
    <n v="12"/>
    <s v="Private nonprofit"/>
    <s v="Suburb"/>
    <s v="East"/>
    <s v="yes"/>
  </r>
  <r>
    <n v="186618"/>
    <s v="Saint Elizabeth University"/>
    <s v="NJ"/>
    <n v="0.71030000000000004"/>
    <n v="557"/>
    <n v="36741"/>
    <x v="820"/>
    <n v="0.64710000000000001"/>
    <n v="0.57909999999999995"/>
    <n v="53038"/>
    <n v="24934"/>
    <n v="7875"/>
    <n v="8"/>
    <s v="Private nonprofit"/>
    <s v="Suburb"/>
    <s v="East"/>
    <s v="yes"/>
  </r>
  <r>
    <n v="170000"/>
    <s v="Grace Christian University"/>
    <s v="MI"/>
    <n v="0.99160000000000004"/>
    <n v="716"/>
    <n v="18690"/>
    <x v="821"/>
    <n v="0.6522"/>
    <n v="0.46910000000000002"/>
    <n v="41663"/>
    <n v="24375"/>
    <n v="5647"/>
    <n v="15"/>
    <s v="Private nonprofit"/>
    <s v="City"/>
    <s v="Central"/>
    <s v="no"/>
  </r>
  <r>
    <n v="156125"/>
    <s v="Wichita State University"/>
    <s v="KS"/>
    <n v="0.9395"/>
    <n v="10780"/>
    <n v="19869"/>
    <x v="822"/>
    <n v="0.69299999999999995"/>
    <n v="0.30549999999999999"/>
    <n v="51532"/>
    <n v="20500"/>
    <n v="9205"/>
    <n v="19"/>
    <s v="Public"/>
    <s v="City"/>
    <s v="Central"/>
    <s v="yes"/>
  </r>
  <r>
    <n v="237792"/>
    <s v="Shepherd University"/>
    <s v="WV"/>
    <n v="0.96779999999999999"/>
    <n v="2344"/>
    <n v="19082"/>
    <x v="822"/>
    <n v="0.71379999999999999"/>
    <n v="0.29430000000000001"/>
    <n v="49358"/>
    <n v="21600"/>
    <n v="7788"/>
    <n v="17"/>
    <s v="Public"/>
    <s v="Town or Rural"/>
    <s v="East"/>
    <s v="no"/>
  </r>
  <r>
    <n v="225627"/>
    <s v="University of the Incarnate Word"/>
    <s v="TX"/>
    <n v="0.98140000000000005"/>
    <n v="4440"/>
    <n v="37090"/>
    <x v="823"/>
    <n v="0.71289999999999998"/>
    <n v="0.44600000000000001"/>
    <n v="56733"/>
    <n v="27000"/>
    <n v="9001"/>
    <n v="12"/>
    <s v="Private nonprofit"/>
    <s v="City"/>
    <s v="West"/>
    <s v="yes"/>
  </r>
  <r>
    <n v="175856"/>
    <s v="Jackson State University"/>
    <s v="MS"/>
    <n v="0.93149999999999999"/>
    <n v="4600"/>
    <n v="11965"/>
    <x v="824"/>
    <n v="0.62350000000000005"/>
    <n v="0.72319999999999995"/>
    <n v="39060"/>
    <n v="30470"/>
    <n v="7988"/>
    <n v="14"/>
    <s v="Public"/>
    <s v="City"/>
    <s v="Central"/>
    <s v="no"/>
  </r>
  <r>
    <n v="227368"/>
    <s v="The University of Texas Rio Grande Valley"/>
    <s v="TX"/>
    <n v="0.94189999999999996"/>
    <n v="28666"/>
    <n v="19827"/>
    <x v="825"/>
    <n v="0.81110000000000004"/>
    <n v="0.65080000000000005"/>
    <n v="49620"/>
    <n v="12950"/>
    <n v="9041"/>
    <n v="20"/>
    <s v="Public"/>
    <s v="City"/>
    <s v="West"/>
    <s v="no"/>
  </r>
  <r>
    <n v="220862"/>
    <s v="University of Memphis"/>
    <s v="TN"/>
    <n v="0.72030000000000005"/>
    <n v="12701"/>
    <n v="15384"/>
    <x v="826"/>
    <n v="0.77380000000000004"/>
    <n v="0.41220000000000001"/>
    <n v="48458"/>
    <n v="23300"/>
    <n v="9632"/>
    <n v="16"/>
    <s v="Public"/>
    <s v="City"/>
    <s v="Central"/>
    <s v="no"/>
  </r>
  <r>
    <n v="192271"/>
    <s v="LIM College"/>
    <s v="NY"/>
    <n v="0.95899999999999996"/>
    <n v="1187"/>
    <n v="33504"/>
    <x v="827"/>
    <n v="0.73329999999999995"/>
    <n v="0.37709999999999999"/>
    <n v="58956"/>
    <n v="24000"/>
    <n v="6448"/>
    <n v="20"/>
    <s v="Private for-profit"/>
    <s v="City"/>
    <s v="East"/>
    <s v="yes"/>
  </r>
  <r>
    <n v="240480"/>
    <s v="University of Wisconsin-Stevens Point"/>
    <s v="WI"/>
    <n v="0.91800000000000004"/>
    <n v="7306"/>
    <n v="18508"/>
    <x v="828"/>
    <n v="0.73829999999999996"/>
    <n v="0.28699999999999998"/>
    <n v="52021"/>
    <n v="21503"/>
    <n v="7919"/>
    <n v="21"/>
    <s v="Public"/>
    <s v="Town or Rural"/>
    <s v="Central"/>
    <s v="yes"/>
  </r>
  <r>
    <n v="210571"/>
    <s v="Albright College"/>
    <s v="PA"/>
    <n v="0.76329999999999998"/>
    <n v="1217"/>
    <n v="29082"/>
    <x v="829"/>
    <n v="0.61670000000000003"/>
    <n v="0.50039999999999996"/>
    <n v="58700"/>
    <n v="27000"/>
    <n v="6685"/>
    <n v="11"/>
    <s v="Private nonprofit"/>
    <s v="City"/>
    <s v="East"/>
    <s v="yes"/>
  </r>
  <r>
    <n v="134945"/>
    <s v="Jacksonville University"/>
    <s v="FL"/>
    <n v="0.56940000000000002"/>
    <n v="2930"/>
    <n v="47830"/>
    <x v="830"/>
    <n v="0.74670000000000003"/>
    <n v="0.30730000000000002"/>
    <n v="68010"/>
    <n v="22000"/>
    <n v="8698"/>
    <n v="11"/>
    <s v="Private nonprofit"/>
    <s v="City"/>
    <s v="East"/>
    <s v="yes"/>
  </r>
  <r>
    <n v="200059"/>
    <s v="Dickinson State University"/>
    <s v="ND"/>
    <n v="0.37019999999999997"/>
    <n v="1090"/>
    <n v="9118"/>
    <x v="831"/>
    <n v="0.6744"/>
    <n v="0.21479999999999999"/>
    <n v="50720"/>
    <n v="18442"/>
    <n v="7146"/>
    <n v="16"/>
    <s v="Public"/>
    <s v="Town or Rural"/>
    <s v="Central"/>
    <s v="yes"/>
  </r>
  <r>
    <n v="202134"/>
    <s v="Cleveland State University"/>
    <s v="OH"/>
    <n v="0.91300000000000003"/>
    <n v="8969"/>
    <n v="18510"/>
    <x v="832"/>
    <n v="0.70320000000000005"/>
    <n v="0.40510000000000002"/>
    <n v="52131"/>
    <n v="21797"/>
    <n v="9480"/>
    <n v="16"/>
    <s v="Public"/>
    <s v="City"/>
    <s v="Central"/>
    <s v="yes"/>
  </r>
  <r>
    <n v="194392"/>
    <s v="Paul Smiths College of Arts and Science"/>
    <s v="NY"/>
    <n v="0.76529999999999998"/>
    <n v="579"/>
    <n v="33009"/>
    <x v="833"/>
    <n v="0.75190000000000001"/>
    <n v="0.36249999999999999"/>
    <n v="46145"/>
    <n v="22750"/>
    <n v="6551"/>
    <n v="12"/>
    <s v="Private nonprofit"/>
    <s v="Town or Rural"/>
    <s v="East"/>
    <s v="no"/>
  </r>
  <r>
    <n v="182281"/>
    <s v="University of Nevada-Las Vegas"/>
    <s v="NV"/>
    <n v="0.9617"/>
    <n v="24622"/>
    <n v="27411"/>
    <x v="834"/>
    <n v="0.79220000000000002"/>
    <n v="0.40100000000000002"/>
    <n v="55037"/>
    <n v="19450"/>
    <n v="13197"/>
    <n v="19"/>
    <s v="Public"/>
    <s v="City"/>
    <s v="West"/>
    <s v="yes"/>
  </r>
  <r>
    <n v="128391"/>
    <s v="Western Colorado University"/>
    <s v="CO"/>
    <n v="0.99709999999999999"/>
    <n v="1586"/>
    <n v="24434"/>
    <x v="835"/>
    <n v="0.7238"/>
    <n v="0.1202"/>
    <n v="46833"/>
    <n v="20250"/>
    <n v="7628"/>
    <n v="17"/>
    <s v="Public"/>
    <s v="Town or Rural"/>
    <s v="West"/>
    <s v="no"/>
  </r>
  <r>
    <n v="206695"/>
    <s v="Youngstown State University"/>
    <s v="OH"/>
    <n v="0.84450000000000003"/>
    <n v="7961"/>
    <n v="11473"/>
    <x v="836"/>
    <n v="0.75729999999999997"/>
    <n v="0.33779999999999999"/>
    <n v="41544"/>
    <n v="24000"/>
    <n v="8731"/>
    <n v="20"/>
    <s v="Public"/>
    <s v="City"/>
    <s v="Central"/>
    <s v="no"/>
  </r>
  <r>
    <n v="156541"/>
    <s v="University of the Cumberlands"/>
    <s v="KY"/>
    <n v="0.98809999999999998"/>
    <n v="6941"/>
    <n v="9875"/>
    <x v="837"/>
    <n v="0.74299999999999999"/>
    <n v="0.53380000000000005"/>
    <n v="45036"/>
    <n v="14911"/>
    <n v="6548"/>
    <n v="23"/>
    <s v="Private nonprofit"/>
    <s v="Town or Rural"/>
    <s v="Central"/>
    <s v="no"/>
  </r>
  <r>
    <n v="177542"/>
    <s v="Hannibal-LaGrange University"/>
    <s v="MO"/>
    <n v="0.72629999999999995"/>
    <n v="410"/>
    <n v="26880"/>
    <x v="838"/>
    <n v="0.7833"/>
    <n v="0.36830000000000002"/>
    <n v="42643"/>
    <n v="18599"/>
    <n v="2888"/>
    <n v="8"/>
    <s v="Private nonprofit"/>
    <s v="Town or Rural"/>
    <s v="Central"/>
    <s v="no"/>
  </r>
  <r>
    <n v="122597"/>
    <s v="San Francisco State University"/>
    <s v="CA"/>
    <n v="0.96440000000000003"/>
    <n v="18639"/>
    <n v="20550"/>
    <x v="839"/>
    <n v="0.82699999999999996"/>
    <n v="0.42220000000000002"/>
    <n v="68077"/>
    <n v="15371"/>
    <n v="13199"/>
    <n v="19"/>
    <s v="Public"/>
    <s v="City"/>
    <s v="West"/>
    <s v="yes"/>
  </r>
  <r>
    <n v="145619"/>
    <s v="Benedictine University"/>
    <s v="IL"/>
    <n v="0.95230000000000004"/>
    <n v="1942"/>
    <n v="35940"/>
    <x v="840"/>
    <n v="0.66010000000000002"/>
    <n v="0.3947"/>
    <n v="63446"/>
    <n v="22500"/>
    <n v="8516"/>
    <n v="15"/>
    <s v="Private nonprofit"/>
    <s v="Suburb"/>
    <s v="Central"/>
    <s v="yes"/>
  </r>
  <r>
    <n v="199032"/>
    <s v="Montreat College"/>
    <s v="NC"/>
    <n v="0.69199999999999995"/>
    <n v="762"/>
    <n v="36450"/>
    <x v="841"/>
    <n v="0.58879999999999999"/>
    <n v="0.39129999999999998"/>
    <n v="45151"/>
    <n v="25813"/>
    <n v="6390"/>
    <n v="11"/>
    <s v="Private nonprofit"/>
    <s v="Suburb"/>
    <s v="East"/>
    <s v="no"/>
  </r>
  <r>
    <n v="102368"/>
    <s v="Troy University"/>
    <s v="AL"/>
    <n v="0.96040000000000003"/>
    <n v="9805"/>
    <n v="20352"/>
    <x v="842"/>
    <n v="0.71209999999999996"/>
    <n v="0.42820000000000003"/>
    <n v="42062"/>
    <n v="25000"/>
    <n v="7612"/>
    <n v="16"/>
    <s v="Public"/>
    <s v="Town or Rural"/>
    <s v="Central"/>
    <s v="no"/>
  </r>
  <r>
    <n v="221740"/>
    <s v="The University of Tennessee-Chattanooga"/>
    <s v="TN"/>
    <n v="0.81089999999999995"/>
    <n v="10074"/>
    <n v="18512"/>
    <x v="843"/>
    <n v="0.72519999999999996"/>
    <n v="0.32800000000000001"/>
    <n v="51151"/>
    <n v="19500"/>
    <n v="10181"/>
    <n v="18"/>
    <s v="Public"/>
    <s v="City"/>
    <s v="Central"/>
    <s v="yes"/>
  </r>
  <r>
    <n v="196158"/>
    <s v="SUNY at Fredonia"/>
    <s v="NY"/>
    <n v="0.77700000000000002"/>
    <n v="2755"/>
    <n v="19771"/>
    <x v="844"/>
    <n v="0.76239999999999997"/>
    <n v="0.38829999999999998"/>
    <n v="54247"/>
    <n v="24250"/>
    <n v="8123"/>
    <n v="11"/>
    <s v="Public"/>
    <s v="Town or Rural"/>
    <s v="East"/>
    <s v="yes"/>
  </r>
  <r>
    <n v="228796"/>
    <s v="The University of Texas at El Paso"/>
    <s v="TX"/>
    <n v="0.99919999999999998"/>
    <n v="21005"/>
    <n v="25502"/>
    <x v="845"/>
    <n v="0.78939999999999999"/>
    <n v="0.61609999999999998"/>
    <n v="50923"/>
    <n v="18000"/>
    <n v="10239"/>
    <n v="21"/>
    <s v="Public"/>
    <s v="City"/>
    <s v="West"/>
    <s v="yes"/>
  </r>
  <r>
    <n v="154004"/>
    <s v="Morningside University"/>
    <s v="IA"/>
    <n v="0.71040000000000003"/>
    <n v="1163"/>
    <n v="39660"/>
    <x v="846"/>
    <n v="0.74180000000000001"/>
    <n v="0.3387"/>
    <n v="55494"/>
    <n v="26028"/>
    <n v="7538"/>
    <n v="12"/>
    <s v="Private nonprofit"/>
    <s v="City"/>
    <s v="Central"/>
    <s v="yes"/>
  </r>
  <r>
    <n v="156620"/>
    <s v="Eastern Kentucky University"/>
    <s v="KY"/>
    <n v="0.77610000000000001"/>
    <n v="12318"/>
    <n v="21230"/>
    <x v="847"/>
    <n v="0.76929999999999998"/>
    <n v="0.41099999999999998"/>
    <n v="45795"/>
    <n v="22500"/>
    <n v="7826"/>
    <n v="17"/>
    <s v="Public"/>
    <s v="Town or Rural"/>
    <s v="Central"/>
    <s v="no"/>
  </r>
  <r>
    <n v="114813"/>
    <s v="Fresno Pacific University"/>
    <s v="CA"/>
    <n v="0.64070000000000005"/>
    <n v="1544"/>
    <n v="36660"/>
    <x v="848"/>
    <n v="0.7157"/>
    <n v="0.58350000000000002"/>
    <n v="58896"/>
    <n v="23146"/>
    <n v="8399"/>
    <n v="10"/>
    <s v="Private nonprofit"/>
    <s v="City"/>
    <s v="West"/>
    <s v="yes"/>
  </r>
  <r>
    <n v="145497"/>
    <s v="Hebrew Theological College"/>
    <s v="IL"/>
    <n v="0.57140000000000002"/>
    <n v="90"/>
    <n v="15150"/>
    <x v="848"/>
    <n v="0.86050000000000004"/>
    <n v="0.12759999999999999"/>
    <n v="33291"/>
    <n v="14000"/>
    <n v="4277"/>
    <n v="5"/>
    <s v="Private nonprofit"/>
    <s v="City"/>
    <s v="Central"/>
    <s v="no"/>
  </r>
  <r>
    <n v="153861"/>
    <s v="Maharishi International University"/>
    <s v="IA"/>
    <n v="0.95699999999999996"/>
    <n v="922"/>
    <n v="16530"/>
    <x v="848"/>
    <n v="0.6129"/>
    <n v="0.56889999999999996"/>
    <n v="27981"/>
    <n v="24781"/>
    <n v="4582"/>
    <n v="13"/>
    <s v="Private nonprofit"/>
    <s v="Town or Rural"/>
    <s v="Central"/>
    <s v="no"/>
  </r>
  <r>
    <n v="171881"/>
    <s v="Kuyper College"/>
    <s v="MI"/>
    <n v="0.69099999999999995"/>
    <n v="145"/>
    <n v="27660"/>
    <x v="848"/>
    <n v="0.5897"/>
    <n v="0.43140000000000001"/>
    <n v="41066"/>
    <n v="21389"/>
    <n v="5553"/>
    <n v="9"/>
    <s v="Private nonprofit"/>
    <s v="Suburb"/>
    <s v="Central"/>
    <s v="no"/>
  </r>
  <r>
    <n v="433004"/>
    <s v="American University of Health Sciences"/>
    <s v="CA"/>
    <n v="0.5"/>
    <n v="351"/>
    <n v="24575"/>
    <x v="848"/>
    <n v="1"/>
    <n v="0.45600000000000002"/>
    <n v="93610"/>
    <n v="40326"/>
    <n v="11448"/>
    <n v="16"/>
    <s v="Private for-profit"/>
    <s v="Suburb"/>
    <s v="West"/>
    <s v="yes"/>
  </r>
  <r>
    <n v="454245"/>
    <s v="Chamberlain University-Arizona"/>
    <s v="AZ"/>
    <n v="0.90910000000000002"/>
    <n v="693"/>
    <n v="20785"/>
    <x v="848"/>
    <n v="0.66669999999999996"/>
    <n v="0.46850000000000003"/>
    <n v="92405"/>
    <n v="20919"/>
    <n v="8978"/>
    <n v="10"/>
    <s v="Private for-profit"/>
    <s v="City"/>
    <s v="West"/>
    <s v="yes"/>
  </r>
  <r>
    <n v="497824"/>
    <s v="Evangel University-College of Online Learning"/>
    <s v="MO"/>
    <n v="0.49180000000000001"/>
    <n v="240"/>
    <n v="8175"/>
    <x v="848"/>
    <n v="0.66669999999999996"/>
    <n v="0.44400000000000001"/>
    <n v="46573"/>
    <n v="24736"/>
    <n v="5631"/>
    <n v="8"/>
    <s v="Private nonprofit"/>
    <s v="City"/>
    <s v="Central"/>
    <s v="no"/>
  </r>
  <r>
    <n v="183071"/>
    <s v="University of New Hampshire at Manchester"/>
    <s v="NH"/>
    <n v="0.80869999999999997"/>
    <n v="443"/>
    <n v="36418"/>
    <x v="848"/>
    <n v="0.85289999999999999"/>
    <n v="0.28820000000000001"/>
    <n v="66479"/>
    <n v="26814"/>
    <n v="9178"/>
    <n v="8"/>
    <s v="Public"/>
    <s v="City"/>
    <s v="East"/>
    <s v="yes"/>
  </r>
  <r>
    <n v="163578"/>
    <s v="Notre Dame of Maryland University"/>
    <s v="MD"/>
    <n v="0.8216"/>
    <n v="709"/>
    <n v="43360"/>
    <x v="848"/>
    <n v="0.72770000000000001"/>
    <n v="0.3644"/>
    <n v="65344"/>
    <n v="22666"/>
    <n v="7645"/>
    <n v="9"/>
    <s v="Private nonprofit"/>
    <s v="City"/>
    <s v="East"/>
    <s v="yes"/>
  </r>
  <r>
    <n v="220710"/>
    <s v="Maryville College"/>
    <s v="TN"/>
    <n v="0.60919999999999996"/>
    <n v="1005"/>
    <n v="39284"/>
    <x v="848"/>
    <n v="0.71289999999999998"/>
    <n v="0.37740000000000001"/>
    <n v="49279"/>
    <n v="25375"/>
    <n v="6851"/>
    <n v="12"/>
    <s v="Private nonprofit"/>
    <s v="Suburb"/>
    <s v="Central"/>
    <s v="no"/>
  </r>
  <r>
    <n v="475608"/>
    <s v="Criswell College"/>
    <s v="TX"/>
    <n v="1"/>
    <n v="132"/>
    <n v="15750"/>
    <x v="848"/>
    <n v="1"/>
    <n v="0.42370000000000002"/>
    <n v="43185"/>
    <n v="25346"/>
    <n v="6560"/>
    <n v="5"/>
    <s v="Private nonprofit"/>
    <s v="City"/>
    <s v="West"/>
    <s v="no"/>
  </r>
  <r>
    <n v="475732"/>
    <s v="Chamberlain University-Georgia"/>
    <s v="GA"/>
    <n v="0.9143"/>
    <n v="1940"/>
    <n v="20515"/>
    <x v="848"/>
    <n v="0.4"/>
    <n v="0.51570000000000005"/>
    <n v="92405"/>
    <n v="20919"/>
    <n v="8288"/>
    <n v="16"/>
    <s v="Private for-profit"/>
    <s v="City"/>
    <s v="East"/>
    <s v="yes"/>
  </r>
  <r>
    <n v="130493"/>
    <s v="Southern Connecticut State University"/>
    <s v="CT"/>
    <n v="0.91469999999999996"/>
    <n v="6295"/>
    <n v="27378"/>
    <x v="849"/>
    <n v="0.77869999999999995"/>
    <n v="0.4083"/>
    <n v="55043"/>
    <n v="22250"/>
    <n v="11216"/>
    <n v="11"/>
    <s v="Public"/>
    <s v="City"/>
    <s v="East"/>
    <s v="yes"/>
  </r>
  <r>
    <n v="110486"/>
    <s v="California State University-Bakersfield"/>
    <s v="CA"/>
    <n v="0.9385"/>
    <n v="8577"/>
    <n v="20690"/>
    <x v="850"/>
    <n v="0.7883"/>
    <n v="0.60650000000000004"/>
    <n v="59009"/>
    <n v="16600"/>
    <n v="11613"/>
    <n v="20"/>
    <s v="Public"/>
    <s v="City"/>
    <s v="West"/>
    <s v="yes"/>
  </r>
  <r>
    <n v="167729"/>
    <s v="Salem State University"/>
    <s v="MA"/>
    <n v="0.95879999999999999"/>
    <n v="4291"/>
    <n v="19531"/>
    <x v="851"/>
    <n v="0.75249999999999995"/>
    <n v="0.3538"/>
    <n v="56662"/>
    <n v="25000"/>
    <n v="10694"/>
    <n v="12"/>
    <s v="Public"/>
    <s v="Suburb"/>
    <s v="East"/>
    <s v="yes"/>
  </r>
  <r>
    <n v="218229"/>
    <s v="Lander University"/>
    <s v="SC"/>
    <n v="0.81310000000000004"/>
    <n v="3397"/>
    <n v="21300"/>
    <x v="851"/>
    <n v="0.69610000000000005"/>
    <n v="0.38729999999999998"/>
    <n v="42396"/>
    <n v="25000"/>
    <n v="7527"/>
    <n v="18"/>
    <s v="Public"/>
    <s v="Town or Rural"/>
    <s v="East"/>
    <s v="no"/>
  </r>
  <r>
    <n v="174075"/>
    <s v="University of Minnesota-Crookston"/>
    <s v="MN"/>
    <n v="0.87860000000000005"/>
    <n v="1729"/>
    <n v="13288"/>
    <x v="852"/>
    <n v="0.8"/>
    <n v="0.20250000000000001"/>
    <n v="58056"/>
    <n v="20500"/>
    <n v="9241"/>
    <n v="18"/>
    <s v="Public"/>
    <s v="Town or Rural"/>
    <s v="Central"/>
    <s v="yes"/>
  </r>
  <r>
    <n v="162584"/>
    <s v="Frostburg State University"/>
    <s v="MD"/>
    <n v="0.89180000000000004"/>
    <n v="2909"/>
    <n v="25814"/>
    <x v="853"/>
    <n v="0.69279999999999997"/>
    <n v="0.3221"/>
    <n v="55493"/>
    <n v="21105"/>
    <n v="9386"/>
    <n v="13"/>
    <s v="Public"/>
    <s v="Town or Rural"/>
    <s v="East"/>
    <s v="yes"/>
  </r>
  <r>
    <n v="220631"/>
    <s v="Lincoln Memorial University"/>
    <s v="TN"/>
    <n v="0.62590000000000001"/>
    <n v="1572"/>
    <n v="26938"/>
    <x v="853"/>
    <n v="0.7167"/>
    <n v="0.37130000000000002"/>
    <n v="49956"/>
    <n v="20000"/>
    <n v="7938"/>
    <n v="10"/>
    <s v="Private nonprofit"/>
    <s v="Town or Rural"/>
    <s v="Central"/>
    <s v="no"/>
  </r>
  <r>
    <n v="141981"/>
    <s v="University of Hawaii-West Oahu"/>
    <s v="HI"/>
    <n v="0.95340000000000003"/>
    <n v="2519"/>
    <n v="20544"/>
    <x v="854"/>
    <n v="0.77949999999999997"/>
    <n v="0.3206"/>
    <n v="52075"/>
    <n v="14500"/>
    <n v="11565"/>
    <n v="17"/>
    <s v="Public"/>
    <s v="Suburb"/>
    <s v="West"/>
    <s v="yes"/>
  </r>
  <r>
    <n v="120537"/>
    <s v="Hope International University"/>
    <s v="CA"/>
    <n v="0.32979999999999998"/>
    <n v="564"/>
    <n v="38050"/>
    <x v="855"/>
    <n v="0.52439999999999998"/>
    <n v="0.44259999999999999"/>
    <n v="49697"/>
    <n v="23000"/>
    <n v="7734"/>
    <n v="13"/>
    <s v="Private nonprofit"/>
    <s v="Suburb"/>
    <s v="West"/>
    <s v="no"/>
  </r>
  <r>
    <n v="166638"/>
    <s v="University of Massachusetts-Boston"/>
    <s v="MA"/>
    <n v="0.83779999999999999"/>
    <n v="11512"/>
    <n v="38125"/>
    <x v="856"/>
    <n v="0.70409999999999995"/>
    <n v="0.41549999999999998"/>
    <n v="65865"/>
    <n v="21974"/>
    <n v="12724"/>
    <n v="15"/>
    <s v="Public"/>
    <s v="City"/>
    <s v="East"/>
    <s v="yes"/>
  </r>
  <r>
    <n v="221661"/>
    <s v="Southern Adventist University"/>
    <s v="TN"/>
    <n v="0.65500000000000003"/>
    <n v="2773"/>
    <n v="27300"/>
    <x v="857"/>
    <n v="0.82809999999999995"/>
    <n v="0.30630000000000002"/>
    <n v="53723"/>
    <n v="24500"/>
    <n v="6732"/>
    <n v="19"/>
    <s v="Private nonprofit"/>
    <s v="Suburb"/>
    <s v="Central"/>
    <s v="yes"/>
  </r>
  <r>
    <n v="177968"/>
    <s v="Lindenwood University"/>
    <s v="MO"/>
    <n v="0.56840000000000002"/>
    <n v="4624"/>
    <n v="21600"/>
    <x v="858"/>
    <n v="0.65629999999999999"/>
    <n v="0.29980000000000001"/>
    <n v="53278"/>
    <n v="26000"/>
    <n v="8990"/>
    <n v="14"/>
    <s v="Private nonprofit"/>
    <s v="City"/>
    <s v="Central"/>
    <s v="yes"/>
  </r>
  <r>
    <n v="240453"/>
    <s v="University of Wisconsin-Milwaukee"/>
    <s v="WI"/>
    <n v="0.90680000000000005"/>
    <n v="16758"/>
    <n v="22398"/>
    <x v="859"/>
    <n v="0.72950000000000004"/>
    <n v="0.32750000000000001"/>
    <n v="54990"/>
    <n v="23000"/>
    <n v="9960"/>
    <n v="17"/>
    <s v="Public"/>
    <s v="City"/>
    <s v="Central"/>
    <s v="yes"/>
  </r>
  <r>
    <n v="226471"/>
    <s v="University of Mary Hardin-Baylor"/>
    <s v="TX"/>
    <n v="0.95760000000000001"/>
    <n v="2759"/>
    <n v="32020"/>
    <x v="860"/>
    <n v="0.62419999999999998"/>
    <n v="0.39650000000000002"/>
    <n v="56132"/>
    <n v="26000"/>
    <n v="8752"/>
    <n v="17"/>
    <s v="Private nonprofit"/>
    <s v="Suburb"/>
    <s v="West"/>
    <s v="yes"/>
  </r>
  <r>
    <n v="131876"/>
    <s v="Trinity Washington University"/>
    <s v="DC"/>
    <n v="0.99519999999999997"/>
    <n v="1414"/>
    <n v="26610"/>
    <x v="861"/>
    <n v="0.69230000000000003"/>
    <n v="0.54490000000000005"/>
    <n v="53804"/>
    <n v="28250"/>
    <n v="8291"/>
    <n v="9"/>
    <s v="Private nonprofit"/>
    <s v="City"/>
    <s v="East"/>
    <s v="yes"/>
  </r>
  <r>
    <n v="210304"/>
    <s v="Warner Pacific University"/>
    <s v="OR"/>
    <n v="0.71140000000000003"/>
    <n v="375"/>
    <n v="22220"/>
    <x v="862"/>
    <n v="0.91669999999999996"/>
    <n v="0.47860000000000003"/>
    <n v="55204"/>
    <n v="25000"/>
    <n v="6822"/>
    <n v="14"/>
    <s v="Private nonprofit"/>
    <s v="City"/>
    <s v="West"/>
    <s v="yes"/>
  </r>
  <r>
    <n v="238193"/>
    <s v="Alverno College"/>
    <s v="WI"/>
    <n v="0.85740000000000005"/>
    <n v="631"/>
    <n v="34086"/>
    <x v="862"/>
    <n v="0.60960000000000003"/>
    <n v="0.45100000000000001"/>
    <n v="53145"/>
    <n v="27000"/>
    <n v="6282"/>
    <n v="13"/>
    <s v="Private nonprofit"/>
    <s v="City"/>
    <s v="Central"/>
    <s v="yes"/>
  </r>
  <r>
    <n v="225399"/>
    <s v="Houston Christian University"/>
    <s v="TX"/>
    <n v="0.84440000000000004"/>
    <n v="2886"/>
    <n v="39430"/>
    <x v="863"/>
    <n v="0.69330000000000003"/>
    <n v="0.5554"/>
    <n v="55933"/>
    <n v="22642"/>
    <n v="8257"/>
    <n v="18"/>
    <s v="Private nonprofit"/>
    <s v="City"/>
    <s v="West"/>
    <s v="yes"/>
  </r>
  <r>
    <n v="176372"/>
    <s v="University of Southern Mississippi"/>
    <s v="MS"/>
    <n v="0.99119999999999997"/>
    <n v="10075"/>
    <n v="11998"/>
    <x v="864"/>
    <n v="0.72089999999999999"/>
    <n v="0.46279999999999999"/>
    <n v="44140"/>
    <n v="22500"/>
    <n v="8697"/>
    <n v="18"/>
    <s v="Public"/>
    <s v="City"/>
    <s v="Central"/>
    <s v="no"/>
  </r>
  <r>
    <n v="229179"/>
    <s v="Texas Woman's University"/>
    <s v="TX"/>
    <n v="0.96120000000000005"/>
    <n v="8767"/>
    <n v="18480"/>
    <x v="864"/>
    <n v="0.69550000000000001"/>
    <n v="0.42009999999999997"/>
    <n v="56544"/>
    <n v="19218"/>
    <n v="9526"/>
    <n v="16"/>
    <s v="Public"/>
    <s v="City"/>
    <s v="West"/>
    <s v="yes"/>
  </r>
  <r>
    <n v="200156"/>
    <s v="University of Jamestown"/>
    <s v="ND"/>
    <n v="0.88080000000000003"/>
    <n v="1041"/>
    <n v="24990"/>
    <x v="865"/>
    <n v="0.67349999999999999"/>
    <n v="0.25519999999999998"/>
    <n v="56621"/>
    <n v="27000"/>
    <n v="7294"/>
    <n v="13"/>
    <s v="Private nonprofit"/>
    <s v="Town or Rural"/>
    <s v="Central"/>
    <s v="yes"/>
  </r>
  <r>
    <n v="192864"/>
    <s v="Marymount Manhattan College"/>
    <s v="NY"/>
    <n v="0.82609999999999995"/>
    <n v="1577"/>
    <n v="41870"/>
    <x v="865"/>
    <n v="0.70179999999999998"/>
    <n v="0.28399999999999997"/>
    <n v="49131"/>
    <n v="25750"/>
    <n v="8703"/>
    <n v="7"/>
    <s v="Private nonprofit"/>
    <s v="City"/>
    <s v="East"/>
    <s v="no"/>
  </r>
  <r>
    <n v="216542"/>
    <s v="University of Valley Forge"/>
    <s v="PA"/>
    <n v="0.61199999999999999"/>
    <n v="471"/>
    <n v="25240"/>
    <x v="865"/>
    <n v="0.78490000000000004"/>
    <n v="0.47389999999999999"/>
    <n v="39016"/>
    <n v="27000"/>
    <n v="5928"/>
    <n v="12"/>
    <s v="Private nonprofit"/>
    <s v="Suburb"/>
    <s v="East"/>
    <s v="no"/>
  </r>
  <r>
    <n v="138947"/>
    <s v="Clark Atlanta University"/>
    <s v="GA"/>
    <n v="0.64219999999999999"/>
    <n v="3603"/>
    <n v="28310"/>
    <x v="866"/>
    <n v="0.70699999999999996"/>
    <n v="0.70469999999999999"/>
    <n v="42712"/>
    <n v="27000"/>
    <n v="8446"/>
    <n v="16"/>
    <s v="Private nonprofit"/>
    <s v="City"/>
    <s v="East"/>
    <s v="no"/>
  </r>
  <r>
    <n v="219259"/>
    <s v="Northern State University"/>
    <s v="SD"/>
    <n v="0.93"/>
    <n v="1273"/>
    <n v="11947"/>
    <x v="867"/>
    <n v="0.76980000000000004"/>
    <n v="0.1245"/>
    <n v="47618"/>
    <n v="22320"/>
    <n v="8949"/>
    <n v="19"/>
    <s v="Public"/>
    <s v="Town or Rural"/>
    <s v="Central"/>
    <s v="no"/>
  </r>
  <r>
    <n v="181127"/>
    <s v="Hastings College"/>
    <s v="NE"/>
    <n v="0.71650000000000003"/>
    <n v="891"/>
    <n v="37770"/>
    <x v="868"/>
    <n v="0.65629999999999999"/>
    <n v="0.2737"/>
    <n v="51303"/>
    <n v="27000"/>
    <n v="7146"/>
    <n v="14"/>
    <s v="Private nonprofit"/>
    <s v="Town or Rural"/>
    <s v="Central"/>
    <s v="yes"/>
  </r>
  <r>
    <n v="156745"/>
    <s v="Georgetown College"/>
    <s v="KY"/>
    <n v="0.91059999999999997"/>
    <n v="1097"/>
    <n v="42840"/>
    <x v="868"/>
    <n v="0.69059999999999999"/>
    <n v="0.3533"/>
    <n v="52074"/>
    <n v="25200"/>
    <n v="6502"/>
    <n v="13"/>
    <s v="Private nonprofit"/>
    <s v="Town or Rural"/>
    <s v="Central"/>
    <s v="yes"/>
  </r>
  <r>
    <n v="123457"/>
    <s v="Simpson University"/>
    <s v="CA"/>
    <n v="0.86029999999999995"/>
    <n v="809"/>
    <n v="39708"/>
    <x v="869"/>
    <n v="0.60419999999999996"/>
    <n v="0.44109999999999999"/>
    <n v="54340"/>
    <n v="18750"/>
    <n v="7504"/>
    <n v="17"/>
    <s v="Private nonprofit"/>
    <s v="City"/>
    <s v="West"/>
    <s v="yes"/>
  </r>
  <r>
    <n v="198066"/>
    <s v="Brevard College"/>
    <s v="NC"/>
    <n v="0.42159999999999997"/>
    <n v="815"/>
    <n v="32280"/>
    <x v="869"/>
    <n v="0.61509999999999998"/>
    <n v="0.40579999999999999"/>
    <n v="43545"/>
    <n v="25000"/>
    <n v="6053"/>
    <n v="12"/>
    <s v="Private nonprofit"/>
    <s v="Town or Rural"/>
    <s v="East"/>
    <s v="no"/>
  </r>
  <r>
    <n v="107983"/>
    <s v="Southern Arkansas University Main Campus"/>
    <s v="AR"/>
    <n v="0.75329999999999997"/>
    <n v="2708"/>
    <n v="15690"/>
    <x v="870"/>
    <n v="0.66159999999999997"/>
    <n v="0.48199999999999998"/>
    <n v="42386"/>
    <n v="18750"/>
    <n v="7469"/>
    <n v="16"/>
    <s v="Public"/>
    <s v="Town or Rural"/>
    <s v="Central"/>
    <s v="no"/>
  </r>
  <r>
    <n v="482149"/>
    <s v="Augusta University"/>
    <s v="GA"/>
    <n v="0.86409999999999998"/>
    <n v="5613"/>
    <n v="24734"/>
    <x v="871"/>
    <n v="0.75560000000000005"/>
    <n v="0.38790000000000002"/>
    <n v="48472"/>
    <n v="20500"/>
    <n v="9414"/>
    <n v="16"/>
    <s v="Public"/>
    <s v="City"/>
    <s v="East"/>
    <s v="no"/>
  </r>
  <r>
    <n v="211583"/>
    <s v="Chestnut Hill College"/>
    <s v="PA"/>
    <n v="0.74460000000000004"/>
    <n v="815"/>
    <n v="39870"/>
    <x v="872"/>
    <n v="0.62429999999999997"/>
    <n v="0.52080000000000004"/>
    <n v="52015"/>
    <n v="26389"/>
    <n v="5821"/>
    <n v="10"/>
    <s v="Private nonprofit"/>
    <s v="City"/>
    <s v="East"/>
    <s v="yes"/>
  </r>
  <r>
    <n v="216357"/>
    <s v="Thiel College"/>
    <s v="PA"/>
    <n v="0.71550000000000002"/>
    <n v="788"/>
    <n v="38344"/>
    <x v="873"/>
    <n v="0.73270000000000002"/>
    <n v="0.4078"/>
    <n v="49714"/>
    <n v="27000"/>
    <n v="7413"/>
    <n v="12"/>
    <s v="Private nonprofit"/>
    <s v="Town or Rural"/>
    <s v="East"/>
    <s v="no"/>
  </r>
  <r>
    <n v="147703"/>
    <s v="Northern Illinois University"/>
    <s v="IL"/>
    <n v="0.69789999999999996"/>
    <n v="11301"/>
    <n v="13248"/>
    <x v="874"/>
    <n v="0.69620000000000004"/>
    <n v="0.47320000000000001"/>
    <n v="57808"/>
    <n v="22162"/>
    <n v="11060"/>
    <n v="15"/>
    <s v="Public"/>
    <s v="Suburb"/>
    <s v="Central"/>
    <s v="yes"/>
  </r>
  <r>
    <n v="233277"/>
    <s v="Radford University"/>
    <s v="VA"/>
    <n v="0.89529999999999998"/>
    <n v="6038"/>
    <n v="25633"/>
    <x v="874"/>
    <n v="0.75570000000000004"/>
    <n v="0.37130000000000002"/>
    <n v="53739"/>
    <n v="24000"/>
    <n v="9967"/>
    <n v="14"/>
    <s v="Public"/>
    <s v="Town or Rural"/>
    <s v="East"/>
    <s v="yes"/>
  </r>
  <r>
    <n v="155414"/>
    <s v="Kansas Wesleyan University"/>
    <s v="KS"/>
    <n v="0.71899999999999997"/>
    <n v="956"/>
    <n v="34630"/>
    <x v="875"/>
    <n v="0.6008"/>
    <n v="0.39150000000000001"/>
    <n v="51152"/>
    <n v="23250"/>
    <n v="6316"/>
    <n v="16"/>
    <s v="Private nonprofit"/>
    <s v="Town or Rural"/>
    <s v="Central"/>
    <s v="yes"/>
  </r>
  <r>
    <n v="160065"/>
    <s v="University of Holy Cross"/>
    <s v="LA"/>
    <n v="0.73660000000000003"/>
    <n v="471"/>
    <n v="16576"/>
    <x v="876"/>
    <n v="0.7097"/>
    <n v="0.27529999999999999"/>
    <n v="49316"/>
    <n v="26995"/>
    <n v="7708"/>
    <n v="7"/>
    <s v="Private nonprofit"/>
    <s v="City"/>
    <s v="Central"/>
    <s v="no"/>
  </r>
  <r>
    <n v="115755"/>
    <s v="California State Polytechnic University-Humboldt"/>
    <s v="CA"/>
    <n v="0.98199999999999998"/>
    <n v="5612"/>
    <n v="20850"/>
    <x v="877"/>
    <n v="0.75990000000000002"/>
    <n v="0.42870000000000003"/>
    <n v="47626"/>
    <n v="18000"/>
    <n v="11900"/>
    <n v="16"/>
    <s v="Public"/>
    <s v="Town or Rural"/>
    <s v="West"/>
    <s v="no"/>
  </r>
  <r>
    <n v="160904"/>
    <s v="Xavier University of Louisiana"/>
    <s v="LA"/>
    <n v="0.69040000000000001"/>
    <n v="2628"/>
    <n v="28733"/>
    <x v="877"/>
    <n v="0.71679999999999999"/>
    <n v="0.54190000000000005"/>
    <n v="52184"/>
    <n v="24053"/>
    <n v="9918"/>
    <n v="11"/>
    <s v="Private nonprofit"/>
    <s v="City"/>
    <s v="Central"/>
    <s v="yes"/>
  </r>
  <r>
    <n v="175421"/>
    <s v="Belhaven University"/>
    <s v="MS"/>
    <n v="0.4975"/>
    <n v="1471"/>
    <n v="30250"/>
    <x v="878"/>
    <n v="0.67810000000000004"/>
    <n v="0.48649999999999999"/>
    <n v="46440"/>
    <n v="26333"/>
    <n v="5643"/>
    <n v="12"/>
    <s v="Private nonprofit"/>
    <s v="City"/>
    <s v="Central"/>
    <s v="no"/>
  </r>
  <r>
    <n v="218724"/>
    <s v="Coastal Carolina University"/>
    <s v="SC"/>
    <n v="0.75270000000000004"/>
    <n v="10377"/>
    <n v="29628"/>
    <x v="879"/>
    <n v="0.77429999999999999"/>
    <n v="0.26240000000000002"/>
    <n v="47258"/>
    <n v="23750"/>
    <n v="9103"/>
    <n v="17"/>
    <s v="Public"/>
    <s v="City"/>
    <s v="East"/>
    <s v="no"/>
  </r>
  <r>
    <n v="128771"/>
    <s v="Central Connecticut State University"/>
    <s v="CT"/>
    <n v="0.73329999999999995"/>
    <n v="7822"/>
    <n v="16550"/>
    <x v="880"/>
    <n v="0.77110000000000001"/>
    <n v="0.3836"/>
    <n v="58562"/>
    <n v="22300"/>
    <n v="10902"/>
    <n v="14"/>
    <s v="Public"/>
    <s v="Suburb"/>
    <s v="East"/>
    <s v="yes"/>
  </r>
  <r>
    <n v="168528"/>
    <s v="Adrian College"/>
    <s v="MI"/>
    <n v="0.72529999999999994"/>
    <n v="1604"/>
    <n v="41684"/>
    <x v="881"/>
    <n v="0.6542"/>
    <n v="0.30809999999999998"/>
    <n v="55504"/>
    <n v="27000"/>
    <n v="6614"/>
    <n v="16"/>
    <s v="Private nonprofit"/>
    <s v="Town or Rural"/>
    <s v="Central"/>
    <s v="yes"/>
  </r>
  <r>
    <n v="180595"/>
    <s v="Rocky Mountain College"/>
    <s v="MT"/>
    <n v="0.69610000000000005"/>
    <n v="840"/>
    <n v="35582"/>
    <x v="882"/>
    <n v="0.6905"/>
    <n v="0.31109999999999999"/>
    <n v="49036"/>
    <n v="26000"/>
    <n v="6957"/>
    <n v="14"/>
    <s v="Private nonprofit"/>
    <s v="City"/>
    <s v="West"/>
    <s v="no"/>
  </r>
  <r>
    <n v="141565"/>
    <s v="University of Hawaii at Hilo"/>
    <s v="HI"/>
    <n v="0.60629999999999995"/>
    <n v="2160"/>
    <n v="20798"/>
    <x v="883"/>
    <n v="0.72750000000000004"/>
    <n v="0.40389999999999998"/>
    <n v="47856"/>
    <n v="20500"/>
    <n v="12097"/>
    <n v="11"/>
    <s v="Public"/>
    <s v="Town or Rural"/>
    <s v="West"/>
    <s v="no"/>
  </r>
  <r>
    <n v="219091"/>
    <s v="Dakota Wesleyan University"/>
    <s v="SD"/>
    <n v="0.73380000000000001"/>
    <n v="670"/>
    <n v="33790"/>
    <x v="884"/>
    <n v="0.75139999999999996"/>
    <n v="0.2712"/>
    <n v="53728"/>
    <n v="27000"/>
    <n v="6962"/>
    <n v="12"/>
    <s v="Private nonprofit"/>
    <s v="Town or Rural"/>
    <s v="Central"/>
    <s v="yes"/>
  </r>
  <r>
    <n v="178208"/>
    <s v="Midwestern Baptist Theological Seminary"/>
    <s v="MO"/>
    <n v="0.96399999999999997"/>
    <n v="747"/>
    <n v="10120"/>
    <x v="885"/>
    <n v="0.81479999999999997"/>
    <n v="0.30080000000000001"/>
    <n v="50535"/>
    <n v="15675"/>
    <n v="7596"/>
    <n v="17"/>
    <s v="Private nonprofit"/>
    <s v="City"/>
    <s v="Central"/>
    <s v="yes"/>
  </r>
  <r>
    <n v="172051"/>
    <s v="Saginaw Valley State University"/>
    <s v="MI"/>
    <n v="0.72070000000000001"/>
    <n v="5989"/>
    <n v="30450"/>
    <x v="886"/>
    <n v="0.77569999999999995"/>
    <n v="0.35170000000000001"/>
    <n v="51955"/>
    <n v="25000"/>
    <n v="9515"/>
    <n v="16"/>
    <s v="Public"/>
    <s v="Suburb"/>
    <s v="Central"/>
    <s v="yes"/>
  </r>
  <r>
    <n v="240277"/>
    <s v="University of Wisconsin-Green Bay"/>
    <s v="WI"/>
    <n v="0.88590000000000002"/>
    <n v="6341"/>
    <n v="17288"/>
    <x v="887"/>
    <n v="0.65910000000000002"/>
    <n v="0.21829999999999999"/>
    <n v="52528"/>
    <n v="18500"/>
    <n v="8077"/>
    <n v="25"/>
    <s v="Public"/>
    <s v="City"/>
    <s v="Central"/>
    <s v="yes"/>
  </r>
  <r>
    <n v="228529"/>
    <s v="Tarleton State University"/>
    <s v="TX"/>
    <n v="0.89549999999999996"/>
    <n v="12673"/>
    <n v="18142"/>
    <x v="888"/>
    <n v="0.69850000000000001"/>
    <n v="0.34399999999999997"/>
    <n v="53040"/>
    <n v="19606"/>
    <n v="8339"/>
    <n v="20"/>
    <s v="Public"/>
    <s v="Town or Rural"/>
    <s v="West"/>
    <s v="yes"/>
  </r>
  <r>
    <n v="217013"/>
    <s v="Wilson College"/>
    <s v="PA"/>
    <n v="0.92110000000000003"/>
    <n v="865"/>
    <n v="27100"/>
    <x v="889"/>
    <n v="0.74470000000000003"/>
    <n v="0.23469999999999999"/>
    <n v="43326"/>
    <n v="26328"/>
    <n v="7205"/>
    <n v="15"/>
    <s v="Private nonprofit"/>
    <s v="City"/>
    <s v="East"/>
    <s v="no"/>
  </r>
  <r>
    <n v="231420"/>
    <s v="Averett University"/>
    <s v="VA"/>
    <n v="0.56589999999999996"/>
    <n v="1231"/>
    <n v="38550"/>
    <x v="890"/>
    <n v="0.65249999999999997"/>
    <n v="0.41099999999999998"/>
    <n v="51516"/>
    <n v="25000"/>
    <n v="6196"/>
    <n v="16"/>
    <s v="Private nonprofit"/>
    <s v="Town or Rural"/>
    <s v="East"/>
    <s v="yes"/>
  </r>
  <r>
    <n v="217420"/>
    <s v="Rhode Island College"/>
    <s v="RI"/>
    <n v="0.91820000000000002"/>
    <n v="5049"/>
    <n v="27299"/>
    <x v="891"/>
    <n v="0.73340000000000005"/>
    <n v="0.42049999999999998"/>
    <n v="56318"/>
    <n v="20500"/>
    <n v="11523"/>
    <n v="15"/>
    <s v="Public"/>
    <s v="Suburb"/>
    <s v="East"/>
    <s v="yes"/>
  </r>
  <r>
    <n v="137476"/>
    <s v="St. Thomas University"/>
    <s v="FL"/>
    <n v="0.97909999999999997"/>
    <n v="2214"/>
    <n v="34770"/>
    <x v="892"/>
    <n v="0.56559999999999999"/>
    <n v="0.2697"/>
    <n v="54272"/>
    <n v="19125"/>
    <n v="8625"/>
    <n v="17"/>
    <s v="Private nonprofit"/>
    <s v="Suburb"/>
    <s v="East"/>
    <s v="yes"/>
  </r>
  <r>
    <n v="175616"/>
    <s v="Delta State University"/>
    <s v="MS"/>
    <n v="1"/>
    <n v="1620"/>
    <n v="8605"/>
    <x v="892"/>
    <n v="0.66669999999999996"/>
    <n v="0.41749999999999998"/>
    <n v="41991"/>
    <n v="20390"/>
    <n v="7517"/>
    <n v="12"/>
    <s v="Public"/>
    <s v="Town or Rural"/>
    <s v="Central"/>
    <s v="no"/>
  </r>
  <r>
    <n v="101435"/>
    <s v="Huntingdon College"/>
    <s v="AL"/>
    <n v="0.69489999999999996"/>
    <n v="879"/>
    <n v="29070"/>
    <x v="893"/>
    <n v="0.66990000000000005"/>
    <n v="0.4007"/>
    <n v="49601"/>
    <n v="27000"/>
    <n v="7725"/>
    <n v="15"/>
    <s v="Private nonprofit"/>
    <s v="City"/>
    <s v="Central"/>
    <s v="no"/>
  </r>
  <r>
    <n v="180489"/>
    <s v="The University of Montana"/>
    <s v="MT"/>
    <n v="0.95860000000000001"/>
    <n v="7488"/>
    <n v="33671"/>
    <x v="894"/>
    <n v="0.74770000000000003"/>
    <n v="0.28029999999999999"/>
    <n v="44511"/>
    <n v="22400"/>
    <n v="9310"/>
    <n v="17"/>
    <s v="Public"/>
    <s v="City"/>
    <s v="West"/>
    <s v="no"/>
  </r>
  <r>
    <n v="110574"/>
    <s v="California State University-East Bay"/>
    <s v="CA"/>
    <n v="0.97389999999999999"/>
    <n v="9809"/>
    <n v="20183"/>
    <x v="895"/>
    <n v="0.75690000000000002"/>
    <n v="0.44400000000000001"/>
    <n v="71401"/>
    <n v="16544"/>
    <n v="12805"/>
    <n v="22"/>
    <s v="Public"/>
    <s v="Suburb"/>
    <s v="West"/>
    <s v="yes"/>
  </r>
  <r>
    <n v="173124"/>
    <s v="Bemidji State University"/>
    <s v="MN"/>
    <n v="0.55979999999999996"/>
    <n v="3139"/>
    <n v="10237"/>
    <x v="896"/>
    <n v="0.72670000000000001"/>
    <n v="0.28320000000000001"/>
    <n v="53755"/>
    <n v="19750"/>
    <n v="10427"/>
    <n v="18"/>
    <s v="Public"/>
    <s v="Town or Rural"/>
    <s v="Central"/>
    <s v="yes"/>
  </r>
  <r>
    <n v="220516"/>
    <s v="King University"/>
    <s v="TN"/>
    <n v="0.99719999999999998"/>
    <n v="908"/>
    <n v="36194"/>
    <x v="896"/>
    <n v="0.60119999999999996"/>
    <n v="0.41639999999999999"/>
    <n v="59831"/>
    <n v="22750"/>
    <n v="5235"/>
    <n v="11"/>
    <s v="Private nonprofit"/>
    <s v="City"/>
    <s v="Central"/>
    <s v="yes"/>
  </r>
  <r>
    <n v="165866"/>
    <s v="Framingham State University"/>
    <s v="MA"/>
    <n v="0.83609999999999995"/>
    <n v="2566"/>
    <n v="18000"/>
    <x v="897"/>
    <n v="0.70989999999999998"/>
    <n v="0.36880000000000002"/>
    <n v="52349"/>
    <n v="25000"/>
    <n v="11240"/>
    <n v="12"/>
    <s v="Public"/>
    <s v="City"/>
    <s v="East"/>
    <s v="yes"/>
  </r>
  <r>
    <n v="151290"/>
    <s v="Indiana Institute of Technology"/>
    <s v="IN"/>
    <n v="0.70389999999999997"/>
    <n v="1441"/>
    <n v="31361"/>
    <x v="898"/>
    <n v="0.59409999999999996"/>
    <n v="0.3518"/>
    <n v="47327"/>
    <n v="26391"/>
    <n v="9234"/>
    <n v="16"/>
    <s v="Private nonprofit"/>
    <s v="City"/>
    <s v="Central"/>
    <s v="no"/>
  </r>
  <r>
    <n v="198835"/>
    <s v="Lenoir-Rhyne University"/>
    <s v="NC"/>
    <n v="0.84589999999999999"/>
    <n v="1359"/>
    <n v="31900"/>
    <x v="899"/>
    <n v="0.75529999999999997"/>
    <n v="0.39200000000000002"/>
    <n v="45543"/>
    <n v="26000"/>
    <n v="7780"/>
    <n v="15"/>
    <s v="Private nonprofit"/>
    <s v="City"/>
    <s v="East"/>
    <s v="no"/>
  </r>
  <r>
    <n v="155812"/>
    <s v="University of Saint Mary"/>
    <s v="KS"/>
    <n v="0.86629999999999996"/>
    <n v="925"/>
    <n v="35380"/>
    <x v="900"/>
    <n v="0.65"/>
    <n v="0.38150000000000001"/>
    <n v="59483"/>
    <n v="22018"/>
    <n v="6758"/>
    <n v="11"/>
    <s v="Private nonprofit"/>
    <s v="Town or Rural"/>
    <s v="Central"/>
    <s v="yes"/>
  </r>
  <r>
    <n v="155061"/>
    <s v="Fort Hays State University"/>
    <s v="KS"/>
    <n v="0.90259999999999996"/>
    <n v="9733"/>
    <n v="17741"/>
    <x v="901"/>
    <n v="0.76880000000000004"/>
    <n v="0.2278"/>
    <n v="48928"/>
    <n v="21000"/>
    <n v="7997"/>
    <n v="15"/>
    <s v="Public"/>
    <s v="Town or Rural"/>
    <s v="Central"/>
    <s v="no"/>
  </r>
  <r>
    <n v="169363"/>
    <s v="Concordia University Ann Arbor"/>
    <s v="MI"/>
    <n v="0.6925"/>
    <n v="702"/>
    <n v="35410"/>
    <x v="902"/>
    <n v="0.44640000000000002"/>
    <n v="0.2414"/>
    <n v="56075"/>
    <n v="25750"/>
    <n v="6511"/>
    <n v="21"/>
    <s v="Private nonprofit"/>
    <s v="City"/>
    <s v="Central"/>
    <s v="yes"/>
  </r>
  <r>
    <n v="215266"/>
    <s v="University of Pittsburgh-Bradford"/>
    <s v="PA"/>
    <n v="0.88539999999999996"/>
    <n v="995"/>
    <n v="26644"/>
    <x v="903"/>
    <n v="0.65569999999999995"/>
    <n v="0.47060000000000002"/>
    <n v="66125"/>
    <n v="24250"/>
    <n v="9088"/>
    <n v="12"/>
    <s v="Public"/>
    <s v="Town or Rural"/>
    <s v="East"/>
    <s v="yes"/>
  </r>
  <r>
    <n v="221731"/>
    <s v="Tennessee Wesleyan University"/>
    <s v="TN"/>
    <n v="0.6885"/>
    <n v="846"/>
    <n v="30814"/>
    <x v="904"/>
    <n v="0.72019999999999995"/>
    <n v="0.3921"/>
    <n v="45989"/>
    <n v="20000"/>
    <n v="5870"/>
    <n v="12"/>
    <s v="Private nonprofit"/>
    <s v="Town or Rural"/>
    <s v="Central"/>
    <s v="no"/>
  </r>
  <r>
    <n v="178244"/>
    <s v="Missouri Baptist University"/>
    <s v="MO"/>
    <n v="0.68600000000000005"/>
    <n v="1488"/>
    <n v="34612"/>
    <x v="905"/>
    <n v="0.65339999999999998"/>
    <n v="0.1113"/>
    <n v="46660"/>
    <n v="22500"/>
    <n v="6803"/>
    <n v="15"/>
    <s v="Private nonprofit"/>
    <s v="Suburb"/>
    <s v="Central"/>
    <s v="no"/>
  </r>
  <r>
    <n v="140818"/>
    <s v="Piedmont University"/>
    <s v="GA"/>
    <n v="0.93279999999999996"/>
    <n v="1117"/>
    <n v="31700"/>
    <x v="906"/>
    <n v="0.69820000000000004"/>
    <n v="0.42349999999999999"/>
    <n v="49130"/>
    <n v="25000"/>
    <n v="7502"/>
    <n v="12"/>
    <s v="Private nonprofit"/>
    <s v="Town or Rural"/>
    <s v="East"/>
    <s v="no"/>
  </r>
  <r>
    <n v="439701"/>
    <s v="The King's University"/>
    <s v="TX"/>
    <n v="0.60640000000000005"/>
    <n v="251"/>
    <n v="12480"/>
    <x v="907"/>
    <n v="0.5"/>
    <n v="0.38600000000000001"/>
    <n v="41471"/>
    <n v="27000"/>
    <n v="8073"/>
    <n v="10"/>
    <s v="Private nonprofit"/>
    <s v="Suburb"/>
    <s v="West"/>
    <s v="no"/>
  </r>
  <r>
    <n v="144892"/>
    <s v="Eastern Illinois University"/>
    <s v="IL"/>
    <n v="0.65349999999999997"/>
    <n v="4188"/>
    <n v="16217"/>
    <x v="908"/>
    <n v="0.71709999999999996"/>
    <n v="0.29409999999999997"/>
    <n v="51989"/>
    <n v="21500"/>
    <n v="9482"/>
    <n v="14"/>
    <s v="Public"/>
    <s v="Town or Rural"/>
    <s v="Central"/>
    <s v="yes"/>
  </r>
  <r>
    <n v="198215"/>
    <s v="Catawba College"/>
    <s v="NC"/>
    <n v="0.75209999999999999"/>
    <n v="1235"/>
    <n v="34300"/>
    <x v="909"/>
    <n v="0.77300000000000002"/>
    <n v="0.41"/>
    <n v="48793"/>
    <n v="25000"/>
    <n v="8682"/>
    <n v="13"/>
    <s v="Private nonprofit"/>
    <s v="Suburb"/>
    <s v="East"/>
    <s v="no"/>
  </r>
  <r>
    <n v="206507"/>
    <s v="Wilmington College"/>
    <s v="OH"/>
    <n v="0.92400000000000004"/>
    <n v="1006"/>
    <n v="32082"/>
    <x v="910"/>
    <n v="0.72030000000000005"/>
    <n v="0.38850000000000001"/>
    <n v="48491"/>
    <n v="24208"/>
    <n v="6539"/>
    <n v="12"/>
    <s v="Private nonprofit"/>
    <s v="Town or Rural"/>
    <s v="Central"/>
    <s v="no"/>
  </r>
  <r>
    <n v="131450"/>
    <s v="Gallaudet University"/>
    <s v="DC"/>
    <n v="0.5806"/>
    <n v="812"/>
    <n v="19654"/>
    <x v="911"/>
    <n v="0.71140000000000003"/>
    <n v="0.57889999999999997"/>
    <n v="43101"/>
    <n v="18000"/>
    <n v="10939"/>
    <n v="6"/>
    <s v="Private nonprofit"/>
    <s v="City"/>
    <s v="East"/>
    <s v="no"/>
  </r>
  <r>
    <n v="217688"/>
    <s v="Charleston Southern University"/>
    <s v="SC"/>
    <n v="0.96460000000000001"/>
    <n v="2893"/>
    <n v="32520"/>
    <x v="912"/>
    <n v="0.63139999999999996"/>
    <n v="0.34489999999999998"/>
    <n v="45898"/>
    <n v="26471"/>
    <n v="6523"/>
    <n v="12"/>
    <s v="Private nonprofit"/>
    <s v="City"/>
    <s v="East"/>
    <s v="no"/>
  </r>
  <r>
    <n v="231165"/>
    <s v="Vermont State University"/>
    <s v="VT"/>
    <n v="0.81669999999999998"/>
    <n v="3590"/>
    <n v="22296"/>
    <x v="913"/>
    <n v="0.67830000000000001"/>
    <n v="0.34129999999999999"/>
    <n v="50331"/>
    <n v="15000"/>
    <n v="7714"/>
    <n v="13"/>
    <s v="Public"/>
    <s v="Town or Rural"/>
    <s v="East"/>
    <s v="yes"/>
  </r>
  <r>
    <n v="148405"/>
    <s v="Rockford University"/>
    <s v="IL"/>
    <n v="0.92910000000000004"/>
    <n v="972"/>
    <n v="37780"/>
    <x v="914"/>
    <n v="0.65259999999999996"/>
    <n v="0.48349999999999999"/>
    <n v="54794"/>
    <n v="22274"/>
    <n v="6658"/>
    <n v="10"/>
    <s v="Private nonprofit"/>
    <s v="City"/>
    <s v="Central"/>
    <s v="yes"/>
  </r>
  <r>
    <n v="210429"/>
    <s v="Western Oregon University"/>
    <s v="OR"/>
    <n v="0.98099999999999998"/>
    <n v="3103"/>
    <n v="32534"/>
    <x v="915"/>
    <n v="0.72740000000000005"/>
    <n v="0.4113"/>
    <n v="51815"/>
    <n v="20609"/>
    <n v="7388"/>
    <n v="13"/>
    <s v="Public"/>
    <s v="Town or Rural"/>
    <s v="West"/>
    <s v="yes"/>
  </r>
  <r>
    <n v="224527"/>
    <s v="East Texas Baptist University"/>
    <s v="TX"/>
    <n v="0.5776"/>
    <n v="1352"/>
    <n v="30680"/>
    <x v="915"/>
    <n v="0.70840000000000003"/>
    <n v="0.32190000000000002"/>
    <n v="52788"/>
    <n v="23250"/>
    <n v="7437"/>
    <n v="14"/>
    <s v="Private nonprofit"/>
    <s v="Town or Rural"/>
    <s v="West"/>
    <s v="yes"/>
  </r>
  <r>
    <n v="181394"/>
    <s v="University of Nebraska at Omaha"/>
    <s v="NE"/>
    <n v="0.86980000000000002"/>
    <n v="11488"/>
    <n v="23206"/>
    <x v="916"/>
    <n v="0.77869999999999995"/>
    <n v="0.34649999999999997"/>
    <n v="53909"/>
    <n v="19000"/>
    <n v="9293"/>
    <n v="15"/>
    <s v="Public"/>
    <s v="City"/>
    <s v="Central"/>
    <s v="yes"/>
  </r>
  <r>
    <n v="233897"/>
    <s v="University of Virginia's College at Wise"/>
    <s v="VA"/>
    <n v="0.28539999999999999"/>
    <n v="1101"/>
    <n v="28010"/>
    <x v="917"/>
    <n v="0.7157"/>
    <n v="0.3977"/>
    <n v="45325"/>
    <n v="16750"/>
    <n v="9197"/>
    <n v="14"/>
    <s v="Public"/>
    <s v="Town or Rural"/>
    <s v="East"/>
    <s v="no"/>
  </r>
  <r>
    <n v="159717"/>
    <s v="McNeese State University"/>
    <s v="LA"/>
    <n v="0.78269999999999995"/>
    <n v="5005"/>
    <n v="9989"/>
    <x v="918"/>
    <n v="0.68440000000000001"/>
    <n v="0.34589999999999999"/>
    <n v="46453"/>
    <n v="23000"/>
    <n v="7591"/>
    <n v="20"/>
    <s v="Public"/>
    <s v="City"/>
    <s v="Central"/>
    <s v="no"/>
  </r>
  <r>
    <n v="126580"/>
    <s v="University of Colorado Colorado Springs"/>
    <s v="CO"/>
    <n v="0.97350000000000003"/>
    <n v="8697"/>
    <n v="24336"/>
    <x v="919"/>
    <n v="0.6835"/>
    <n v="0.27289999999999998"/>
    <n v="54659"/>
    <n v="20000"/>
    <n v="9318"/>
    <n v="15"/>
    <s v="Public"/>
    <s v="City"/>
    <s v="West"/>
    <s v="yes"/>
  </r>
  <r>
    <n v="140234"/>
    <s v="LaGrange College"/>
    <s v="GA"/>
    <n v="0.62090000000000001"/>
    <n v="636"/>
    <n v="35400"/>
    <x v="920"/>
    <n v="0.67210000000000003"/>
    <n v="0.43130000000000002"/>
    <n v="51745"/>
    <n v="25730"/>
    <n v="6863"/>
    <n v="13"/>
    <s v="Private nonprofit"/>
    <s v="Town or Rural"/>
    <s v="East"/>
    <s v="yes"/>
  </r>
  <r>
    <n v="169910"/>
    <s v="Ferris State University"/>
    <s v="MI"/>
    <n v="0.91390000000000005"/>
    <n v="8106"/>
    <n v="14778"/>
    <x v="921"/>
    <n v="0.7762"/>
    <n v="0.34229999999999999"/>
    <n v="54735"/>
    <n v="21000"/>
    <n v="10752"/>
    <n v="15"/>
    <s v="Public"/>
    <s v="Town or Rural"/>
    <s v="Central"/>
    <s v="yes"/>
  </r>
  <r>
    <n v="237181"/>
    <s v="Bethany College"/>
    <s v="WV"/>
    <n v="0.58789999999999998"/>
    <n v="614"/>
    <n v="36765"/>
    <x v="922"/>
    <n v="0.53749999999999998"/>
    <n v="0.51160000000000005"/>
    <n v="44512"/>
    <n v="27000"/>
    <n v="6417"/>
    <n v="12"/>
    <s v="Private nonprofit"/>
    <s v="Town or Rural"/>
    <s v="East"/>
    <s v="no"/>
  </r>
  <r>
    <n v="179964"/>
    <s v="William Woods University"/>
    <s v="MO"/>
    <n v="0.70960000000000001"/>
    <n v="1300"/>
    <n v="30340"/>
    <x v="923"/>
    <n v="0.57969999999999999"/>
    <n v="0.34820000000000001"/>
    <n v="42401"/>
    <n v="21983"/>
    <n v="5707"/>
    <n v="16"/>
    <s v="Private nonprofit"/>
    <s v="Town or Rural"/>
    <s v="Central"/>
    <s v="no"/>
  </r>
  <r>
    <n v="157076"/>
    <s v="Kentucky Wesleyan College"/>
    <s v="KY"/>
    <n v="0.71599999999999997"/>
    <n v="842"/>
    <n v="34673"/>
    <x v="924"/>
    <n v="0.52559999999999996"/>
    <n v="0.49519999999999997"/>
    <n v="46747"/>
    <n v="23250"/>
    <n v="6353"/>
    <n v="15"/>
    <s v="Private nonprofit"/>
    <s v="City"/>
    <s v="Central"/>
    <s v="no"/>
  </r>
  <r>
    <n v="217925"/>
    <s v="Columbia International University"/>
    <s v="SC"/>
    <n v="0.94469999999999998"/>
    <n v="716"/>
    <n v="27900"/>
    <x v="925"/>
    <n v="0.53269999999999995"/>
    <n v="0.3417"/>
    <n v="38951"/>
    <n v="20000"/>
    <n v="6410"/>
    <n v="13"/>
    <s v="Private nonprofit"/>
    <s v="City"/>
    <s v="East"/>
    <s v="no"/>
  </r>
  <r>
    <n v="176035"/>
    <s v="Mississippi University for Women"/>
    <s v="MS"/>
    <n v="0.90310000000000001"/>
    <n v="1605"/>
    <n v="8492"/>
    <x v="926"/>
    <n v="0.67310000000000003"/>
    <n v="0.40300000000000002"/>
    <n v="46128"/>
    <n v="15000"/>
    <n v="6855"/>
    <n v="10"/>
    <s v="Public"/>
    <s v="Town or Rural"/>
    <s v="Central"/>
    <s v="no"/>
  </r>
  <r>
    <n v="106342"/>
    <s v="Lyon College"/>
    <s v="AR"/>
    <n v="0.62760000000000005"/>
    <n v="648"/>
    <n v="31000"/>
    <x v="927"/>
    <n v="0.71309999999999996"/>
    <n v="0.40610000000000002"/>
    <n v="44232"/>
    <n v="21500"/>
    <n v="6336"/>
    <n v="11"/>
    <s v="Private nonprofit"/>
    <s v="Town or Rural"/>
    <s v="Central"/>
    <s v="no"/>
  </r>
  <r>
    <n v="197984"/>
    <s v="Belmont Abbey College"/>
    <s v="NC"/>
    <n v="0.74650000000000005"/>
    <n v="1276"/>
    <n v="19500"/>
    <x v="928"/>
    <n v="0.70440000000000003"/>
    <n v="0.24210000000000001"/>
    <n v="47937"/>
    <n v="26000"/>
    <n v="7019"/>
    <n v="12"/>
    <s v="Private nonprofit"/>
    <s v="Suburb"/>
    <s v="East"/>
    <s v="no"/>
  </r>
  <r>
    <n v="199999"/>
    <s v="Winston-Salem State University"/>
    <s v="NC"/>
    <n v="0.78259999999999996"/>
    <n v="4170"/>
    <n v="16782"/>
    <x v="928"/>
    <n v="0.77249999999999996"/>
    <n v="0.64910000000000001"/>
    <n v="45344"/>
    <n v="25000"/>
    <n v="9217"/>
    <n v="15"/>
    <s v="Public"/>
    <s v="City"/>
    <s v="East"/>
    <s v="no"/>
  </r>
  <r>
    <n v="174154"/>
    <s v="Herzing University-Minneapolis"/>
    <s v="MN"/>
    <n v="0.9375"/>
    <n v="740"/>
    <n v="13450"/>
    <x v="929"/>
    <n v="0.69569999999999999"/>
    <n v="0.56679999999999997"/>
    <n v="36909"/>
    <n v="21500"/>
    <n v="7450"/>
    <n v="15"/>
    <s v="Private nonprofit"/>
    <s v="City"/>
    <s v="Central"/>
    <s v="no"/>
  </r>
  <r>
    <n v="180832"/>
    <s v="Clarkson College"/>
    <s v="NE"/>
    <n v="0.78180000000000005"/>
    <n v="622"/>
    <n v="16104"/>
    <x v="929"/>
    <n v="0.60870000000000002"/>
    <n v="0.40129999999999999"/>
    <n v="64876"/>
    <n v="23716"/>
    <n v="6775"/>
    <n v="10"/>
    <s v="Private nonprofit"/>
    <s v="City"/>
    <s v="Central"/>
    <s v="yes"/>
  </r>
  <r>
    <n v="152381"/>
    <s v="Saint Mary-of-the-Woods College"/>
    <s v="IN"/>
    <n v="0.72389999999999999"/>
    <n v="853"/>
    <n v="35270"/>
    <x v="930"/>
    <n v="0.61839999999999995"/>
    <n v="0.49890000000000001"/>
    <n v="43845"/>
    <n v="19512"/>
    <n v="5652"/>
    <n v="9"/>
    <s v="Private nonprofit"/>
    <s v="Town or Rural"/>
    <s v="Central"/>
    <s v="no"/>
  </r>
  <r>
    <n v="185262"/>
    <s v="Kean University"/>
    <s v="NJ"/>
    <n v="0.75900000000000001"/>
    <n v="11433"/>
    <n v="22446"/>
    <x v="931"/>
    <n v="0.76070000000000004"/>
    <n v="0.4793"/>
    <n v="57237"/>
    <n v="23250"/>
    <n v="10488"/>
    <n v="17"/>
    <s v="Public"/>
    <s v="Suburb"/>
    <s v="East"/>
    <s v="yes"/>
  </r>
  <r>
    <n v="226152"/>
    <s v="Texas A &amp; M International University"/>
    <s v="TX"/>
    <n v="0.44369999999999998"/>
    <n v="6667"/>
    <n v="19454"/>
    <x v="932"/>
    <n v="0.77829999999999999"/>
    <n v="0.64510000000000001"/>
    <n v="48386"/>
    <n v="15000"/>
    <n v="9203"/>
    <n v="21"/>
    <s v="Public"/>
    <s v="City"/>
    <s v="West"/>
    <s v="no"/>
  </r>
  <r>
    <n v="169798"/>
    <s v="Eastern Michigan University"/>
    <s v="MI"/>
    <n v="0.7964"/>
    <n v="10055"/>
    <n v="16240"/>
    <x v="933"/>
    <n v="0.6875"/>
    <n v="0.3664"/>
    <n v="51793"/>
    <n v="25000"/>
    <n v="10472"/>
    <n v="14"/>
    <s v="Public"/>
    <s v="Suburb"/>
    <s v="Central"/>
    <s v="yes"/>
  </r>
  <r>
    <n v="233301"/>
    <s v="Randolph College"/>
    <s v="VA"/>
    <n v="0.93710000000000004"/>
    <n v="658"/>
    <n v="30310"/>
    <x v="934"/>
    <n v="0.745"/>
    <n v="0.45839999999999997"/>
    <n v="53409"/>
    <n v="26950"/>
    <n v="8701"/>
    <n v="8"/>
    <s v="Private nonprofit"/>
    <s v="City"/>
    <s v="East"/>
    <s v="yes"/>
  </r>
  <r>
    <n v="199962"/>
    <s v="Wingate University"/>
    <s v="NC"/>
    <n v="0.9113"/>
    <n v="2668"/>
    <n v="41636"/>
    <x v="935"/>
    <n v="0.70479999999999998"/>
    <n v="0.44240000000000002"/>
    <n v="52649"/>
    <n v="25000"/>
    <n v="8244"/>
    <n v="15"/>
    <s v="Private nonprofit"/>
    <s v="Suburb"/>
    <s v="East"/>
    <s v="yes"/>
  </r>
  <r>
    <n v="232982"/>
    <s v="Old Dominion University"/>
    <s v="VA"/>
    <n v="0.90359999999999996"/>
    <n v="17514"/>
    <n v="33780"/>
    <x v="936"/>
    <n v="0.76910000000000001"/>
    <n v="0.36820000000000003"/>
    <n v="54914"/>
    <n v="24000"/>
    <n v="10583"/>
    <n v="13"/>
    <s v="Public"/>
    <s v="City"/>
    <s v="East"/>
    <s v="yes"/>
  </r>
  <r>
    <n v="164492"/>
    <s v="Anna Maria College"/>
    <s v="MA"/>
    <n v="0.503"/>
    <n v="906"/>
    <n v="44571"/>
    <x v="937"/>
    <n v="0.60319999999999996"/>
    <n v="0.34289999999999998"/>
    <n v="46651"/>
    <n v="25000"/>
    <n v="7264"/>
    <n v="12"/>
    <s v="Private nonprofit"/>
    <s v="Town or Rural"/>
    <s v="East"/>
    <s v="no"/>
  </r>
  <r>
    <n v="198598"/>
    <s v="Greensboro College"/>
    <s v="NC"/>
    <n v="0.70140000000000002"/>
    <n v="708"/>
    <n v="21000"/>
    <x v="938"/>
    <n v="0.65869999999999995"/>
    <n v="0.46110000000000001"/>
    <n v="46566"/>
    <n v="25607"/>
    <n v="6155"/>
    <n v="10"/>
    <s v="Private nonprofit"/>
    <s v="City"/>
    <s v="East"/>
    <s v="no"/>
  </r>
  <r>
    <n v="126562"/>
    <s v="University of Colorado Denver/Anschutz Medical Campus"/>
    <s v="CO"/>
    <n v="0.74680000000000002"/>
    <n v="10519"/>
    <n v="29391"/>
    <x v="939"/>
    <n v="0.72650000000000003"/>
    <n v="0.2616"/>
    <n v="64270"/>
    <n v="20500"/>
    <n v="12152"/>
    <n v="17"/>
    <s v="Public"/>
    <s v="City"/>
    <s v="West"/>
    <s v="yes"/>
  </r>
  <r>
    <n v="240365"/>
    <s v="University of Wisconsin-Oshkosh"/>
    <s v="WI"/>
    <n v="0.86499999999999999"/>
    <n v="6877"/>
    <n v="16446"/>
    <x v="940"/>
    <n v="0.69299999999999995"/>
    <n v="0.16070000000000001"/>
    <n v="55548"/>
    <n v="21500"/>
    <n v="8888"/>
    <n v="22"/>
    <s v="Public"/>
    <s v="City"/>
    <s v="Central"/>
    <s v="yes"/>
  </r>
  <r>
    <n v="149514"/>
    <s v="Trinity International University-Illinois"/>
    <s v="IL"/>
    <n v="1"/>
    <n v="55"/>
    <n v="12320"/>
    <x v="941"/>
    <n v="0.125"/>
    <n v="0.89290000000000003"/>
    <n v="46989"/>
    <n v="26082"/>
    <n v="6689"/>
    <n v="3"/>
    <s v="Private nonprofit"/>
    <s v="Suburb"/>
    <s v="Central"/>
    <s v="no"/>
  </r>
  <r>
    <n v="151777"/>
    <s v="Manchester University"/>
    <s v="IN"/>
    <n v="0.71060000000000001"/>
    <n v="936"/>
    <n v="37135"/>
    <x v="942"/>
    <n v="0.66320000000000001"/>
    <n v="0.44700000000000001"/>
    <n v="51504"/>
    <n v="26854"/>
    <n v="8154"/>
    <n v="12"/>
    <s v="Private nonprofit"/>
    <s v="Town or Rural"/>
    <s v="Central"/>
    <s v="yes"/>
  </r>
  <r>
    <n v="225247"/>
    <s v="Hardin-Simmons University"/>
    <s v="TX"/>
    <n v="0.9"/>
    <n v="1283"/>
    <n v="32960"/>
    <x v="943"/>
    <n v="0.64870000000000005"/>
    <n v="0.40060000000000001"/>
    <n v="54771"/>
    <n v="24711"/>
    <n v="8035"/>
    <n v="15"/>
    <s v="Private nonprofit"/>
    <s v="City"/>
    <s v="West"/>
    <s v="yes"/>
  </r>
  <r>
    <n v="200484"/>
    <s v="Trinity Bible College and Graduate School"/>
    <s v="ND"/>
    <n v="0.25750000000000001"/>
    <n v="141"/>
    <n v="19700"/>
    <x v="944"/>
    <n v="0.62860000000000005"/>
    <n v="0.61809999999999998"/>
    <n v="35604"/>
    <n v="22531"/>
    <n v="5047"/>
    <n v="9"/>
    <s v="Private nonprofit"/>
    <s v="Town or Rural"/>
    <s v="Central"/>
    <s v="no"/>
  </r>
  <r>
    <n v="164447"/>
    <s v="American International College"/>
    <s v="MA"/>
    <n v="0.99570000000000003"/>
    <n v="1017"/>
    <n v="44230"/>
    <x v="945"/>
    <n v="0.56730000000000003"/>
    <n v="0.44800000000000001"/>
    <n v="53124"/>
    <n v="27000"/>
    <n v="7628"/>
    <n v="16"/>
    <s v="Private nonprofit"/>
    <s v="City"/>
    <s v="East"/>
    <s v="yes"/>
  </r>
  <r>
    <n v="173328"/>
    <s v="Concordia University-Saint Paul"/>
    <s v="MN"/>
    <n v="0.78869999999999996"/>
    <n v="3018"/>
    <n v="25600"/>
    <x v="946"/>
    <n v="0.67390000000000005"/>
    <n v="0.35220000000000001"/>
    <n v="59871"/>
    <n v="17832"/>
    <n v="7654"/>
    <n v="16"/>
    <s v="Private nonprofit"/>
    <s v="City"/>
    <s v="Central"/>
    <s v="yes"/>
  </r>
  <r>
    <n v="197911"/>
    <s v="Barton College"/>
    <s v="NC"/>
    <n v="0.94199999999999995"/>
    <n v="982"/>
    <n v="37250"/>
    <x v="947"/>
    <n v="0.65480000000000005"/>
    <n v="0.37319999999999998"/>
    <n v="47913"/>
    <n v="25877"/>
    <n v="6671"/>
    <n v="14"/>
    <s v="Private nonprofit"/>
    <s v="Town or Rural"/>
    <s v="East"/>
    <s v="no"/>
  </r>
  <r>
    <n v="198613"/>
    <s v="Guilford College"/>
    <s v="NC"/>
    <n v="0.8"/>
    <n v="1001"/>
    <n v="41362"/>
    <x v="948"/>
    <n v="0.6492"/>
    <n v="0.43709999999999999"/>
    <n v="47590"/>
    <n v="26000"/>
    <n v="7005"/>
    <n v="12"/>
    <s v="Private nonprofit"/>
    <s v="City"/>
    <s v="East"/>
    <s v="no"/>
  </r>
  <r>
    <n v="193016"/>
    <s v="Mercy University"/>
    <s v="NY"/>
    <n v="0.85840000000000005"/>
    <n v="5735"/>
    <n v="22880"/>
    <x v="949"/>
    <n v="0.75719999999999998"/>
    <n v="0.50049999999999994"/>
    <n v="52055"/>
    <n v="19637"/>
    <n v="9574"/>
    <n v="16"/>
    <s v="Private nonprofit"/>
    <s v="Suburb"/>
    <s v="East"/>
    <s v="yes"/>
  </r>
  <r>
    <n v="151333"/>
    <s v="Indiana University-Kokomo"/>
    <s v="IN"/>
    <n v="0.86480000000000001"/>
    <n v="2352"/>
    <n v="22811"/>
    <x v="950"/>
    <n v="0.69340000000000002"/>
    <n v="0.33400000000000002"/>
    <n v="49917"/>
    <n v="16961"/>
    <n v="7243"/>
    <n v="15"/>
    <s v="Public"/>
    <s v="City"/>
    <s v="Central"/>
    <s v="no"/>
  </r>
  <r>
    <n v="219949"/>
    <s v="Cumberland University"/>
    <s v="TN"/>
    <n v="0.67330000000000001"/>
    <n v="2104"/>
    <n v="27840"/>
    <x v="951"/>
    <n v="0.59470000000000001"/>
    <n v="0.30280000000000001"/>
    <n v="57687"/>
    <n v="17952"/>
    <n v="6114"/>
    <n v="19"/>
    <s v="Private nonprofit"/>
    <s v="Town or Rural"/>
    <s v="Central"/>
    <s v="yes"/>
  </r>
  <r>
    <n v="237312"/>
    <s v="University of Charleston"/>
    <s v="WV"/>
    <n v="0.61519999999999997"/>
    <n v="2259"/>
    <n v="33800"/>
    <x v="952"/>
    <n v="0.74790000000000001"/>
    <n v="0.31430000000000002"/>
    <n v="55774"/>
    <n v="19500"/>
    <n v="7297"/>
    <n v="15"/>
    <s v="Private nonprofit"/>
    <s v="City"/>
    <s v="East"/>
    <s v="yes"/>
  </r>
  <r>
    <n v="160074"/>
    <s v="Franciscan Missionaries of Our Lady University"/>
    <s v="LA"/>
    <n v="0.98699999999999999"/>
    <n v="821"/>
    <n v="18310"/>
    <x v="953"/>
    <n v="0.63929999999999998"/>
    <n v="0.31209999999999999"/>
    <n v="59419"/>
    <n v="27672"/>
    <n v="8122"/>
    <n v="14"/>
    <s v="Private nonprofit"/>
    <s v="City"/>
    <s v="Central"/>
    <s v="yes"/>
  </r>
  <r>
    <n v="160612"/>
    <s v="Southeastern Louisiana University"/>
    <s v="LA"/>
    <n v="0.99309999999999998"/>
    <n v="9514"/>
    <n v="20851"/>
    <x v="954"/>
    <n v="0.72529999999999994"/>
    <n v="0.33260000000000001"/>
    <n v="46482"/>
    <n v="22113"/>
    <n v="7315"/>
    <n v="20"/>
    <s v="Public"/>
    <s v="City"/>
    <s v="Central"/>
    <s v="no"/>
  </r>
  <r>
    <n v="174862"/>
    <s v="Crown College"/>
    <s v="MN"/>
    <n v="0.2278"/>
    <n v="796"/>
    <n v="31410"/>
    <x v="955"/>
    <n v="0.69840000000000002"/>
    <n v="0.24440000000000001"/>
    <n v="48057"/>
    <n v="22500"/>
    <n v="5375"/>
    <n v="15"/>
    <s v="Private nonprofit"/>
    <s v="Town or Rural"/>
    <s v="Central"/>
    <s v="no"/>
  </r>
  <r>
    <n v="196200"/>
    <s v="SUNY College at Potsdam"/>
    <s v="NY"/>
    <n v="0.77700000000000002"/>
    <n v="1823"/>
    <n v="18678"/>
    <x v="956"/>
    <n v="0.77669999999999995"/>
    <n v="0.40339999999999998"/>
    <n v="47866"/>
    <n v="24250"/>
    <n v="7383"/>
    <n v="11"/>
    <s v="Public"/>
    <s v="Town or Rural"/>
    <s v="East"/>
    <s v="no"/>
  </r>
  <r>
    <n v="149772"/>
    <s v="Western Illinois University"/>
    <s v="IL"/>
    <n v="0.71179999999999999"/>
    <n v="4410"/>
    <n v="15264"/>
    <x v="957"/>
    <n v="0.61370000000000002"/>
    <n v="0.28060000000000002"/>
    <n v="54163"/>
    <n v="25251"/>
    <n v="10238"/>
    <n v="12"/>
    <s v="Public"/>
    <s v="Town or Rural"/>
    <s v="Central"/>
    <s v="yes"/>
  </r>
  <r>
    <n v="217998"/>
    <s v="Erskine College"/>
    <s v="SC"/>
    <n v="0.62739999999999996"/>
    <n v="766"/>
    <n v="36710"/>
    <x v="958"/>
    <n v="0.55779999999999996"/>
    <n v="0.46800000000000003"/>
    <n v="53459"/>
    <n v="27000"/>
    <n v="5645"/>
    <n v="15"/>
    <s v="Private nonprofit"/>
    <s v="Town or Rural"/>
    <s v="East"/>
    <s v="yes"/>
  </r>
  <r>
    <n v="218414"/>
    <s v="Newberry College"/>
    <s v="SC"/>
    <n v="0.89790000000000003"/>
    <n v="1479"/>
    <n v="31100"/>
    <x v="959"/>
    <n v="0.6925"/>
    <n v="0.48699999999999999"/>
    <n v="48040"/>
    <n v="26805"/>
    <n v="7467"/>
    <n v="15"/>
    <s v="Private nonprofit"/>
    <s v="Town or Rural"/>
    <s v="East"/>
    <s v="no"/>
  </r>
  <r>
    <n v="175078"/>
    <s v="Southwest Minnesota State University"/>
    <s v="MN"/>
    <n v="0.62180000000000002"/>
    <n v="2315"/>
    <n v="10361"/>
    <x v="960"/>
    <n v="0.73709999999999998"/>
    <n v="0.1207"/>
    <n v="51342"/>
    <n v="20500"/>
    <n v="10672"/>
    <n v="16"/>
    <s v="Public"/>
    <s v="Town or Rural"/>
    <s v="Central"/>
    <s v="yes"/>
  </r>
  <r>
    <n v="187648"/>
    <s v="Eastern New Mexico University-Main Campus"/>
    <s v="NM"/>
    <n v="0.91659999999999997"/>
    <n v="3357"/>
    <n v="9174"/>
    <x v="961"/>
    <n v="0.62029999999999996"/>
    <n v="0.35709999999999997"/>
    <n v="38550"/>
    <n v="16500"/>
    <n v="8343"/>
    <n v="18"/>
    <s v="Public"/>
    <s v="Town or Rural"/>
    <s v="West"/>
    <s v="no"/>
  </r>
  <r>
    <n v="200253"/>
    <s v="Minot State University"/>
    <s v="ND"/>
    <n v="0.6462"/>
    <n v="2062"/>
    <n v="8702"/>
    <x v="962"/>
    <n v="0.66479999999999995"/>
    <n v="0.2445"/>
    <n v="51759"/>
    <n v="19609"/>
    <n v="8340"/>
    <n v="11"/>
    <s v="Public"/>
    <s v="City"/>
    <s v="Central"/>
    <s v="yes"/>
  </r>
  <r>
    <n v="148131"/>
    <s v="Quincy University"/>
    <s v="IL"/>
    <n v="0.50929999999999997"/>
    <n v="1010"/>
    <n v="37140"/>
    <x v="963"/>
    <n v="0.70030000000000003"/>
    <n v="0.29730000000000001"/>
    <n v="50369"/>
    <n v="24000"/>
    <n v="6758"/>
    <n v="12"/>
    <s v="Private nonprofit"/>
    <s v="Town or Rural"/>
    <s v="Central"/>
    <s v="yes"/>
  </r>
  <r>
    <n v="137032"/>
    <s v="Saint Leo University"/>
    <s v="FL"/>
    <n v="0.78400000000000003"/>
    <n v="6721"/>
    <n v="30000"/>
    <x v="964"/>
    <n v="0.59219999999999995"/>
    <n v="0.32490000000000002"/>
    <n v="48364"/>
    <n v="25278"/>
    <n v="8688"/>
    <n v="25"/>
    <s v="Private nonprofit"/>
    <s v="Town or Rural"/>
    <s v="East"/>
    <s v="no"/>
  </r>
  <r>
    <n v="203775"/>
    <s v="Malone University"/>
    <s v="OH"/>
    <n v="0.75860000000000005"/>
    <n v="798"/>
    <n v="37160"/>
    <x v="965"/>
    <n v="0.75580000000000003"/>
    <n v="0.32519999999999999"/>
    <n v="48909"/>
    <n v="26289"/>
    <n v="6917"/>
    <n v="14"/>
    <s v="Private nonprofit"/>
    <s v="City"/>
    <s v="Central"/>
    <s v="no"/>
  </r>
  <r>
    <n v="198899"/>
    <s v="Mars Hill University"/>
    <s v="NC"/>
    <n v="0.67900000000000005"/>
    <n v="1044"/>
    <n v="37736"/>
    <x v="966"/>
    <n v="0.69330000000000003"/>
    <n v="0.46210000000000001"/>
    <n v="44781"/>
    <n v="26000"/>
    <n v="5935"/>
    <n v="11"/>
    <s v="Private nonprofit"/>
    <s v="Town or Rural"/>
    <s v="East"/>
    <s v="no"/>
  </r>
  <r>
    <n v="199272"/>
    <s v="William Peace University"/>
    <s v="NC"/>
    <n v="0.9425"/>
    <n v="666"/>
    <n v="34176"/>
    <x v="967"/>
    <n v="0.73580000000000001"/>
    <n v="0.34250000000000003"/>
    <n v="46643"/>
    <n v="22250"/>
    <n v="6905"/>
    <n v="13"/>
    <s v="Private nonprofit"/>
    <s v="City"/>
    <s v="East"/>
    <s v="no"/>
  </r>
  <r>
    <n v="101912"/>
    <s v="Oakwood University"/>
    <s v="AL"/>
    <n v="0.45219999999999999"/>
    <n v="1153"/>
    <n v="22512"/>
    <x v="968"/>
    <n v="0.71130000000000004"/>
    <n v="0.44369999999999998"/>
    <n v="42488"/>
    <n v="27000"/>
    <n v="5513"/>
    <n v="14"/>
    <s v="Private nonprofit"/>
    <s v="City"/>
    <s v="Central"/>
    <s v="no"/>
  </r>
  <r>
    <n v="224004"/>
    <s v="Concordia University Texas"/>
    <s v="TX"/>
    <n v="0.91249999999999998"/>
    <n v="1185"/>
    <n v="23500"/>
    <x v="969"/>
    <n v="0.58299999999999996"/>
    <n v="0.41420000000000001"/>
    <n v="60883"/>
    <n v="21852"/>
    <n v="6271"/>
    <n v="16"/>
    <s v="Private nonprofit"/>
    <s v="City"/>
    <s v="West"/>
    <s v="yes"/>
  </r>
  <r>
    <n v="196237"/>
    <s v="SUNY Old Westbury"/>
    <s v="NY"/>
    <n v="0.83630000000000004"/>
    <n v="4162"/>
    <n v="18842"/>
    <x v="970"/>
    <n v="0.7177"/>
    <n v="0.49270000000000003"/>
    <n v="58526"/>
    <n v="14997"/>
    <n v="10290"/>
    <n v="17"/>
    <s v="Public"/>
    <s v="Suburb"/>
    <s v="East"/>
    <s v="yes"/>
  </r>
  <r>
    <n v="141325"/>
    <s v="Wesleyan College"/>
    <s v="GA"/>
    <n v="0.59099999999999997"/>
    <n v="400"/>
    <n v="27650"/>
    <x v="971"/>
    <n v="0.76"/>
    <n v="0.45789999999999997"/>
    <n v="44317"/>
    <n v="24094"/>
    <n v="6243"/>
    <n v="8"/>
    <s v="Private nonprofit"/>
    <s v="City"/>
    <s v="East"/>
    <s v="no"/>
  </r>
  <r>
    <n v="166054"/>
    <s v="Hellenic College-Holy Cross Greek Orthodox School of Theology"/>
    <s v="MA"/>
    <n v="0.79630000000000001"/>
    <n v="64"/>
    <n v="22490"/>
    <x v="972"/>
    <n v="0.71430000000000005"/>
    <n v="0.2424"/>
    <n v="51724"/>
    <n v="21500"/>
    <n v="7542"/>
    <n v="7"/>
    <s v="Private nonprofit"/>
    <s v="Suburb"/>
    <s v="East"/>
    <s v="yes"/>
  </r>
  <r>
    <n v="155496"/>
    <s v="Manhattan Christian College"/>
    <s v="KS"/>
    <n v="1"/>
    <n v="146"/>
    <n v="19126"/>
    <x v="973"/>
    <n v="0.76670000000000005"/>
    <n v="0.46810000000000002"/>
    <n v="48860"/>
    <n v="24250"/>
    <n v="5504"/>
    <n v="10"/>
    <s v="Private nonprofit"/>
    <s v="City"/>
    <s v="Central"/>
    <s v="no"/>
  </r>
  <r>
    <n v="226587"/>
    <s v="McMurry University"/>
    <s v="TX"/>
    <n v="0.57040000000000002"/>
    <n v="1176"/>
    <n v="32340"/>
    <x v="973"/>
    <n v="0.63519999999999999"/>
    <n v="0.2382"/>
    <n v="48779"/>
    <n v="27000"/>
    <n v="7497"/>
    <n v="16"/>
    <s v="Private nonprofit"/>
    <s v="City"/>
    <s v="West"/>
    <s v="no"/>
  </r>
  <r>
    <n v="237367"/>
    <s v="Fairmont State University"/>
    <s v="WV"/>
    <n v="0.98619999999999997"/>
    <n v="2590"/>
    <n v="18924"/>
    <x v="974"/>
    <n v="0.67390000000000005"/>
    <n v="0.34289999999999998"/>
    <n v="46857"/>
    <n v="21000"/>
    <n v="7101"/>
    <n v="14"/>
    <s v="Public"/>
    <s v="Town or Rural"/>
    <s v="East"/>
    <s v="no"/>
  </r>
  <r>
    <n v="245953"/>
    <s v="Mid-America Christian University"/>
    <s v="OK"/>
    <n v="0.91759999999999997"/>
    <n v="1666"/>
    <n v="21294"/>
    <x v="975"/>
    <n v="0.65149999999999997"/>
    <n v="0.52869999999999995"/>
    <n v="46116"/>
    <n v="26394"/>
    <n v="5970"/>
    <n v="14"/>
    <s v="Private nonprofit"/>
    <s v="City"/>
    <s v="West"/>
    <s v="no"/>
  </r>
  <r>
    <n v="239080"/>
    <s v="Marian University"/>
    <s v="WI"/>
    <n v="0.74980000000000002"/>
    <n v="1010"/>
    <n v="35178"/>
    <x v="976"/>
    <n v="0.67459999999999998"/>
    <n v="0.32590000000000002"/>
    <n v="53501"/>
    <n v="25000"/>
    <n v="8154"/>
    <n v="11"/>
    <s v="Private nonprofit"/>
    <s v="City"/>
    <s v="Central"/>
    <s v="yes"/>
  </r>
  <r>
    <n v="207722"/>
    <s v="University of Science and Arts of Oklahoma"/>
    <s v="OK"/>
    <n v="0.65820000000000001"/>
    <n v="941"/>
    <n v="20190"/>
    <x v="977"/>
    <n v="0.66300000000000003"/>
    <n v="0.51200000000000001"/>
    <n v="41913"/>
    <n v="21750"/>
    <n v="6356"/>
    <n v="13"/>
    <s v="Public"/>
    <s v="Town or Rural"/>
    <s v="West"/>
    <s v="no"/>
  </r>
  <r>
    <n v="170967"/>
    <s v="Rochester Christian University"/>
    <s v="MI"/>
    <n v="0.97650000000000003"/>
    <n v="792"/>
    <n v="29196"/>
    <x v="978"/>
    <n v="0.59570000000000001"/>
    <n v="0.309"/>
    <n v="48707"/>
    <n v="24475"/>
    <n v="6476"/>
    <n v="13"/>
    <s v="Private nonprofit"/>
    <s v="Suburb"/>
    <s v="Central"/>
    <s v="no"/>
  </r>
  <r>
    <n v="222831"/>
    <s v="Angelo State University"/>
    <s v="TX"/>
    <n v="0.83009999999999995"/>
    <n v="5643"/>
    <n v="18300"/>
    <x v="979"/>
    <n v="0.68640000000000001"/>
    <n v="0.27639999999999998"/>
    <n v="50116"/>
    <n v="20000"/>
    <n v="8211"/>
    <n v="19"/>
    <s v="Public"/>
    <s v="City"/>
    <s v="West"/>
    <s v="yes"/>
  </r>
  <r>
    <n v="187444"/>
    <s v="William Paterson University of New Jersey"/>
    <s v="NJ"/>
    <n v="0.90080000000000005"/>
    <n v="6614"/>
    <n v="25344"/>
    <x v="980"/>
    <n v="0.73939999999999995"/>
    <n v="0.46529999999999999"/>
    <n v="57780"/>
    <n v="22334"/>
    <n v="13396"/>
    <n v="18"/>
    <s v="Public"/>
    <s v="Suburb"/>
    <s v="East"/>
    <s v="yes"/>
  </r>
  <r>
    <n v="164632"/>
    <s v="Bay Path University"/>
    <s v="MA"/>
    <n v="0.85199999999999998"/>
    <n v="1108"/>
    <n v="38302"/>
    <x v="981"/>
    <n v="0.72799999999999998"/>
    <n v="0.63770000000000004"/>
    <n v="55383"/>
    <n v="24901"/>
    <n v="9202"/>
    <n v="8"/>
    <s v="Private nonprofit"/>
    <s v="Suburb"/>
    <s v="East"/>
    <s v="yes"/>
  </r>
  <r>
    <n v="159568"/>
    <s v="Louisiana Christian University"/>
    <s v="LA"/>
    <n v="0.77190000000000003"/>
    <n v="672"/>
    <n v="20266"/>
    <x v="982"/>
    <n v="0.52429999999999999"/>
    <n v="0.43090000000000001"/>
    <n v="51700"/>
    <n v="21875"/>
    <n v="6137"/>
    <n v="10"/>
    <s v="Private nonprofit"/>
    <s v="Suburb"/>
    <s v="Central"/>
    <s v="yes"/>
  </r>
  <r>
    <n v="141185"/>
    <s v="Toccoa Falls College"/>
    <s v="GA"/>
    <n v="0.65959999999999996"/>
    <n v="875"/>
    <n v="23950"/>
    <x v="983"/>
    <n v="0.625"/>
    <n v="0.16109999999999999"/>
    <n v="36630"/>
    <n v="22250"/>
    <n v="6124"/>
    <n v="18"/>
    <s v="Private nonprofit"/>
    <s v="Town or Rural"/>
    <s v="East"/>
    <s v="no"/>
  </r>
  <r>
    <n v="214591"/>
    <s v="Pennsylvania State University-Penn State Erie-Behrend College"/>
    <s v="PA"/>
    <n v="0.96830000000000005"/>
    <n v="3240"/>
    <n v="26958"/>
    <x v="984"/>
    <n v="0.83250000000000002"/>
    <n v="0.28889999999999999"/>
    <n v="63435"/>
    <n v="25000"/>
    <n v="10333"/>
    <n v="12"/>
    <s v="Public"/>
    <s v="Suburb"/>
    <s v="East"/>
    <s v="yes"/>
  </r>
  <r>
    <n v="174020"/>
    <s v="Metropolitan State University"/>
    <s v="MN"/>
    <n v="0.98709999999999998"/>
    <n v="5616"/>
    <n v="9840"/>
    <x v="985"/>
    <n v="0.6754"/>
    <n v="0.47549999999999998"/>
    <n v="64705"/>
    <n v="17100"/>
    <n v="11336"/>
    <n v="15"/>
    <s v="Public"/>
    <s v="City"/>
    <s v="Central"/>
    <s v="yes"/>
  </r>
  <r>
    <n v="140872"/>
    <s v="Reinhardt University"/>
    <s v="GA"/>
    <n v="0.61539999999999995"/>
    <n v="1066"/>
    <n v="30074"/>
    <x v="985"/>
    <n v="0.62219999999999998"/>
    <n v="0.39829999999999999"/>
    <n v="46541"/>
    <n v="23900"/>
    <n v="5983"/>
    <n v="11"/>
    <s v="Private nonprofit"/>
    <s v="Town or Rural"/>
    <s v="East"/>
    <s v="no"/>
  </r>
  <r>
    <n v="213598"/>
    <s v="Lincoln University"/>
    <s v="PA"/>
    <n v="0.65720000000000001"/>
    <n v="1539"/>
    <n v="19384"/>
    <x v="986"/>
    <n v="0.73409999999999997"/>
    <n v="0.68669999999999998"/>
    <n v="43167"/>
    <n v="28250"/>
    <n v="9580"/>
    <n v="12"/>
    <s v="Public"/>
    <s v="Suburb"/>
    <s v="East"/>
    <s v="no"/>
  </r>
  <r>
    <n v="199281"/>
    <s v="University of North Carolina at Pembroke"/>
    <s v="NC"/>
    <n v="0.93259999999999998"/>
    <n v="5330"/>
    <n v="7648"/>
    <x v="987"/>
    <n v="0.71640000000000004"/>
    <n v="0.50080000000000002"/>
    <n v="43407"/>
    <n v="25000"/>
    <n v="8725"/>
    <n v="14"/>
    <s v="Public"/>
    <s v="Town or Rural"/>
    <s v="East"/>
    <s v="no"/>
  </r>
  <r>
    <n v="198507"/>
    <s v="Elizabeth City State University"/>
    <s v="NC"/>
    <n v="0.64219999999999999"/>
    <n v="1975"/>
    <n v="10536"/>
    <x v="988"/>
    <n v="0.76880000000000004"/>
    <n v="0.53520000000000001"/>
    <n v="40026"/>
    <n v="21463"/>
    <n v="8621"/>
    <n v="19"/>
    <s v="Public"/>
    <s v="Town or Rural"/>
    <s v="East"/>
    <s v="no"/>
  </r>
  <r>
    <n v="198969"/>
    <s v="Methodist University"/>
    <s v="NC"/>
    <n v="0.75139999999999996"/>
    <n v="1448"/>
    <n v="41250"/>
    <x v="988"/>
    <n v="0.65100000000000002"/>
    <n v="0.41299999999999998"/>
    <n v="48050"/>
    <n v="27000"/>
    <n v="8728"/>
    <n v="11"/>
    <s v="Private nonprofit"/>
    <s v="City"/>
    <s v="East"/>
    <s v="no"/>
  </r>
  <r>
    <n v="235097"/>
    <s v="Eastern Washington University"/>
    <s v="WA"/>
    <n v="0.90749999999999997"/>
    <n v="6222"/>
    <n v="25959"/>
    <x v="989"/>
    <n v="0.67400000000000004"/>
    <n v="0.35099999999999998"/>
    <n v="57897"/>
    <n v="19500"/>
    <n v="10643"/>
    <n v="18"/>
    <s v="Public"/>
    <s v="Town or Rural"/>
    <s v="West"/>
    <s v="yes"/>
  </r>
  <r>
    <n v="141334"/>
    <s v="University of West Georgia"/>
    <s v="GA"/>
    <n v="0.5161"/>
    <n v="7520"/>
    <n v="17800"/>
    <x v="989"/>
    <n v="0.77500000000000002"/>
    <n v="0.40400000000000003"/>
    <n v="49587"/>
    <n v="23970"/>
    <n v="8656"/>
    <n v="18"/>
    <s v="Public"/>
    <s v="Town or Rural"/>
    <s v="East"/>
    <s v="no"/>
  </r>
  <r>
    <n v="104717"/>
    <s v="Grand Canyon University"/>
    <s v="AZ"/>
    <n v="0.78910000000000002"/>
    <n v="73371"/>
    <n v="17850"/>
    <x v="990"/>
    <n v="0.72050000000000003"/>
    <n v="0.45939999999999998"/>
    <n v="42186"/>
    <n v="22114"/>
    <n v="7563"/>
    <n v="20"/>
    <s v="Private nonprofit"/>
    <s v="City"/>
    <s v="West"/>
    <s v="no"/>
  </r>
  <r>
    <n v="218061"/>
    <s v="Francis Marion University"/>
    <s v="SC"/>
    <n v="0.8639"/>
    <n v="2628"/>
    <n v="21544"/>
    <x v="991"/>
    <n v="0.70020000000000004"/>
    <n v="0.37619999999999998"/>
    <n v="43888"/>
    <n v="27000"/>
    <n v="8506"/>
    <n v="13"/>
    <s v="Public"/>
    <s v="Town or Rural"/>
    <s v="East"/>
    <s v="no"/>
  </r>
  <r>
    <n v="155089"/>
    <s v="Friends University"/>
    <s v="KS"/>
    <n v="0.55220000000000002"/>
    <n v="1048"/>
    <n v="34192"/>
    <x v="992"/>
    <n v="0.65449999999999997"/>
    <n v="0.30209999999999998"/>
    <n v="52113"/>
    <n v="25000"/>
    <n v="7013"/>
    <n v="12"/>
    <s v="Private nonprofit"/>
    <s v="City"/>
    <s v="Central"/>
    <s v="yes"/>
  </r>
  <r>
    <n v="158802"/>
    <s v="Dillard University"/>
    <s v="LA"/>
    <n v="0.41860000000000003"/>
    <n v="1063"/>
    <n v="23918"/>
    <x v="993"/>
    <n v="0.78049999999999997"/>
    <n v="0.69650000000000001"/>
    <n v="39196"/>
    <n v="31000"/>
    <n v="7271"/>
    <n v="14"/>
    <s v="Private nonprofit"/>
    <s v="City"/>
    <s v="Central"/>
    <s v="no"/>
  </r>
  <r>
    <n v="160038"/>
    <s v="Northwestern State University of Louisiana"/>
    <s v="LA"/>
    <n v="0.9254"/>
    <n v="5519"/>
    <n v="19652"/>
    <x v="994"/>
    <n v="0.7087"/>
    <n v="0.35239999999999999"/>
    <n v="47021"/>
    <n v="25000"/>
    <n v="7129"/>
    <n v="16"/>
    <s v="Public"/>
    <s v="Town or Rural"/>
    <s v="Central"/>
    <s v="no"/>
  </r>
  <r>
    <n v="227526"/>
    <s v="Prairie View A &amp; M University"/>
    <s v="TX"/>
    <n v="0.79310000000000003"/>
    <n v="8877"/>
    <n v="26874"/>
    <x v="994"/>
    <n v="0.75619999999999998"/>
    <n v="0.65600000000000003"/>
    <n v="45411"/>
    <n v="27000"/>
    <n v="9530"/>
    <n v="17"/>
    <s v="Public"/>
    <s v="Town or Rural"/>
    <s v="West"/>
    <s v="no"/>
  </r>
  <r>
    <n v="228042"/>
    <s v="Schreiner University"/>
    <s v="TX"/>
    <n v="0.88200000000000001"/>
    <n v="1053"/>
    <n v="39266"/>
    <x v="995"/>
    <n v="0.66790000000000005"/>
    <n v="0.43790000000000001"/>
    <n v="52228"/>
    <n v="23250"/>
    <n v="7796"/>
    <n v="13"/>
    <s v="Private nonprofit"/>
    <s v="Town or Rural"/>
    <s v="West"/>
    <s v="yes"/>
  </r>
  <r>
    <n v="212115"/>
    <s v="East Stroudsburg University of Pennsylvania"/>
    <s v="PA"/>
    <n v="0.92049999999999998"/>
    <n v="4814"/>
    <n v="19502"/>
    <x v="996"/>
    <n v="0.72130000000000005"/>
    <n v="0.41489999999999999"/>
    <n v="56148"/>
    <n v="24218"/>
    <n v="10957"/>
    <n v="21"/>
    <s v="Public"/>
    <s v="Town or Rural"/>
    <s v="East"/>
    <s v="yes"/>
  </r>
  <r>
    <n v="218742"/>
    <s v="University of South Carolina-Upstate"/>
    <s v="SC"/>
    <n v="0.67259999999999998"/>
    <n v="4038"/>
    <n v="23090"/>
    <x v="997"/>
    <n v="0.69850000000000001"/>
    <n v="0.46189999999999998"/>
    <n v="48587"/>
    <n v="22310"/>
    <n v="8412"/>
    <n v="15"/>
    <s v="Public"/>
    <s v="Suburb"/>
    <s v="East"/>
    <s v="no"/>
  </r>
  <r>
    <n v="208646"/>
    <s v="Eastern Oregon University"/>
    <s v="OR"/>
    <n v="0.98309999999999997"/>
    <n v="2172"/>
    <n v="25431"/>
    <x v="998"/>
    <n v="0.71479999999999999"/>
    <n v="0.34749999999999998"/>
    <n v="50112"/>
    <n v="20500"/>
    <n v="8548"/>
    <n v="14"/>
    <s v="Public"/>
    <s v="Town or Rural"/>
    <s v="West"/>
    <s v="yes"/>
  </r>
  <r>
    <n v="239390"/>
    <s v="Mount Mary University"/>
    <s v="WI"/>
    <n v="0.62329999999999997"/>
    <n v="631"/>
    <n v="35420"/>
    <x v="999"/>
    <n v="0.67249999999999999"/>
    <n v="0.59409999999999996"/>
    <n v="48745"/>
    <n v="25288"/>
    <n v="6776"/>
    <n v="9"/>
    <s v="Private nonprofit"/>
    <s v="City"/>
    <s v="Central"/>
    <s v="no"/>
  </r>
  <r>
    <n v="490805"/>
    <s v="Purdue University Northwest"/>
    <s v="IN"/>
    <n v="0.72360000000000002"/>
    <n v="5671"/>
    <n v="16094"/>
    <x v="1000"/>
    <n v="0.65700000000000003"/>
    <n v="0.28060000000000002"/>
    <n v="48318"/>
    <n v="21229"/>
    <n v="9864"/>
    <n v="17"/>
    <s v="Public"/>
    <s v="Suburb"/>
    <s v="Central"/>
    <s v="no"/>
  </r>
  <r>
    <n v="151324"/>
    <s v="Indiana State University"/>
    <s v="IN"/>
    <n v="0.80769999999999997"/>
    <n v="6188"/>
    <n v="22322"/>
    <x v="1001"/>
    <n v="0.65849999999999997"/>
    <n v="0.41560000000000002"/>
    <n v="48387"/>
    <n v="24000"/>
    <n v="8104"/>
    <n v="16"/>
    <s v="Public"/>
    <s v="City"/>
    <s v="Central"/>
    <s v="no"/>
  </r>
  <r>
    <n v="183026"/>
    <s v="Southern New Hampshire University"/>
    <s v="NH"/>
    <n v="0.99509999999999998"/>
    <n v="163164"/>
    <n v="17200"/>
    <x v="1002"/>
    <n v="0.61119999999999997"/>
    <n v="0.48749999999999999"/>
    <n v="50318"/>
    <n v="21082"/>
    <n v="9805"/>
    <n v="24"/>
    <s v="Private nonprofit"/>
    <s v="Suburb"/>
    <s v="East"/>
    <s v="yes"/>
  </r>
  <r>
    <n v="224554"/>
    <s v="East Texas A&amp;M University"/>
    <s v="TX"/>
    <n v="0.9224"/>
    <n v="9912"/>
    <n v="22326"/>
    <x v="1003"/>
    <n v="0.57230000000000003"/>
    <n v="0.4047"/>
    <n v="50296"/>
    <n v="20500"/>
    <n v="8866"/>
    <n v="17"/>
    <s v="Public"/>
    <s v="Town or Rural"/>
    <s v="West"/>
    <s v="yes"/>
  </r>
  <r>
    <n v="110547"/>
    <s v="California State University-Dominguez Hills"/>
    <s v="CA"/>
    <n v="0.93300000000000005"/>
    <n v="12538"/>
    <n v="20049"/>
    <x v="1004"/>
    <n v="0.73650000000000004"/>
    <n v="0.63329999999999997"/>
    <n v="57162"/>
    <n v="13807"/>
    <n v="11789"/>
    <n v="21"/>
    <s v="Public"/>
    <s v="City"/>
    <s v="West"/>
    <s v="yes"/>
  </r>
  <r>
    <n v="179548"/>
    <s v="Stephens College"/>
    <s v="MO"/>
    <n v="0.7722"/>
    <n v="391"/>
    <n v="28300"/>
    <x v="1005"/>
    <n v="0.78380000000000005"/>
    <n v="0.45219999999999999"/>
    <n v="43071"/>
    <n v="27000"/>
    <n v="7780"/>
    <n v="8"/>
    <s v="Private nonprofit"/>
    <s v="City"/>
    <s v="Central"/>
    <s v="no"/>
  </r>
  <r>
    <n v="226833"/>
    <s v="Midwestern State University"/>
    <s v="TX"/>
    <n v="0.93520000000000003"/>
    <n v="4087"/>
    <n v="12530"/>
    <x v="1005"/>
    <n v="0.63929999999999998"/>
    <n v="0.40649999999999997"/>
    <n v="55747"/>
    <n v="21030"/>
    <n v="8183"/>
    <n v="18"/>
    <s v="Public"/>
    <s v="City"/>
    <s v="West"/>
    <s v="yes"/>
  </r>
  <r>
    <n v="162061"/>
    <s v="Capitol Technology University"/>
    <s v="MD"/>
    <n v="0.74350000000000005"/>
    <n v="315"/>
    <n v="27592"/>
    <x v="1006"/>
    <n v="0.7681"/>
    <n v="0.39179999999999998"/>
    <n v="85035"/>
    <n v="20264"/>
    <n v="5625"/>
    <n v="9"/>
    <s v="Private nonprofit"/>
    <s v="Suburb"/>
    <s v="East"/>
    <s v="yes"/>
  </r>
  <r>
    <n v="219046"/>
    <s v="Black Hills State University"/>
    <s v="SD"/>
    <n v="0.96330000000000005"/>
    <n v="1928"/>
    <n v="11866"/>
    <x v="1007"/>
    <n v="0.71650000000000003"/>
    <n v="0.2001"/>
    <n v="46674"/>
    <n v="26000"/>
    <n v="8430"/>
    <n v="17"/>
    <s v="Public"/>
    <s v="Town or Rural"/>
    <s v="Central"/>
    <s v="no"/>
  </r>
  <r>
    <n v="137564"/>
    <s v="Southeastern University"/>
    <s v="FL"/>
    <n v="0.52980000000000005"/>
    <n v="4813"/>
    <n v="32950"/>
    <x v="1008"/>
    <n v="0.69889999999999997"/>
    <n v="0.21510000000000001"/>
    <n v="46744"/>
    <n v="21500"/>
    <n v="7041"/>
    <n v="19"/>
    <s v="Private nonprofit"/>
    <s v="City"/>
    <s v="East"/>
    <s v="no"/>
  </r>
  <r>
    <n v="210146"/>
    <s v="Southern Oregon University"/>
    <s v="OR"/>
    <n v="0.88619999999999999"/>
    <n v="2751"/>
    <n v="31887"/>
    <x v="1009"/>
    <n v="0.67849999999999999"/>
    <n v="0.24859999999999999"/>
    <n v="49175"/>
    <n v="20332"/>
    <n v="9721"/>
    <n v="23"/>
    <s v="Public"/>
    <s v="Suburb"/>
    <s v="West"/>
    <s v="no"/>
  </r>
  <r>
    <n v="238980"/>
    <s v="Lakeland University"/>
    <s v="WI"/>
    <n v="0.86280000000000001"/>
    <n v="1212"/>
    <n v="33396"/>
    <x v="1010"/>
    <n v="0.63319999999999999"/>
    <n v="0.2515"/>
    <n v="55961"/>
    <n v="25000"/>
    <n v="7358"/>
    <n v="12"/>
    <s v="Private nonprofit"/>
    <s v="Town or Rural"/>
    <s v="Central"/>
    <s v="yes"/>
  </r>
  <r>
    <n v="141264"/>
    <s v="Valdosta State University"/>
    <s v="GA"/>
    <n v="0.72289999999999999"/>
    <n v="6622"/>
    <n v="17836"/>
    <x v="1011"/>
    <n v="0.71870000000000001"/>
    <n v="0.52280000000000004"/>
    <n v="49361"/>
    <n v="24779"/>
    <n v="8606"/>
    <n v="17"/>
    <s v="Public"/>
    <s v="City"/>
    <s v="East"/>
    <s v="no"/>
  </r>
  <r>
    <n v="196033"/>
    <s v="SUNY College of Agriculture and Technology at Cobleskill"/>
    <s v="NY"/>
    <n v="0.84019999999999995"/>
    <n v="1904"/>
    <n v="18678"/>
    <x v="1012"/>
    <n v="0.68710000000000004"/>
    <n v="0.43290000000000001"/>
    <n v="45030"/>
    <n v="16023"/>
    <n v="7556"/>
    <n v="15"/>
    <s v="Public"/>
    <s v="Town or Rural"/>
    <s v="East"/>
    <s v="no"/>
  </r>
  <r>
    <n v="139630"/>
    <s v="Emmanuel University"/>
    <s v="GA"/>
    <n v="0.74"/>
    <n v="775"/>
    <n v="25500"/>
    <x v="1013"/>
    <n v="0.70940000000000003"/>
    <n v="0.28689999999999999"/>
    <n v="38208"/>
    <n v="24325"/>
    <n v="5038"/>
    <n v="11"/>
    <s v="Private nonprofit"/>
    <s v="Town or Rural"/>
    <s v="East"/>
    <s v="no"/>
  </r>
  <r>
    <n v="129774"/>
    <s v="Mitchell College"/>
    <s v="CT"/>
    <n v="0.9466"/>
    <n v="377"/>
    <n v="40490"/>
    <x v="1014"/>
    <n v="0.59040000000000004"/>
    <n v="0.38279999999999997"/>
    <n v="39115"/>
    <n v="25150"/>
    <n v="7511"/>
    <n v="11"/>
    <s v="Private nonprofit"/>
    <s v="City"/>
    <s v="East"/>
    <s v="no"/>
  </r>
  <r>
    <n v="138275"/>
    <s v="Warner University"/>
    <s v="FL"/>
    <n v="0.42809999999999998"/>
    <n v="756"/>
    <n v="29992"/>
    <x v="1015"/>
    <n v="0.43919999999999998"/>
    <n v="0.50880000000000003"/>
    <n v="46086"/>
    <n v="22250"/>
    <n v="5033"/>
    <n v="13"/>
    <s v="Private nonprofit"/>
    <s v="Town or Rural"/>
    <s v="East"/>
    <s v="no"/>
  </r>
  <r>
    <n v="181330"/>
    <s v="Midland University"/>
    <s v="NE"/>
    <n v="0.66120000000000001"/>
    <n v="1159"/>
    <n v="42050"/>
    <x v="1016"/>
    <n v="0.69259999999999999"/>
    <n v="0.28060000000000002"/>
    <n v="52163"/>
    <n v="26134"/>
    <n v="6937"/>
    <n v="14"/>
    <s v="Private nonprofit"/>
    <s v="Town or Rural"/>
    <s v="Central"/>
    <s v="yes"/>
  </r>
  <r>
    <n v="198808"/>
    <s v="Lees-McRae College"/>
    <s v="NC"/>
    <n v="0.76780000000000004"/>
    <n v="873"/>
    <n v="33250"/>
    <x v="1017"/>
    <n v="0.68840000000000001"/>
    <n v="0.37290000000000001"/>
    <n v="43415"/>
    <n v="17375"/>
    <n v="6116"/>
    <n v="11"/>
    <s v="Private nonprofit"/>
    <s v="Town or Rural"/>
    <s v="East"/>
    <s v="no"/>
  </r>
  <r>
    <n v="156365"/>
    <s v="Campbellsville University"/>
    <s v="KY"/>
    <n v="0.7974"/>
    <n v="2840"/>
    <n v="27998"/>
    <x v="1018"/>
    <n v="0.64500000000000002"/>
    <n v="0.20050000000000001"/>
    <n v="41583"/>
    <n v="17156"/>
    <n v="6787"/>
    <n v="19"/>
    <s v="Private nonprofit"/>
    <s v="Town or Rural"/>
    <s v="Central"/>
    <s v="no"/>
  </r>
  <r>
    <n v="199865"/>
    <s v="Warren Wilson College"/>
    <s v="NC"/>
    <n v="0.71340000000000003"/>
    <n v="707"/>
    <n v="41500"/>
    <x v="1019"/>
    <n v="0.70920000000000005"/>
    <n v="0.39600000000000002"/>
    <n v="36260"/>
    <n v="25000"/>
    <n v="6280"/>
    <n v="12"/>
    <s v="Private nonprofit"/>
    <s v="Town or Rural"/>
    <s v="East"/>
    <s v="no"/>
  </r>
  <r>
    <n v="199209"/>
    <s v="North Carolina Wesleyan University"/>
    <s v="NC"/>
    <n v="0.80230000000000001"/>
    <n v="1214"/>
    <n v="35736"/>
    <x v="1020"/>
    <n v="0.58540000000000003"/>
    <n v="0.4975"/>
    <n v="45873"/>
    <n v="25000"/>
    <n v="6597"/>
    <n v="13"/>
    <s v="Private nonprofit"/>
    <s v="City"/>
    <s v="East"/>
    <s v="no"/>
  </r>
  <r>
    <n v="153366"/>
    <s v="Graceland University-Lamoni"/>
    <s v="IA"/>
    <n v="0.80830000000000002"/>
    <n v="798"/>
    <n v="20950"/>
    <x v="1021"/>
    <n v="0.5504"/>
    <n v="0.49230000000000002"/>
    <n v="47361"/>
    <n v="21212"/>
    <n v="6885"/>
    <n v="12"/>
    <s v="Private nonprofit"/>
    <s v="Town or Rural"/>
    <s v="Central"/>
    <s v="no"/>
  </r>
  <r>
    <n v="214634"/>
    <s v="Pennsylvania State University-Penn State Shenango"/>
    <s v="PA"/>
    <n v="0.92200000000000004"/>
    <n v="256"/>
    <n v="23560"/>
    <x v="1022"/>
    <n v="0.65790000000000004"/>
    <n v="0.3916"/>
    <n v="63435"/>
    <n v="25000"/>
    <n v="9036"/>
    <n v="7"/>
    <s v="Public"/>
    <s v="Town or Rural"/>
    <s v="East"/>
    <s v="yes"/>
  </r>
  <r>
    <n v="240426"/>
    <s v="University of Wisconsin-Superior"/>
    <s v="WI"/>
    <n v="0.93010000000000004"/>
    <n v="1807"/>
    <n v="16726"/>
    <x v="1023"/>
    <n v="0.71830000000000005"/>
    <n v="0.30819999999999997"/>
    <n v="49606"/>
    <n v="22500"/>
    <n v="7266"/>
    <n v="18"/>
    <s v="Public"/>
    <s v="Suburb"/>
    <s v="Central"/>
    <s v="no"/>
  </r>
  <r>
    <n v="228705"/>
    <s v="Texas A&amp;M University-Kingsville"/>
    <s v="TX"/>
    <n v="0.90920000000000001"/>
    <n v="4748"/>
    <n v="25746"/>
    <x v="1024"/>
    <n v="0.64590000000000003"/>
    <n v="0.52729999999999999"/>
    <n v="51450"/>
    <n v="22934"/>
    <n v="8761"/>
    <n v="18"/>
    <s v="Public"/>
    <s v="Town or Rural"/>
    <s v="West"/>
    <s v="yes"/>
  </r>
  <r>
    <n v="368452"/>
    <s v="Nossi College of Art and Design"/>
    <s v="TN"/>
    <n v="0.46310000000000001"/>
    <n v="247"/>
    <n v="20350"/>
    <x v="1025"/>
    <n v="0.88"/>
    <n v="0.57250000000000001"/>
    <n v="35113"/>
    <n v="33498"/>
    <n v="7917"/>
    <n v="10"/>
    <s v="Private for-profit"/>
    <s v="City"/>
    <s v="Central"/>
    <s v="no"/>
  </r>
  <r>
    <n v="139366"/>
    <s v="Columbus State University"/>
    <s v="GA"/>
    <n v="0.99119999999999997"/>
    <n v="5625"/>
    <n v="17610"/>
    <x v="1026"/>
    <n v="0.6966"/>
    <n v="0.44640000000000002"/>
    <n v="44544"/>
    <n v="26000"/>
    <n v="8802"/>
    <n v="16"/>
    <s v="Public"/>
    <s v="City"/>
    <s v="East"/>
    <s v="no"/>
  </r>
  <r>
    <n v="141361"/>
    <s v="Young Harris College"/>
    <s v="GA"/>
    <n v="0.62639999999999996"/>
    <n v="755"/>
    <n v="32305"/>
    <x v="1027"/>
    <n v="0.64610000000000001"/>
    <n v="0.20380000000000001"/>
    <n v="47195"/>
    <n v="27000"/>
    <n v="6302"/>
    <n v="13"/>
    <s v="Private nonprofit"/>
    <s v="Town or Rural"/>
    <s v="East"/>
    <s v="no"/>
  </r>
  <r>
    <n v="206604"/>
    <s v="Wright State University-Main Campus"/>
    <s v="OH"/>
    <n v="0.96330000000000005"/>
    <n v="6762"/>
    <n v="21222"/>
    <x v="1028"/>
    <n v="0.67930000000000001"/>
    <n v="0.34470000000000001"/>
    <n v="49500"/>
    <n v="22750"/>
    <n v="10222"/>
    <n v="16"/>
    <s v="Public"/>
    <s v="Suburb"/>
    <s v="Central"/>
    <s v="no"/>
  </r>
  <r>
    <n v="454227"/>
    <s v="Chamberlain University-Illinois"/>
    <s v="IL"/>
    <n v="0.82640000000000002"/>
    <n v="14027"/>
    <n v="21536"/>
    <x v="1029"/>
    <n v="0.72729999999999995"/>
    <n v="0.33279999999999998"/>
    <n v="92405"/>
    <n v="20919"/>
    <n v="7912"/>
    <n v="23"/>
    <s v="Private for-profit"/>
    <s v="Suburb"/>
    <s v="Central"/>
    <s v="yes"/>
  </r>
  <r>
    <n v="106245"/>
    <s v="University of Arkansas at Little Rock"/>
    <s v="AR"/>
    <n v="0.58779999999999999"/>
    <n v="4949"/>
    <n v="22158"/>
    <x v="1030"/>
    <n v="0.76470000000000005"/>
    <n v="0.4118"/>
    <n v="45265"/>
    <n v="22000"/>
    <n v="8312"/>
    <n v="13"/>
    <s v="Public"/>
    <s v="City"/>
    <s v="Central"/>
    <s v="no"/>
  </r>
  <r>
    <n v="199157"/>
    <s v="North Carolina Central University"/>
    <s v="NC"/>
    <n v="0.86960000000000004"/>
    <n v="6081"/>
    <n v="19735"/>
    <x v="1030"/>
    <n v="0.72709999999999997"/>
    <n v="0.58699999999999997"/>
    <n v="42968"/>
    <n v="28250"/>
    <n v="9555"/>
    <n v="16"/>
    <s v="Public"/>
    <s v="City"/>
    <s v="East"/>
    <s v="no"/>
  </r>
  <r>
    <n v="234173"/>
    <s v="Virginia Wesleyan University"/>
    <s v="VA"/>
    <n v="0.72870000000000001"/>
    <n v="1256"/>
    <n v="37500"/>
    <x v="1031"/>
    <n v="0.74250000000000005"/>
    <n v="0.2712"/>
    <n v="50074"/>
    <n v="27000"/>
    <n v="8756"/>
    <n v="15"/>
    <s v="Private nonprofit"/>
    <s v="City"/>
    <s v="East"/>
    <s v="yes"/>
  </r>
  <r>
    <n v="144971"/>
    <s v="Eureka College"/>
    <s v="IL"/>
    <n v="0.84989999999999999"/>
    <n v="522"/>
    <n v="29096"/>
    <x v="1032"/>
    <n v="0.50390000000000001"/>
    <n v="0.48580000000000001"/>
    <n v="51641"/>
    <n v="23250"/>
    <n v="5632"/>
    <n v="14"/>
    <s v="Private nonprofit"/>
    <s v="Town or Rural"/>
    <s v="Central"/>
    <s v="yes"/>
  </r>
  <r>
    <n v="178341"/>
    <s v="Missouri Southern State University"/>
    <s v="MO"/>
    <n v="0.97030000000000005"/>
    <n v="3019"/>
    <n v="17080"/>
    <x v="1033"/>
    <n v="0.62780000000000002"/>
    <n v="0.3402"/>
    <n v="42620"/>
    <n v="19174"/>
    <n v="6706"/>
    <n v="15"/>
    <s v="Public"/>
    <s v="City"/>
    <s v="Central"/>
    <s v="no"/>
  </r>
  <r>
    <n v="228325"/>
    <s v="Nelson University"/>
    <s v="TX"/>
    <n v="0.89019999999999999"/>
    <n v="1479"/>
    <n v="25064"/>
    <x v="1034"/>
    <n v="0.75160000000000005"/>
    <n v="0.47799999999999998"/>
    <n v="46238"/>
    <n v="24725"/>
    <n v="6539"/>
    <n v="15"/>
    <s v="Private nonprofit"/>
    <s v="Suburb"/>
    <s v="West"/>
    <s v="no"/>
  </r>
  <r>
    <n v="169327"/>
    <s v="Cleary University"/>
    <s v="MI"/>
    <n v="0.6754"/>
    <n v="738"/>
    <n v="26102"/>
    <x v="1035"/>
    <n v="0.65849999999999997"/>
    <n v="0.29880000000000001"/>
    <n v="54186"/>
    <n v="19500"/>
    <n v="4499"/>
    <n v="18"/>
    <s v="Private nonprofit"/>
    <s v="Suburb"/>
    <s v="Central"/>
    <s v="yes"/>
  </r>
  <r>
    <n v="155937"/>
    <s v="Sterling College"/>
    <s v="KS"/>
    <n v="0.48170000000000002"/>
    <n v="538"/>
    <n v="33700"/>
    <x v="1036"/>
    <n v="0.50349999999999995"/>
    <n v="0.37059999999999998"/>
    <n v="45846"/>
    <n v="24625"/>
    <n v="4904"/>
    <n v="8"/>
    <s v="Private nonprofit"/>
    <s v="Town or Rural"/>
    <s v="Central"/>
    <s v="no"/>
  </r>
  <r>
    <n v="201061"/>
    <s v="Art Academy of Cincinnati"/>
    <s v="OH"/>
    <n v="0.34489999999999998"/>
    <n v="205"/>
    <n v="41375"/>
    <x v="1037"/>
    <n v="0.50880000000000003"/>
    <n v="0.50590000000000002"/>
    <n v="34368"/>
    <n v="27000"/>
    <n v="5527"/>
    <n v="9"/>
    <s v="Private nonprofit"/>
    <s v="City"/>
    <s v="Central"/>
    <s v="no"/>
  </r>
  <r>
    <n v="446385"/>
    <s v="Los Angeles College of Music"/>
    <s v="CA"/>
    <n v="0.87709999999999999"/>
    <n v="227"/>
    <n v="30540"/>
    <x v="1037"/>
    <n v="0.6129"/>
    <n v="0.20219999999999999"/>
    <n v="31758"/>
    <n v="27938"/>
    <n v="5308"/>
    <n v="3"/>
    <s v="Private for-profit"/>
    <s v="City"/>
    <s v="West"/>
    <s v="no"/>
  </r>
  <r>
    <n v="128744"/>
    <s v="University of Bridgeport"/>
    <s v="CT"/>
    <n v="0.83020000000000005"/>
    <n v="1534"/>
    <n v="35760"/>
    <x v="1038"/>
    <n v="0.6129"/>
    <n v="0.53480000000000005"/>
    <n v="50323"/>
    <n v="25750"/>
    <n v="7399"/>
    <n v="15"/>
    <s v="Private nonprofit"/>
    <s v="City"/>
    <s v="East"/>
    <s v="yes"/>
  </r>
  <r>
    <n v="154749"/>
    <s v="Bethel College-North Newton"/>
    <s v="KS"/>
    <n v="0.93500000000000005"/>
    <n v="504"/>
    <n v="35014"/>
    <x v="1039"/>
    <n v="0.61880000000000002"/>
    <n v="0.40560000000000002"/>
    <n v="49898"/>
    <n v="24000"/>
    <n v="6033"/>
    <n v="11"/>
    <s v="Private nonprofit"/>
    <s v="Town or Rural"/>
    <s v="Central"/>
    <s v="no"/>
  </r>
  <r>
    <n v="139719"/>
    <s v="Fort Valley State University"/>
    <s v="GA"/>
    <n v="0.65869999999999995"/>
    <n v="2684"/>
    <n v="16932"/>
    <x v="1040"/>
    <n v="0.78510000000000002"/>
    <n v="0.73319999999999996"/>
    <n v="36666"/>
    <n v="31000"/>
    <n v="7426"/>
    <n v="21"/>
    <s v="Public"/>
    <s v="Town or Rural"/>
    <s v="East"/>
    <s v="no"/>
  </r>
  <r>
    <n v="204617"/>
    <s v="Ohio Dominican University"/>
    <s v="OH"/>
    <n v="0.94230000000000003"/>
    <n v="760"/>
    <n v="35720"/>
    <x v="1041"/>
    <n v="0.63959999999999995"/>
    <n v="0.36909999999999998"/>
    <n v="51748"/>
    <n v="26000"/>
    <n v="8164"/>
    <n v="12"/>
    <s v="Private nonprofit"/>
    <s v="City"/>
    <s v="Central"/>
    <s v="yes"/>
  </r>
  <r>
    <n v="163453"/>
    <s v="Morgan State University"/>
    <s v="MD"/>
    <n v="0.82230000000000003"/>
    <n v="9019"/>
    <n v="19124"/>
    <x v="1042"/>
    <n v="0.73340000000000005"/>
    <n v="0.5655"/>
    <n v="50698"/>
    <n v="27250"/>
    <n v="11634"/>
    <n v="18"/>
    <s v="Public"/>
    <s v="City"/>
    <s v="East"/>
    <s v="yes"/>
  </r>
  <r>
    <n v="235167"/>
    <s v="The Evergreen State College"/>
    <s v="WA"/>
    <n v="0.9637"/>
    <n v="2160"/>
    <n v="31905"/>
    <x v="1043"/>
    <n v="0.6986"/>
    <n v="0.41560000000000002"/>
    <n v="45320"/>
    <n v="20500"/>
    <n v="9212"/>
    <n v="17"/>
    <s v="Public"/>
    <s v="Suburb"/>
    <s v="West"/>
    <s v="no"/>
  </r>
  <r>
    <n v="157377"/>
    <s v="Midway University"/>
    <s v="KY"/>
    <n v="0.95140000000000002"/>
    <n v="1262"/>
    <n v="27220"/>
    <x v="1044"/>
    <n v="0.67589999999999995"/>
    <n v="0.31950000000000001"/>
    <n v="44246"/>
    <n v="21301"/>
    <n v="7349"/>
    <n v="15"/>
    <s v="Private nonprofit"/>
    <s v="Town or Rural"/>
    <s v="Central"/>
    <s v="no"/>
  </r>
  <r>
    <n v="139764"/>
    <s v="Georgia Southwestern State University"/>
    <s v="GA"/>
    <n v="0.75170000000000003"/>
    <n v="2424"/>
    <n v="16572"/>
    <x v="1045"/>
    <n v="0.57550000000000001"/>
    <n v="0.43440000000000001"/>
    <n v="48757"/>
    <n v="18851"/>
    <n v="8122"/>
    <n v="18"/>
    <s v="Public"/>
    <s v="Town or Rural"/>
    <s v="East"/>
    <s v="no"/>
  </r>
  <r>
    <n v="157809"/>
    <s v="Thomas More University"/>
    <s v="KY"/>
    <n v="0.90349999999999997"/>
    <n v="1293"/>
    <n v="39800"/>
    <x v="1046"/>
    <n v="0.66749999999999998"/>
    <n v="0.23050000000000001"/>
    <n v="59384"/>
    <n v="26236"/>
    <n v="6727"/>
    <n v="14"/>
    <s v="Private nonprofit"/>
    <s v="Suburb"/>
    <s v="Central"/>
    <s v="yes"/>
  </r>
  <r>
    <n v="106412"/>
    <s v="University of Arkansas at Pine Bluff"/>
    <s v="AR"/>
    <n v="0.4118"/>
    <n v="1807"/>
    <n v="17992"/>
    <x v="1047"/>
    <n v="0.64159999999999995"/>
    <n v="0.69499999999999995"/>
    <n v="35550"/>
    <n v="24202"/>
    <n v="6201"/>
    <n v="12"/>
    <s v="Public"/>
    <s v="Town or Rural"/>
    <s v="Central"/>
    <s v="no"/>
  </r>
  <r>
    <n v="117104"/>
    <s v="Life Pacific University"/>
    <s v="CA"/>
    <n v="0.95799999999999996"/>
    <n v="456"/>
    <n v="22118"/>
    <x v="1048"/>
    <n v="0.73019999999999996"/>
    <n v="0.53790000000000004"/>
    <n v="43299"/>
    <n v="22395"/>
    <n v="6254"/>
    <n v="12"/>
    <s v="Private nonprofit"/>
    <s v="Suburb"/>
    <s v="West"/>
    <s v="no"/>
  </r>
  <r>
    <n v="240374"/>
    <s v="University of Wisconsin-Parkside"/>
    <s v="WI"/>
    <n v="0.75390000000000001"/>
    <n v="2844"/>
    <n v="17429"/>
    <x v="1048"/>
    <n v="0.68720000000000003"/>
    <n v="0.3503"/>
    <n v="51129"/>
    <n v="20492"/>
    <n v="8388"/>
    <n v="20"/>
    <s v="Public"/>
    <s v="Town or Rural"/>
    <s v="Central"/>
    <s v="yes"/>
  </r>
  <r>
    <n v="161554"/>
    <s v="University of Southern Maine"/>
    <s v="ME"/>
    <n v="0.7923"/>
    <n v="4222"/>
    <n v="27944"/>
    <x v="1049"/>
    <n v="0.73939999999999995"/>
    <n v="0.2828"/>
    <n v="49958"/>
    <n v="19060"/>
    <n v="10420"/>
    <n v="14"/>
    <s v="Public"/>
    <s v="City"/>
    <s v="East"/>
    <s v="no"/>
  </r>
  <r>
    <n v="174783"/>
    <s v="Saint Cloud State University"/>
    <s v="MN"/>
    <n v="0.94799999999999995"/>
    <n v="5088"/>
    <n v="10245"/>
    <x v="1050"/>
    <n v="0.70650000000000002"/>
    <n v="0.2167"/>
    <n v="55813"/>
    <n v="21058"/>
    <n v="11863"/>
    <n v="18"/>
    <s v="Public"/>
    <s v="City"/>
    <s v="Central"/>
    <s v="yes"/>
  </r>
  <r>
    <n v="171146"/>
    <s v="University of Michigan-Flint"/>
    <s v="MI"/>
    <n v="0.7046"/>
    <n v="4411"/>
    <n v="28320"/>
    <x v="1051"/>
    <n v="0.77780000000000005"/>
    <n v="0.38600000000000001"/>
    <n v="53230"/>
    <n v="25000"/>
    <n v="10504"/>
    <n v="14"/>
    <s v="Public"/>
    <s v="City"/>
    <s v="Central"/>
    <s v="yes"/>
  </r>
  <r>
    <n v="219602"/>
    <s v="Austin Peay State University"/>
    <s v="TN"/>
    <n v="0.96409999999999996"/>
    <n v="7560"/>
    <n v="14766"/>
    <x v="1052"/>
    <n v="0.69969999999999999"/>
    <n v="0.435"/>
    <n v="44301"/>
    <n v="20547"/>
    <n v="9044"/>
    <n v="14"/>
    <s v="Public"/>
    <s v="City"/>
    <s v="Central"/>
    <s v="no"/>
  </r>
  <r>
    <n v="142328"/>
    <s v="Lewis-Clark State College"/>
    <s v="ID"/>
    <n v="0.87690000000000001"/>
    <n v="2385"/>
    <n v="22028"/>
    <x v="1053"/>
    <n v="0.61050000000000004"/>
    <n v="0.24279999999999999"/>
    <n v="46001"/>
    <n v="18500"/>
    <n v="7551"/>
    <n v="16"/>
    <s v="Public"/>
    <s v="City"/>
    <s v="West"/>
    <s v="no"/>
  </r>
  <r>
    <n v="459949"/>
    <s v="Texas A&amp;M University-San Antonio"/>
    <s v="TX"/>
    <n v="0.92800000000000005"/>
    <n v="6599"/>
    <n v="23255"/>
    <x v="1053"/>
    <n v="0.65669999999999995"/>
    <n v="0.50839999999999996"/>
    <n v="54338"/>
    <n v="18401"/>
    <n v="8625"/>
    <n v="18"/>
    <s v="Public"/>
    <s v="City"/>
    <s v="West"/>
    <s v="yes"/>
  </r>
  <r>
    <n v="224147"/>
    <s v="Texas A &amp; M University-Corpus Christi"/>
    <s v="TX"/>
    <n v="0.88580000000000003"/>
    <n v="8034"/>
    <n v="20794"/>
    <x v="1054"/>
    <n v="0.58430000000000004"/>
    <n v="0.42899999999999999"/>
    <n v="51865"/>
    <n v="23000"/>
    <n v="9497"/>
    <n v="19"/>
    <s v="Public"/>
    <s v="City"/>
    <s v="West"/>
    <s v="yes"/>
  </r>
  <r>
    <n v="151342"/>
    <s v="Indiana University-South Bend"/>
    <s v="IN"/>
    <n v="0.83840000000000003"/>
    <n v="3933"/>
    <n v="22811"/>
    <x v="1055"/>
    <n v="0.65090000000000003"/>
    <n v="0.42670000000000002"/>
    <n v="44947"/>
    <n v="21355"/>
    <n v="7053"/>
    <n v="15"/>
    <s v="Public"/>
    <s v="City"/>
    <s v="Central"/>
    <s v="no"/>
  </r>
  <r>
    <n v="153278"/>
    <s v="University of Dubuque"/>
    <s v="IA"/>
    <n v="0.88629999999999998"/>
    <n v="1440"/>
    <n v="42095"/>
    <x v="1056"/>
    <n v="0.76559999999999995"/>
    <n v="0.39839999999999998"/>
    <n v="51190"/>
    <n v="25750"/>
    <n v="7559"/>
    <n v="10"/>
    <s v="Private nonprofit"/>
    <s v="City"/>
    <s v="Central"/>
    <s v="yes"/>
  </r>
  <r>
    <n v="190114"/>
    <s v="Metropolitan College of New York"/>
    <s v="NY"/>
    <n v="0.9"/>
    <n v="402"/>
    <n v="20188"/>
    <x v="1057"/>
    <n v="0.2"/>
    <n v="0.6512"/>
    <n v="46236"/>
    <n v="27688"/>
    <n v="7154"/>
    <n v="12"/>
    <s v="Private nonprofit"/>
    <s v="City"/>
    <s v="East"/>
    <s v="no"/>
  </r>
  <r>
    <n v="132842"/>
    <s v="Albizu University-Miami"/>
    <s v="FL"/>
    <n v="0.7571"/>
    <n v="287"/>
    <n v="13818"/>
    <x v="1057"/>
    <n v="0.83330000000000004"/>
    <n v="0.66369999999999996"/>
    <n v="41544"/>
    <n v="5500"/>
    <n v="6867"/>
    <n v="12"/>
    <s v="Private nonprofit"/>
    <s v="City"/>
    <s v="East"/>
    <s v="no"/>
  </r>
  <r>
    <n v="446233"/>
    <s v="Ecclesia College"/>
    <s v="AR"/>
    <n v="0.73809999999999998"/>
    <n v="108"/>
    <n v="16850"/>
    <x v="1057"/>
    <n v="0.4839"/>
    <n v="0.48549999999999999"/>
    <n v="40650"/>
    <n v="13019"/>
    <n v="1331"/>
    <n v="10"/>
    <s v="Private nonprofit"/>
    <s v="Town or Rural"/>
    <s v="Central"/>
    <s v="no"/>
  </r>
  <r>
    <n v="105899"/>
    <s v="Arizona Christian University"/>
    <s v="AZ"/>
    <n v="0.70620000000000005"/>
    <n v="1165"/>
    <n v="35098"/>
    <x v="1058"/>
    <n v="0.53720000000000001"/>
    <n v="0.33879999999999999"/>
    <n v="51612"/>
    <n v="23000"/>
    <n v="5223"/>
    <n v="16"/>
    <s v="Private nonprofit"/>
    <s v="Suburb"/>
    <s v="West"/>
    <s v="yes"/>
  </r>
  <r>
    <n v="206048"/>
    <s v="Tiffin University"/>
    <s v="OH"/>
    <n v="0.80049999999999999"/>
    <n v="2051"/>
    <n v="34790"/>
    <x v="1058"/>
    <n v="0.71579999999999999"/>
    <n v="0.31469999999999998"/>
    <n v="35942"/>
    <n v="27000"/>
    <n v="7387"/>
    <n v="22"/>
    <s v="Private nonprofit"/>
    <s v="Town or Rural"/>
    <s v="Central"/>
    <s v="no"/>
  </r>
  <r>
    <n v="139311"/>
    <s v="Clayton  State University"/>
    <s v="GA"/>
    <n v="0.6845"/>
    <n v="4348"/>
    <n v="16532"/>
    <x v="1059"/>
    <n v="0.70879999999999999"/>
    <n v="0.52170000000000005"/>
    <n v="49179"/>
    <n v="25706"/>
    <n v="8662"/>
    <n v="20"/>
    <s v="Public"/>
    <s v="Suburb"/>
    <s v="East"/>
    <s v="no"/>
  </r>
  <r>
    <n v="218645"/>
    <s v="University of South Carolina Aiken"/>
    <s v="SC"/>
    <n v="0.78539999999999999"/>
    <n v="2962"/>
    <n v="21218"/>
    <x v="1060"/>
    <n v="0.66779999999999995"/>
    <n v="0.39240000000000003"/>
    <n v="45603"/>
    <n v="24275"/>
    <n v="8537"/>
    <n v="16"/>
    <s v="Public"/>
    <s v="Suburb"/>
    <s v="East"/>
    <s v="no"/>
  </r>
  <r>
    <n v="145372"/>
    <s v="Greenville University"/>
    <s v="IL"/>
    <n v="0.97499999999999998"/>
    <n v="955"/>
    <n v="32200"/>
    <x v="1061"/>
    <n v="0.70809999999999995"/>
    <n v="0.38890000000000002"/>
    <n v="46827"/>
    <n v="23875"/>
    <n v="6650"/>
    <n v="13"/>
    <s v="Private nonprofit"/>
    <s v="Town or Rural"/>
    <s v="Central"/>
    <s v="no"/>
  </r>
  <r>
    <n v="219639"/>
    <s v="Baptist Health Sciences University"/>
    <s v="TN"/>
    <n v="0.82020000000000004"/>
    <n v="770"/>
    <n v="13796"/>
    <x v="1062"/>
    <n v="0.52629999999999999"/>
    <n v="0.45429999999999998"/>
    <n v="72529"/>
    <n v="29500"/>
    <n v="10403"/>
    <n v="6"/>
    <s v="Private nonprofit"/>
    <s v="City"/>
    <s v="Central"/>
    <s v="yes"/>
  </r>
  <r>
    <n v="128106"/>
    <s v="Colorado State University Pueblo"/>
    <s v="CO"/>
    <n v="0.94899999999999995"/>
    <n v="3042"/>
    <n v="17944"/>
    <x v="1063"/>
    <n v="0.64249999999999996"/>
    <n v="0.28570000000000001"/>
    <n v="55563"/>
    <n v="21500"/>
    <n v="8216"/>
    <n v="16"/>
    <s v="Public"/>
    <s v="City"/>
    <s v="West"/>
    <s v="yes"/>
  </r>
  <r>
    <n v="215275"/>
    <s v="University of Pittsburgh-Greensburg"/>
    <s v="PA"/>
    <n v="0.95209999999999995"/>
    <n v="1305"/>
    <n v="26584"/>
    <x v="1064"/>
    <n v="0.69069999999999998"/>
    <n v="0.37709999999999999"/>
    <n v="66125"/>
    <n v="24250"/>
    <n v="8269"/>
    <n v="14"/>
    <s v="Public"/>
    <s v="Suburb"/>
    <s v="East"/>
    <s v="yes"/>
  </r>
  <r>
    <n v="229018"/>
    <s v="The University of Texas Permian Basin"/>
    <s v="TX"/>
    <n v="0.94889999999999997"/>
    <n v="3911"/>
    <n v="21504"/>
    <x v="1065"/>
    <n v="0.60929999999999995"/>
    <n v="0.38690000000000002"/>
    <n v="56073"/>
    <n v="17750"/>
    <n v="9381"/>
    <n v="19"/>
    <s v="Public"/>
    <s v="City"/>
    <s v="West"/>
    <s v="yes"/>
  </r>
  <r>
    <n v="151388"/>
    <s v="Indiana University-East"/>
    <s v="IN"/>
    <n v="0.67220000000000002"/>
    <n v="2589"/>
    <n v="22811"/>
    <x v="1066"/>
    <n v="0.61760000000000004"/>
    <n v="0.3543"/>
    <n v="47156"/>
    <n v="18000"/>
    <n v="8046"/>
    <n v="15"/>
    <s v="Public"/>
    <s v="Town or Rural"/>
    <s v="Central"/>
    <s v="no"/>
  </r>
  <r>
    <n v="217907"/>
    <s v="Coker University"/>
    <s v="SC"/>
    <n v="0.93959999999999999"/>
    <n v="840"/>
    <n v="33416"/>
    <x v="1067"/>
    <n v="0.69410000000000005"/>
    <n v="0.25700000000000001"/>
    <n v="40117"/>
    <n v="26000"/>
    <n v="5977"/>
    <n v="12"/>
    <s v="Private nonprofit"/>
    <s v="Town or Rural"/>
    <s v="East"/>
    <s v="no"/>
  </r>
  <r>
    <n v="161235"/>
    <s v="University of Maine at Fort Kent"/>
    <s v="ME"/>
    <n v="0.97919999999999996"/>
    <n v="599"/>
    <n v="14880"/>
    <x v="1068"/>
    <n v="0.89290000000000003"/>
    <n v="0.14960000000000001"/>
    <n v="51077"/>
    <n v="20160"/>
    <n v="8219"/>
    <n v="21"/>
    <s v="Public"/>
    <s v="Town or Rural"/>
    <s v="East"/>
    <s v="yes"/>
  </r>
  <r>
    <n v="234155"/>
    <s v="Virginia State University"/>
    <s v="VA"/>
    <n v="0.88629999999999998"/>
    <n v="5074"/>
    <n v="22650"/>
    <x v="1068"/>
    <n v="0.69389999999999996"/>
    <n v="0.72130000000000005"/>
    <n v="45543"/>
    <n v="26500"/>
    <n v="9469"/>
    <n v="13"/>
    <s v="Public"/>
    <s v="Suburb"/>
    <s v="East"/>
    <s v="no"/>
  </r>
  <r>
    <n v="214652"/>
    <s v="Pennsylvania State University-Penn State Scranton"/>
    <s v="PA"/>
    <n v="0.98519999999999996"/>
    <n v="793"/>
    <n v="25392"/>
    <x v="1069"/>
    <n v="0.79310000000000003"/>
    <n v="0.41820000000000002"/>
    <n v="63435"/>
    <n v="25000"/>
    <n v="9774"/>
    <n v="11"/>
    <s v="Public"/>
    <s v="Suburb"/>
    <s v="East"/>
    <s v="yes"/>
  </r>
  <r>
    <n v="237358"/>
    <s v="Davis &amp; Elkins College"/>
    <s v="WV"/>
    <n v="0.94330000000000003"/>
    <n v="661"/>
    <n v="31820"/>
    <x v="1069"/>
    <n v="0.6522"/>
    <n v="0.43340000000000001"/>
    <n v="43411"/>
    <n v="27000"/>
    <n v="5987"/>
    <n v="10"/>
    <s v="Private nonprofit"/>
    <s v="Town or Rural"/>
    <s v="East"/>
    <s v="no"/>
  </r>
  <r>
    <n v="151379"/>
    <s v="Indiana University-Southeast"/>
    <s v="IN"/>
    <n v="0.84460000000000002"/>
    <n v="3170"/>
    <n v="22811"/>
    <x v="1070"/>
    <n v="0.63770000000000004"/>
    <n v="0.32290000000000002"/>
    <n v="47596"/>
    <n v="19684"/>
    <n v="7962"/>
    <n v="13"/>
    <s v="Public"/>
    <s v="Suburb"/>
    <s v="Central"/>
    <s v="no"/>
  </r>
  <r>
    <n v="237899"/>
    <s v="West Virginia State University"/>
    <s v="WV"/>
    <n v="0.95960000000000001"/>
    <n v="1321"/>
    <n v="14990"/>
    <x v="1071"/>
    <n v="0.56730000000000003"/>
    <n v="0.2014"/>
    <n v="40492"/>
    <n v="23338"/>
    <n v="7141"/>
    <n v="13"/>
    <s v="Public"/>
    <s v="Suburb"/>
    <s v="East"/>
    <s v="no"/>
  </r>
  <r>
    <n v="177144"/>
    <s v="Culver-Stockton College"/>
    <s v="MO"/>
    <n v="0.99099999999999999"/>
    <n v="807"/>
    <n v="30875"/>
    <x v="1072"/>
    <n v="0.67200000000000004"/>
    <n v="0.39350000000000002"/>
    <n v="46092"/>
    <n v="26000"/>
    <n v="6246"/>
    <n v="15"/>
    <s v="Private nonprofit"/>
    <s v="Town or Rural"/>
    <s v="Central"/>
    <s v="no"/>
  </r>
  <r>
    <n v="130934"/>
    <s v="Delaware State University"/>
    <s v="DE"/>
    <n v="0.46579999999999999"/>
    <n v="4398"/>
    <n v="20634"/>
    <x v="1073"/>
    <n v="0.69950000000000001"/>
    <n v="0.48530000000000001"/>
    <n v="49307"/>
    <n v="26000"/>
    <n v="8869"/>
    <n v="17"/>
    <s v="Public"/>
    <s v="City"/>
    <s v="East"/>
    <s v="no"/>
  </r>
  <r>
    <n v="237330"/>
    <s v="Concord University"/>
    <s v="WV"/>
    <n v="0.92559999999999998"/>
    <n v="1504"/>
    <n v="22000"/>
    <x v="1074"/>
    <n v="0.64839999999999998"/>
    <n v="0.49519999999999997"/>
    <n v="42703"/>
    <n v="18900"/>
    <n v="7270"/>
    <n v="16"/>
    <s v="Public"/>
    <s v="Town or Rural"/>
    <s v="East"/>
    <s v="no"/>
  </r>
  <r>
    <n v="156189"/>
    <s v="Alice Lloyd College"/>
    <s v="KY"/>
    <n v="0.75229999999999997"/>
    <n v="558"/>
    <n v="13960"/>
    <x v="1075"/>
    <n v="0.56569999999999998"/>
    <n v="0.58289999999999997"/>
    <n v="40573"/>
    <n v="19599"/>
    <n v="5404"/>
    <n v="15"/>
    <s v="Private nonprofit"/>
    <s v="Town or Rural"/>
    <s v="Central"/>
    <s v="no"/>
  </r>
  <r>
    <n v="482574"/>
    <s v="DeVry University-Ohio"/>
    <s v="OH"/>
    <n v="1"/>
    <n v="210"/>
    <n v="17408"/>
    <x v="1076"/>
    <n v="0.6"/>
    <n v="0.79359999999999997"/>
    <n v="45987"/>
    <n v="24807"/>
    <n v="9686"/>
    <n v="19"/>
    <s v="Private for-profit"/>
    <s v="City"/>
    <s v="Central"/>
    <s v="no"/>
  </r>
  <r>
    <n v="172264"/>
    <s v="Siena Heights University"/>
    <s v="MI"/>
    <n v="0.68899999999999995"/>
    <n v="1495"/>
    <n v="30778"/>
    <x v="1077"/>
    <n v="0.7"/>
    <n v="0.34189999999999998"/>
    <n v="57529"/>
    <n v="18750"/>
    <n v="6749"/>
    <n v="14"/>
    <s v="Private nonprofit"/>
    <s v="Town or Rural"/>
    <s v="Central"/>
    <s v="yes"/>
  </r>
  <r>
    <n v="214759"/>
    <s v="Pennsylvania State University-Penn State Fayette- Eberly"/>
    <s v="PA"/>
    <n v="0.95469999999999999"/>
    <n v="402"/>
    <n v="24134"/>
    <x v="1077"/>
    <n v="0.77780000000000005"/>
    <n v="0.3866"/>
    <n v="63435"/>
    <n v="25000"/>
    <n v="9599"/>
    <n v="9"/>
    <s v="Public"/>
    <s v="Town or Rural"/>
    <s v="East"/>
    <s v="yes"/>
  </r>
  <r>
    <n v="232937"/>
    <s v="Norfolk State University"/>
    <s v="VA"/>
    <n v="0.87770000000000004"/>
    <n v="5392"/>
    <n v="21682"/>
    <x v="1078"/>
    <n v="0.72560000000000002"/>
    <n v="0.64970000000000006"/>
    <n v="44666"/>
    <n v="29000"/>
    <n v="9767"/>
    <n v="15"/>
    <s v="Public"/>
    <s v="City"/>
    <s v="East"/>
    <s v="no"/>
  </r>
  <r>
    <n v="198543"/>
    <s v="Fayetteville State University"/>
    <s v="NC"/>
    <n v="0.82150000000000001"/>
    <n v="5762"/>
    <n v="8353"/>
    <x v="1079"/>
    <n v="0.75290000000000001"/>
    <n v="0.56599999999999995"/>
    <n v="40144"/>
    <n v="22987"/>
    <n v="9421"/>
    <n v="20"/>
    <s v="Public"/>
    <s v="City"/>
    <s v="East"/>
    <s v="no"/>
  </r>
  <r>
    <n v="196015"/>
    <s v="SUNY College of Technology at Canton"/>
    <s v="NY"/>
    <n v="0.92149999999999999"/>
    <n v="2741"/>
    <n v="13572"/>
    <x v="1080"/>
    <n v="0.69489999999999996"/>
    <n v="0.50419999999999998"/>
    <n v="47860"/>
    <n v="20000"/>
    <n v="7884"/>
    <n v="18"/>
    <s v="Public"/>
    <s v="Town or Rural"/>
    <s v="East"/>
    <s v="no"/>
  </r>
  <r>
    <n v="162007"/>
    <s v="Bowie State University"/>
    <s v="MD"/>
    <n v="0.72409999999999997"/>
    <n v="5043"/>
    <n v="19938"/>
    <x v="1081"/>
    <n v="0.68189999999999995"/>
    <n v="0.44350000000000001"/>
    <n v="54537"/>
    <n v="22985"/>
    <n v="11118"/>
    <n v="15"/>
    <s v="Public"/>
    <s v="Suburb"/>
    <s v="East"/>
    <s v="yes"/>
  </r>
  <r>
    <n v="161873"/>
    <s v="University of Baltimore"/>
    <s v="MD"/>
    <n v="0.78739999999999999"/>
    <n v="1133"/>
    <n v="23984"/>
    <x v="1082"/>
    <n v="0.6"/>
    <n v="0.44890000000000002"/>
    <n v="61335"/>
    <n v="23250"/>
    <n v="13975"/>
    <n v="10"/>
    <s v="Public"/>
    <s v="City"/>
    <s v="East"/>
    <s v="yes"/>
  </r>
  <r>
    <n v="183822"/>
    <s v="Bloomfield College of Montclair State University"/>
    <s v="NJ"/>
    <n v="0.69740000000000002"/>
    <n v="781"/>
    <n v="26022"/>
    <x v="1083"/>
    <n v="0.59440000000000004"/>
    <n v="0.7036"/>
    <n v="61415"/>
    <n v="22000"/>
    <n v="9925"/>
    <n v="12"/>
    <s v="Public"/>
    <s v="Suburb"/>
    <s v="East"/>
    <s v="yes"/>
  </r>
  <r>
    <n v="159939"/>
    <s v="University of New Orleans"/>
    <s v="LA"/>
    <n v="0.74309999999999998"/>
    <n v="4638"/>
    <n v="14008"/>
    <x v="1084"/>
    <n v="0.66790000000000005"/>
    <n v="0.39119999999999999"/>
    <n v="47872"/>
    <n v="18750"/>
    <n v="9208"/>
    <n v="19"/>
    <s v="Public"/>
    <s v="City"/>
    <s v="Central"/>
    <s v="no"/>
  </r>
  <r>
    <n v="203580"/>
    <s v="Lake Erie College"/>
    <s v="OH"/>
    <n v="0.7036"/>
    <n v="852"/>
    <n v="37634"/>
    <x v="1085"/>
    <n v="0.59360000000000002"/>
    <n v="0.37230000000000002"/>
    <n v="50417"/>
    <n v="26000"/>
    <n v="6902"/>
    <n v="12"/>
    <s v="Private nonprofit"/>
    <s v="Suburb"/>
    <s v="Central"/>
    <s v="yes"/>
  </r>
  <r>
    <n v="140252"/>
    <s v="Life University"/>
    <s v="GA"/>
    <n v="0.93030000000000002"/>
    <n v="893"/>
    <n v="15036"/>
    <x v="1086"/>
    <n v="0.62809999999999999"/>
    <n v="0.39979999999999999"/>
    <n v="47397"/>
    <n v="16666"/>
    <n v="7524"/>
    <n v="15"/>
    <s v="Private nonprofit"/>
    <s v="City"/>
    <s v="East"/>
    <s v="no"/>
  </r>
  <r>
    <n v="132471"/>
    <s v="Barry University"/>
    <s v="FL"/>
    <n v="0.77239999999999998"/>
    <n v="2212"/>
    <n v="34350"/>
    <x v="1087"/>
    <n v="0.63370000000000004"/>
    <n v="0.39079999999999998"/>
    <n v="55966"/>
    <n v="26997"/>
    <n v="8861"/>
    <n v="7"/>
    <s v="Private nonprofit"/>
    <s v="Suburb"/>
    <s v="East"/>
    <s v="yes"/>
  </r>
  <r>
    <n v="141237"/>
    <s v="Truett McConnell University"/>
    <s v="GA"/>
    <n v="0.78259999999999996"/>
    <n v="744"/>
    <n v="26792"/>
    <x v="1088"/>
    <n v="0.66979999999999995"/>
    <n v="0.10150000000000001"/>
    <n v="46700"/>
    <n v="23439"/>
    <n v="4901"/>
    <n v="15"/>
    <s v="Private nonprofit"/>
    <s v="Town or Rural"/>
    <s v="East"/>
    <s v="no"/>
  </r>
  <r>
    <n v="140988"/>
    <s v="Shorter University"/>
    <s v="GA"/>
    <n v="0.96460000000000001"/>
    <n v="1028"/>
    <n v="24630"/>
    <x v="1089"/>
    <n v="0.60529999999999995"/>
    <n v="0.37519999999999998"/>
    <n v="44604"/>
    <n v="25000"/>
    <n v="5054"/>
    <n v="14"/>
    <s v="Private nonprofit"/>
    <s v="City"/>
    <s v="East"/>
    <s v="no"/>
  </r>
  <r>
    <n v="197285"/>
    <s v="The College of Westchester"/>
    <s v="NY"/>
    <n v="0.94420000000000004"/>
    <n v="759"/>
    <n v="25191"/>
    <x v="1090"/>
    <n v="0.79310000000000003"/>
    <n v="0.62290000000000001"/>
    <n v="42215"/>
    <n v="26967"/>
    <n v="6287"/>
    <n v="19"/>
    <s v="Private for-profit"/>
    <s v="City"/>
    <s v="East"/>
    <s v="no"/>
  </r>
  <r>
    <n v="159416"/>
    <s v="Louisiana State University-Shreveport"/>
    <s v="LA"/>
    <n v="0.50549999999999995"/>
    <n v="2153"/>
    <n v="7518"/>
    <x v="1091"/>
    <n v="0.83150000000000002"/>
    <n v="0.38619999999999999"/>
    <n v="47477"/>
    <n v="22500"/>
    <n v="9562"/>
    <n v="30"/>
    <s v="Public"/>
    <s v="City"/>
    <s v="Central"/>
    <s v="no"/>
  </r>
  <r>
    <n v="101189"/>
    <s v="Faulkner University"/>
    <s v="AL"/>
    <n v="0.73070000000000002"/>
    <n v="1549"/>
    <n v="23920"/>
    <x v="1092"/>
    <n v="0.64470000000000005"/>
    <n v="0.45619999999999999"/>
    <n v="43457"/>
    <n v="23000"/>
    <n v="7049"/>
    <n v="14"/>
    <s v="Private nonprofit"/>
    <s v="City"/>
    <s v="Central"/>
    <s v="no"/>
  </r>
  <r>
    <n v="151360"/>
    <s v="Indiana University-Northwest"/>
    <s v="IN"/>
    <n v="0.7339"/>
    <n v="2661"/>
    <n v="22811"/>
    <x v="1093"/>
    <n v="0.71360000000000001"/>
    <n v="0.42549999999999999"/>
    <n v="43361"/>
    <n v="21710"/>
    <n v="7562"/>
    <n v="15"/>
    <s v="Public"/>
    <s v="Suburb"/>
    <s v="Central"/>
    <s v="no"/>
  </r>
  <r>
    <n v="226091"/>
    <s v="Lamar University"/>
    <s v="TX"/>
    <n v="0.86409999999999998"/>
    <n v="8150"/>
    <n v="18745"/>
    <x v="1094"/>
    <n v="0.61870000000000003"/>
    <n v="0.46489999999999998"/>
    <n v="49652"/>
    <n v="21250"/>
    <n v="9286"/>
    <n v="20"/>
    <s v="Public"/>
    <s v="City"/>
    <s v="West"/>
    <s v="no"/>
  </r>
  <r>
    <n v="482680"/>
    <s v="University of North Georgia"/>
    <s v="GA"/>
    <n v="0.6794"/>
    <n v="16146"/>
    <n v="16503"/>
    <x v="1095"/>
    <n v="0.73470000000000002"/>
    <n v="0.28089999999999998"/>
    <n v="50135"/>
    <n v="17750"/>
    <n v="8231"/>
    <n v="19"/>
    <s v="Public"/>
    <s v="Town or Rural"/>
    <s v="East"/>
    <s v="yes"/>
  </r>
  <r>
    <n v="237215"/>
    <s v="Bluefield State University"/>
    <s v="WV"/>
    <n v="0.97230000000000005"/>
    <n v="1042"/>
    <n v="18376"/>
    <x v="1096"/>
    <n v="0.5484"/>
    <n v="0.44440000000000002"/>
    <n v="38217"/>
    <n v="18250"/>
    <n v="7349"/>
    <n v="13"/>
    <s v="Public"/>
    <s v="Town or Rural"/>
    <s v="East"/>
    <s v="no"/>
  </r>
  <r>
    <n v="220701"/>
    <s v="The University of Tennessee Southern"/>
    <s v="TN"/>
    <n v="0.86709999999999998"/>
    <n v="864"/>
    <n v="10924"/>
    <x v="1097"/>
    <n v="0.77170000000000005"/>
    <n v="0.36259999999999998"/>
    <n v="38924"/>
    <n v="21500"/>
    <n v="6695"/>
    <n v="14"/>
    <s v="Public"/>
    <s v="Town or Rural"/>
    <s v="Central"/>
    <s v="no"/>
  </r>
  <r>
    <n v="217934"/>
    <s v="Columbia College"/>
    <s v="SC"/>
    <n v="0.93930000000000002"/>
    <n v="1343"/>
    <n v="22214"/>
    <x v="1098"/>
    <n v="0.60419999999999996"/>
    <n v="0.53979999999999995"/>
    <n v="41338"/>
    <n v="22750"/>
    <n v="5937"/>
    <n v="12"/>
    <s v="Private nonprofit"/>
    <s v="City"/>
    <s v="East"/>
    <s v="no"/>
  </r>
  <r>
    <n v="206941"/>
    <s v="University of Central Oklahoma"/>
    <s v="OK"/>
    <n v="0.78120000000000001"/>
    <n v="10170"/>
    <n v="19704"/>
    <x v="1099"/>
    <n v="0.65229999999999999"/>
    <n v="0.3649"/>
    <n v="48351"/>
    <n v="21000"/>
    <n v="8207"/>
    <n v="18"/>
    <s v="Public"/>
    <s v="Suburb"/>
    <s v="West"/>
    <s v="no"/>
  </r>
  <r>
    <n v="127653"/>
    <s v="Naropa University"/>
    <s v="CO"/>
    <n v="1"/>
    <n v="339"/>
    <n v="36620"/>
    <x v="1100"/>
    <n v="0.54169999999999996"/>
    <n v="0.51359999999999995"/>
    <n v="28720"/>
    <n v="24712"/>
    <n v="5935"/>
    <n v="10"/>
    <s v="Private nonprofit"/>
    <s v="City"/>
    <s v="West"/>
    <s v="no"/>
  </r>
  <r>
    <n v="157100"/>
    <s v="Kentucky Christian University"/>
    <s v="KY"/>
    <n v="0.60909999999999997"/>
    <n v="429"/>
    <n v="26625"/>
    <x v="1100"/>
    <n v="0.86080000000000001"/>
    <n v="0.43140000000000001"/>
    <n v="42375"/>
    <n v="22250"/>
    <n v="4770"/>
    <n v="12"/>
    <s v="Private nonprofit"/>
    <s v="Town or Rural"/>
    <s v="Central"/>
    <s v="no"/>
  </r>
  <r>
    <n v="218733"/>
    <s v="South Carolina State University"/>
    <s v="SC"/>
    <n v="0.82620000000000005"/>
    <n v="2934"/>
    <n v="21750"/>
    <x v="1101"/>
    <n v="0.56459999999999999"/>
    <n v="0.70489999999999997"/>
    <n v="38262"/>
    <n v="31000"/>
    <n v="8174"/>
    <n v="19"/>
    <s v="Public"/>
    <s v="Town or Rural"/>
    <s v="East"/>
    <s v="no"/>
  </r>
  <r>
    <n v="144351"/>
    <s v="Concordia University-Chicago"/>
    <s v="IL"/>
    <n v="0.92789999999999995"/>
    <n v="1323"/>
    <n v="37488"/>
    <x v="1102"/>
    <n v="0.60499999999999998"/>
    <n v="0.45679999999999998"/>
    <n v="54089"/>
    <n v="23000"/>
    <n v="6759"/>
    <n v="13"/>
    <s v="Private nonprofit"/>
    <s v="Suburb"/>
    <s v="Central"/>
    <s v="yes"/>
  </r>
  <r>
    <n v="151102"/>
    <s v="Purdue University Fort Wayne"/>
    <s v="IN"/>
    <n v="0.83889999999999998"/>
    <n v="5484"/>
    <n v="22887"/>
    <x v="1103"/>
    <n v="0.66569999999999996"/>
    <n v="0.2477"/>
    <n v="45872"/>
    <n v="21500"/>
    <n v="8912"/>
    <n v="13"/>
    <s v="Public"/>
    <s v="City"/>
    <s v="Central"/>
    <s v="no"/>
  </r>
  <r>
    <n v="159009"/>
    <s v="Grambling State University"/>
    <s v="LA"/>
    <n v="0.4486"/>
    <n v="4164"/>
    <n v="16706"/>
    <x v="1104"/>
    <n v="0.66080000000000005"/>
    <n v="0.74970000000000003"/>
    <n v="41109"/>
    <n v="36500"/>
    <n v="6296"/>
    <n v="25"/>
    <s v="Public"/>
    <s v="Town or Rural"/>
    <s v="Central"/>
    <s v="no"/>
  </r>
  <r>
    <n v="138558"/>
    <s v="Abraham Baldwin Agricultural College"/>
    <s v="GA"/>
    <n v="0.75719999999999998"/>
    <n v="3208"/>
    <n v="10588"/>
    <x v="1105"/>
    <n v="0.69169999999999998"/>
    <n v="0.34739999999999999"/>
    <n v="34996"/>
    <n v="16750"/>
    <n v="7551"/>
    <n v="21"/>
    <s v="Public"/>
    <s v="Town or Rural"/>
    <s v="East"/>
    <s v="no"/>
  </r>
  <r>
    <n v="213303"/>
    <s v="Keystone College"/>
    <s v="PA"/>
    <n v="0.84799999999999998"/>
    <n v="771"/>
    <n v="18300"/>
    <x v="1106"/>
    <n v="0.57230000000000003"/>
    <n v="0.4178"/>
    <n v="44976"/>
    <n v="26000"/>
    <n v="5423"/>
    <n v="12"/>
    <s v="Private nonprofit"/>
    <s v="Suburb"/>
    <s v="East"/>
    <s v="no"/>
  </r>
  <r>
    <n v="168847"/>
    <s v="Baker College"/>
    <s v="MI"/>
    <n v="0.81869999999999998"/>
    <n v="3026"/>
    <n v="13000"/>
    <x v="1107"/>
    <n v="0.66100000000000003"/>
    <n v="0.37680000000000002"/>
    <n v="35833"/>
    <n v="25000"/>
    <n v="6382"/>
    <n v="9"/>
    <s v="Private nonprofit"/>
    <s v="Town or Rural"/>
    <s v="Central"/>
    <s v="no"/>
  </r>
  <r>
    <n v="154721"/>
    <s v="Bethany College"/>
    <s v="KS"/>
    <n v="0.56000000000000005"/>
    <n v="569"/>
    <n v="33000"/>
    <x v="1108"/>
    <n v="0.42530000000000001"/>
    <n v="0.4819"/>
    <n v="49694"/>
    <n v="23250"/>
    <n v="4596"/>
    <n v="12"/>
    <s v="Private nonprofit"/>
    <s v="Town or Rural"/>
    <s v="Central"/>
    <s v="no"/>
  </r>
  <r>
    <n v="155900"/>
    <s v="Southwestern College"/>
    <s v="KS"/>
    <n v="0.75549999999999995"/>
    <n v="924"/>
    <n v="39822"/>
    <x v="1109"/>
    <n v="0.55900000000000005"/>
    <n v="0.40849999999999997"/>
    <n v="55646"/>
    <n v="25000"/>
    <n v="6799"/>
    <n v="10"/>
    <s v="Private nonprofit"/>
    <s v="Town or Rural"/>
    <s v="Central"/>
    <s v="yes"/>
  </r>
  <r>
    <n v="127185"/>
    <s v="Fort Lewis College"/>
    <s v="CO"/>
    <n v="0.77300000000000002"/>
    <n v="3079"/>
    <n v="21526"/>
    <x v="1110"/>
    <n v="0.6613"/>
    <n v="0.34920000000000001"/>
    <n v="46349"/>
    <n v="18389"/>
    <n v="6374"/>
    <n v="14"/>
    <s v="Public"/>
    <s v="Town or Rural"/>
    <s v="West"/>
    <s v="no"/>
  </r>
  <r>
    <n v="207263"/>
    <s v="Northeastern State University"/>
    <s v="OK"/>
    <n v="0.99590000000000001"/>
    <n v="4772"/>
    <n v="17290"/>
    <x v="1111"/>
    <n v="0.60499999999999998"/>
    <n v="0.45090000000000002"/>
    <n v="45379"/>
    <n v="17367"/>
    <n v="8084"/>
    <n v="16"/>
    <s v="Public"/>
    <s v="Town or Rural"/>
    <s v="West"/>
    <s v="no"/>
  </r>
  <r>
    <n v="163338"/>
    <s v="University of Maryland Eastern Shore"/>
    <s v="MD"/>
    <n v="0.96409999999999996"/>
    <n v="2391"/>
    <n v="20122"/>
    <x v="1112"/>
    <n v="0.6179"/>
    <n v="0.55710000000000004"/>
    <n v="47697"/>
    <n v="27000"/>
    <n v="10872"/>
    <n v="11"/>
    <s v="Public"/>
    <s v="Town or Rural"/>
    <s v="East"/>
    <s v="no"/>
  </r>
  <r>
    <n v="171599"/>
    <s v="The University of Olivet"/>
    <s v="MI"/>
    <n v="0.83250000000000002"/>
    <n v="892"/>
    <n v="34068"/>
    <x v="1113"/>
    <n v="0.61380000000000001"/>
    <n v="0.49469999999999997"/>
    <n v="47907"/>
    <n v="27000"/>
    <n v="6387"/>
    <n v="17"/>
    <s v="Private nonprofit"/>
    <s v="Town or Rural"/>
    <s v="Central"/>
    <s v="no"/>
  </r>
  <r>
    <n v="148487"/>
    <s v="Roosevelt University"/>
    <s v="IL"/>
    <n v="0.97160000000000002"/>
    <n v="2849"/>
    <n v="21315"/>
    <x v="1114"/>
    <n v="0.61619999999999997"/>
    <n v="0.51319999999999999"/>
    <n v="48712"/>
    <n v="22000"/>
    <n v="8563"/>
    <n v="11"/>
    <s v="Private nonprofit"/>
    <s v="City"/>
    <s v="Central"/>
    <s v="no"/>
  </r>
  <r>
    <n v="219718"/>
    <s v="Bethel University"/>
    <s v="TN"/>
    <n v="0.60229999999999995"/>
    <n v="1547"/>
    <n v="18712"/>
    <x v="1115"/>
    <n v="0.53920000000000001"/>
    <n v="0.317"/>
    <n v="47482"/>
    <n v="27249"/>
    <n v="3147"/>
    <n v="15"/>
    <s v="Private nonprofit"/>
    <s v="Town or Rural"/>
    <s v="Central"/>
    <s v="no"/>
  </r>
  <r>
    <n v="199306"/>
    <s v="Pfeiffer University"/>
    <s v="NC"/>
    <n v="0.96030000000000004"/>
    <n v="655"/>
    <n v="35070"/>
    <x v="1116"/>
    <n v="0.72309999999999997"/>
    <n v="0.50760000000000005"/>
    <n v="51562"/>
    <n v="26163"/>
    <n v="7705"/>
    <n v="11"/>
    <s v="Private nonprofit"/>
    <s v="Town or Rural"/>
    <s v="East"/>
    <s v="yes"/>
  </r>
  <r>
    <n v="141644"/>
    <s v="Hawaii Pacific University"/>
    <s v="HI"/>
    <n v="0.85870000000000002"/>
    <n v="2392"/>
    <n v="34392"/>
    <x v="1117"/>
    <n v="0.5645"/>
    <n v="0.2145"/>
    <n v="59593"/>
    <n v="22000"/>
    <n v="9549"/>
    <n v="15"/>
    <s v="Private nonprofit"/>
    <s v="City"/>
    <s v="West"/>
    <s v="yes"/>
  </r>
  <r>
    <n v="206835"/>
    <s v="Oklahoma Wesleyan University"/>
    <s v="OK"/>
    <n v="0.66169999999999995"/>
    <n v="673"/>
    <n v="33550"/>
    <x v="1118"/>
    <n v="0.5"/>
    <n v="0.29249999999999998"/>
    <n v="59841"/>
    <n v="24813"/>
    <n v="5562"/>
    <n v="15"/>
    <s v="Private nonprofit"/>
    <s v="Town or Rural"/>
    <s v="West"/>
    <s v="yes"/>
  </r>
  <r>
    <n v="101587"/>
    <s v="University of West Alabama"/>
    <s v="AL"/>
    <n v="0.42649999999999999"/>
    <n v="2974"/>
    <n v="20090"/>
    <x v="1119"/>
    <n v="0.64880000000000004"/>
    <n v="0.58169999999999999"/>
    <n v="44232"/>
    <n v="24944"/>
    <n v="8001"/>
    <n v="19"/>
    <s v="Public"/>
    <s v="Town or Rural"/>
    <s v="Central"/>
    <s v="no"/>
  </r>
  <r>
    <n v="182980"/>
    <s v="New England College"/>
    <s v="NH"/>
    <n v="0.92130000000000001"/>
    <n v="1022"/>
    <n v="41938"/>
    <x v="1120"/>
    <n v="0.61280000000000001"/>
    <n v="0.36"/>
    <n v="42092"/>
    <n v="26000"/>
    <n v="7656"/>
    <n v="8"/>
    <s v="Private nonprofit"/>
    <s v="Town or Rural"/>
    <s v="East"/>
    <s v="no"/>
  </r>
  <r>
    <n v="207041"/>
    <s v="East Central University"/>
    <s v="OK"/>
    <n v="0.58150000000000002"/>
    <n v="2467"/>
    <n v="17842"/>
    <x v="1121"/>
    <n v="0.60609999999999997"/>
    <n v="0.45"/>
    <n v="44962"/>
    <n v="17671"/>
    <n v="5650"/>
    <n v="18"/>
    <s v="Public"/>
    <s v="Town or Rural"/>
    <s v="West"/>
    <s v="no"/>
  </r>
  <r>
    <n v="198756"/>
    <s v="Johnson C Smith University"/>
    <s v="NC"/>
    <n v="0.4521"/>
    <n v="1244"/>
    <n v="21300"/>
    <x v="1122"/>
    <n v="0.71330000000000005"/>
    <n v="0.69469999999999998"/>
    <n v="42680"/>
    <n v="30000"/>
    <n v="7806"/>
    <n v="12"/>
    <s v="Private nonprofit"/>
    <s v="City"/>
    <s v="East"/>
    <s v="no"/>
  </r>
  <r>
    <n v="159382"/>
    <s v="Louisiana State University at Alexandria"/>
    <s v="LA"/>
    <n v="0.92079999999999995"/>
    <n v="5632"/>
    <n v="14650"/>
    <x v="1123"/>
    <n v="0.69520000000000004"/>
    <n v="0.3538"/>
    <n v="42205"/>
    <n v="19000"/>
    <n v="7220"/>
    <n v="33"/>
    <s v="Public"/>
    <s v="Town or Rural"/>
    <s v="Central"/>
    <s v="no"/>
  </r>
  <r>
    <n v="137953"/>
    <s v="Trinity College of Jacksonville"/>
    <s v="FL"/>
    <n v="0.53280000000000005"/>
    <n v="386"/>
    <n v="15100"/>
    <x v="1124"/>
    <n v="0.56669999999999998"/>
    <n v="0.50129999999999997"/>
    <n v="37275"/>
    <n v="24250"/>
    <n v="5460"/>
    <n v="11"/>
    <s v="Private nonprofit"/>
    <s v="City"/>
    <s v="East"/>
    <s v="no"/>
  </r>
  <r>
    <n v="234164"/>
    <s v="Virginia Union University"/>
    <s v="VA"/>
    <n v="0.97989999999999999"/>
    <n v="1203"/>
    <n v="17450"/>
    <x v="1125"/>
    <n v="0.66569999999999996"/>
    <n v="0.68669999999999998"/>
    <n v="38275"/>
    <n v="29000"/>
    <n v="5874"/>
    <n v="16"/>
    <s v="Private nonprofit"/>
    <s v="City"/>
    <s v="East"/>
    <s v="no"/>
  </r>
  <r>
    <n v="421878"/>
    <s v="Eastern International College-Jersey City"/>
    <s v="NJ"/>
    <n v="0.69630000000000003"/>
    <n v="495"/>
    <n v="18383"/>
    <x v="1126"/>
    <n v="0.5484"/>
    <n v="0.3861"/>
    <n v="35008"/>
    <n v="24751"/>
    <n v="7038"/>
    <n v="15"/>
    <s v="Private for-profit"/>
    <s v="City"/>
    <s v="East"/>
    <s v="no"/>
  </r>
  <r>
    <n v="106713"/>
    <s v="Central Baptist College"/>
    <s v="AR"/>
    <n v="0.63460000000000005"/>
    <n v="484"/>
    <n v="21330"/>
    <x v="1127"/>
    <n v="0.62749999999999995"/>
    <n v="0.3982"/>
    <n v="46789"/>
    <n v="22250"/>
    <n v="5523"/>
    <n v="9"/>
    <s v="Private nonprofit"/>
    <s v="City"/>
    <s v="Central"/>
    <s v="no"/>
  </r>
  <r>
    <n v="138868"/>
    <s v="Point University"/>
    <s v="GA"/>
    <n v="0.44259999999999999"/>
    <n v="1996"/>
    <n v="24000"/>
    <x v="1128"/>
    <n v="0.74129999999999996"/>
    <n v="0.24679999999999999"/>
    <n v="38740"/>
    <n v="25250"/>
    <n v="5969"/>
    <n v="15"/>
    <s v="Private nonprofit"/>
    <s v="Town or Rural"/>
    <s v="East"/>
    <s v="no"/>
  </r>
  <r>
    <n v="218654"/>
    <s v="University of South Carolina Beaufort"/>
    <s v="SC"/>
    <n v="0.72499999999999998"/>
    <n v="2052"/>
    <n v="21776"/>
    <x v="1129"/>
    <n v="0.61260000000000003"/>
    <n v="0.40110000000000001"/>
    <n v="48088"/>
    <n v="24000"/>
    <n v="8392"/>
    <n v="15"/>
    <s v="Public"/>
    <s v="Town or Rural"/>
    <s v="East"/>
    <s v="no"/>
  </r>
  <r>
    <n v="221838"/>
    <s v="Tennessee State University"/>
    <s v="TN"/>
    <n v="0.70109999999999995"/>
    <n v="4848"/>
    <n v="22416"/>
    <x v="1129"/>
    <n v="0.33500000000000002"/>
    <n v="0.51129999999999998"/>
    <n v="42730"/>
    <n v="27000"/>
    <n v="8732"/>
    <n v="13"/>
    <s v="Public"/>
    <s v="City"/>
    <s v="Central"/>
    <s v="no"/>
  </r>
  <r>
    <n v="201964"/>
    <s v="Ohio Christian University"/>
    <s v="OH"/>
    <n v="0.37969999999999998"/>
    <n v="862"/>
    <n v="24600"/>
    <x v="1130"/>
    <n v="0.62370000000000003"/>
    <n v="0.33660000000000001"/>
    <n v="39813"/>
    <n v="29579"/>
    <n v="4506"/>
    <n v="14"/>
    <s v="Private nonprofit"/>
    <s v="Town or Rural"/>
    <s v="Central"/>
    <s v="no"/>
  </r>
  <r>
    <n v="225575"/>
    <s v="Huston-Tillotson University"/>
    <s v="TX"/>
    <n v="0.39090000000000003"/>
    <n v="1005"/>
    <n v="26709"/>
    <x v="1130"/>
    <n v="0.58189999999999997"/>
    <n v="0.61219999999999997"/>
    <n v="42937"/>
    <n v="30750"/>
    <n v="6364"/>
    <n v="14"/>
    <s v="Private nonprofit"/>
    <s v="City"/>
    <s v="West"/>
    <s v="no"/>
  </r>
  <r>
    <n v="190558"/>
    <s v="College of Staten Island CUNY"/>
    <s v="NY"/>
    <n v="0.9234"/>
    <n v="9657"/>
    <n v="15440"/>
    <x v="1131"/>
    <n v="0.75700000000000001"/>
    <n v="0.49590000000000001"/>
    <n v="53501"/>
    <n v="14350"/>
    <n v="12665"/>
    <n v="17"/>
    <s v="Public"/>
    <s v="City"/>
    <s v="East"/>
    <s v="yes"/>
  </r>
  <r>
    <n v="155511"/>
    <s v="McPherson College"/>
    <s v="KS"/>
    <n v="0.76759999999999995"/>
    <n v="872"/>
    <n v="37310"/>
    <x v="1132"/>
    <n v="0.65149999999999997"/>
    <n v="0.37940000000000002"/>
    <n v="52084"/>
    <n v="25242"/>
    <n v="7375"/>
    <n v="16"/>
    <s v="Private nonprofit"/>
    <s v="Town or Rural"/>
    <s v="Central"/>
    <s v="yes"/>
  </r>
  <r>
    <n v="154493"/>
    <s v="Upper Iowa University"/>
    <s v="IA"/>
    <n v="0.96460000000000001"/>
    <n v="1994"/>
    <n v="19475"/>
    <x v="1133"/>
    <n v="0.6774"/>
    <n v="0.31790000000000002"/>
    <n v="52766"/>
    <n v="25000"/>
    <n v="6035"/>
    <n v="25"/>
    <s v="Private nonprofit"/>
    <s v="Town or Rural"/>
    <s v="Central"/>
    <s v="yes"/>
  </r>
  <r>
    <n v="185129"/>
    <s v="New Jersey City University"/>
    <s v="NJ"/>
    <n v="0.98380000000000001"/>
    <n v="3681"/>
    <n v="14460"/>
    <x v="1133"/>
    <n v="0.6482"/>
    <n v="0.52480000000000004"/>
    <n v="52745"/>
    <n v="18500"/>
    <n v="12966"/>
    <n v="13"/>
    <s v="Public"/>
    <s v="City"/>
    <s v="East"/>
    <s v="yes"/>
  </r>
  <r>
    <n v="446640"/>
    <s v="Harrisburg University of Science and Technology"/>
    <s v="PA"/>
    <n v="0.87350000000000005"/>
    <n v="615"/>
    <n v="24400"/>
    <x v="1134"/>
    <n v="0.73880000000000001"/>
    <n v="0.47349999999999998"/>
    <n v="52374"/>
    <n v="27000"/>
    <n v="9125"/>
    <n v="18"/>
    <s v="Private nonprofit"/>
    <s v="City"/>
    <s v="East"/>
    <s v="yes"/>
  </r>
  <r>
    <n v="214740"/>
    <s v="Pennsylvania State University-Penn State DuBois"/>
    <s v="PA"/>
    <n v="0.97119999999999995"/>
    <n v="349"/>
    <n v="24134"/>
    <x v="1135"/>
    <n v="0.86360000000000003"/>
    <n v="0.29459999999999997"/>
    <n v="63435"/>
    <n v="25000"/>
    <n v="9056"/>
    <n v="9"/>
    <s v="Public"/>
    <s v="Town or Rural"/>
    <s v="East"/>
    <s v="yes"/>
  </r>
  <r>
    <n v="155973"/>
    <s v="Tabor College"/>
    <s v="KS"/>
    <n v="0.64580000000000004"/>
    <n v="494"/>
    <n v="36200"/>
    <x v="1136"/>
    <n v="0.52710000000000001"/>
    <n v="0.38040000000000002"/>
    <n v="54058"/>
    <n v="23887"/>
    <n v="6159"/>
    <n v="15"/>
    <s v="Private nonprofit"/>
    <s v="Town or Rural"/>
    <s v="Central"/>
    <s v="yes"/>
  </r>
  <r>
    <n v="214795"/>
    <s v="Pennsylvania State University-Penn State Mont Alto"/>
    <s v="PA"/>
    <n v="0.98209999999999997"/>
    <n v="559"/>
    <n v="24134"/>
    <x v="1137"/>
    <n v="0.8286"/>
    <n v="0.26750000000000002"/>
    <n v="63435"/>
    <n v="25000"/>
    <n v="9579"/>
    <n v="10"/>
    <s v="Public"/>
    <s v="Town or Rural"/>
    <s v="East"/>
    <s v="yes"/>
  </r>
  <r>
    <n v="441900"/>
    <s v="Nevada State University"/>
    <s v="NV"/>
    <n v="0.86819999999999997"/>
    <n v="3762"/>
    <n v="21833"/>
    <x v="1138"/>
    <n v="0.78769999999999996"/>
    <n v="0.22839999999999999"/>
    <n v="53166"/>
    <n v="19691"/>
    <n v="9521"/>
    <n v="18"/>
    <s v="Public"/>
    <s v="Town or Rural"/>
    <s v="West"/>
    <s v="yes"/>
  </r>
  <r>
    <n v="233611"/>
    <s v="Southern Virginia University"/>
    <s v="VA"/>
    <n v="0.96419999999999995"/>
    <n v="936"/>
    <n v="21280"/>
    <x v="1139"/>
    <n v="0.74009999999999998"/>
    <n v="0.45190000000000002"/>
    <n v="50002"/>
    <n v="24224"/>
    <n v="6553"/>
    <n v="14"/>
    <s v="Private nonprofit"/>
    <s v="Town or Rural"/>
    <s v="East"/>
    <s v="yes"/>
  </r>
  <r>
    <n v="486956"/>
    <s v="Chamberlain University-New Jersey"/>
    <s v="NJ"/>
    <n v="1"/>
    <n v="1226"/>
    <n v="20785"/>
    <x v="1140"/>
    <n v="0.8"/>
    <n v="0.38679999999999998"/>
    <n v="92405"/>
    <n v="20919"/>
    <n v="8080"/>
    <n v="12"/>
    <s v="Private for-profit"/>
    <s v="Suburb"/>
    <s v="East"/>
    <s v="yes"/>
  </r>
  <r>
    <n v="457129"/>
    <s v="Chamberlain University-Florida"/>
    <s v="FL"/>
    <n v="0.90910000000000002"/>
    <n v="821"/>
    <n v="19975"/>
    <x v="1140"/>
    <n v="0.625"/>
    <n v="0.5423"/>
    <n v="92405"/>
    <n v="20919"/>
    <n v="8080"/>
    <n v="10"/>
    <s v="Private for-profit"/>
    <s v="City"/>
    <s v="East"/>
    <s v="yes"/>
  </r>
  <r>
    <n v="196130"/>
    <s v="SUNY Buffalo State University"/>
    <s v="NY"/>
    <n v="0.72950000000000004"/>
    <n v="5097"/>
    <n v="19653"/>
    <x v="1141"/>
    <n v="0.57720000000000005"/>
    <n v="0.55600000000000005"/>
    <n v="52334"/>
    <n v="21028"/>
    <n v="9132"/>
    <n v="14"/>
    <s v="Public"/>
    <s v="City"/>
    <s v="East"/>
    <s v="yes"/>
  </r>
  <r>
    <n v="225432"/>
    <s v="University of Houston-Downtown"/>
    <s v="TX"/>
    <n v="0.89959999999999996"/>
    <n v="12555"/>
    <n v="17548"/>
    <x v="1142"/>
    <n v="0.67090000000000005"/>
    <n v="0.55220000000000002"/>
    <n v="53551"/>
    <n v="18750"/>
    <n v="9421"/>
    <n v="18"/>
    <s v="Public"/>
    <s v="City"/>
    <s v="West"/>
    <s v="yes"/>
  </r>
  <r>
    <n v="176406"/>
    <s v="Tougaloo College"/>
    <s v="MS"/>
    <n v="0.59850000000000003"/>
    <n v="639"/>
    <n v="12407"/>
    <x v="1143"/>
    <n v="0.83199999999999996"/>
    <n v="0.62729999999999997"/>
    <n v="34724"/>
    <n v="30046"/>
    <n v="4012"/>
    <n v="9"/>
    <s v="Private nonprofit"/>
    <s v="City"/>
    <s v="Central"/>
    <s v="no"/>
  </r>
  <r>
    <n v="237950"/>
    <s v="West Virginia University Institute of Technology"/>
    <s v="WV"/>
    <n v="0.36680000000000001"/>
    <n v="981"/>
    <n v="21072"/>
    <x v="1144"/>
    <n v="0.61760000000000004"/>
    <n v="0.27379999999999999"/>
    <n v="55939"/>
    <n v="22500"/>
    <n v="8140"/>
    <n v="13"/>
    <s v="Public"/>
    <s v="City"/>
    <s v="East"/>
    <s v="yes"/>
  </r>
  <r>
    <n v="139199"/>
    <s v="Brenau University"/>
    <s v="GA"/>
    <n v="0.87780000000000002"/>
    <n v="1029"/>
    <n v="34027"/>
    <x v="1145"/>
    <n v="0.64970000000000006"/>
    <n v="0.45860000000000001"/>
    <n v="54003"/>
    <n v="27000"/>
    <n v="7783"/>
    <n v="11"/>
    <s v="Private nonprofit"/>
    <s v="City"/>
    <s v="East"/>
    <s v="yes"/>
  </r>
  <r>
    <n v="154590"/>
    <s v="William Penn University"/>
    <s v="IA"/>
    <n v="0.51880000000000004"/>
    <n v="1301"/>
    <n v="29750"/>
    <x v="1146"/>
    <n v="0.58160000000000001"/>
    <n v="0.47270000000000001"/>
    <n v="48936"/>
    <n v="22415"/>
    <n v="6394"/>
    <n v="15"/>
    <s v="Private nonprofit"/>
    <s v="Town or Rural"/>
    <s v="Central"/>
    <s v="no"/>
  </r>
  <r>
    <n v="100830"/>
    <s v="Auburn University at Montgomery"/>
    <s v="AL"/>
    <n v="0.91569999999999996"/>
    <n v="2542"/>
    <n v="20668"/>
    <x v="1147"/>
    <n v="0.67569999999999997"/>
    <n v="0.42349999999999999"/>
    <n v="44391"/>
    <n v="25000"/>
    <n v="8974"/>
    <n v="13"/>
    <s v="Public"/>
    <s v="City"/>
    <s v="Central"/>
    <s v="no"/>
  </r>
  <r>
    <n v="203757"/>
    <s v="Lourdes University"/>
    <s v="OH"/>
    <n v="0.74129999999999996"/>
    <n v="543"/>
    <n v="29500"/>
    <x v="1148"/>
    <n v="0.87119999999999997"/>
    <n v="0.2999"/>
    <n v="48150"/>
    <n v="27000"/>
    <n v="5984"/>
    <n v="12"/>
    <s v="Private nonprofit"/>
    <s v="Suburb"/>
    <s v="Central"/>
    <s v="no"/>
  </r>
  <r>
    <n v="155070"/>
    <s v="Barclay College"/>
    <s v="KS"/>
    <n v="0.50980000000000003"/>
    <n v="168"/>
    <n v="24590"/>
    <x v="1149"/>
    <n v="0.52380000000000004"/>
    <n v="0.51480000000000004"/>
    <n v="36355"/>
    <n v="27000"/>
    <n v="6275"/>
    <n v="8"/>
    <s v="Private nonprofit"/>
    <s v="Town or Rural"/>
    <s v="Central"/>
    <s v="no"/>
  </r>
  <r>
    <n v="190691"/>
    <s v="CUNY York College"/>
    <s v="NY"/>
    <n v="0.64100000000000001"/>
    <n v="4345"/>
    <n v="15308"/>
    <x v="1150"/>
    <n v="0.57440000000000002"/>
    <n v="0.40079999999999999"/>
    <n v="56945"/>
    <n v="11000"/>
    <n v="11822"/>
    <n v="13"/>
    <s v="Public"/>
    <s v="City"/>
    <s v="East"/>
    <s v="yes"/>
  </r>
  <r>
    <n v="157863"/>
    <s v="Union Commonwealth University"/>
    <s v="KY"/>
    <n v="0.63149999999999995"/>
    <n v="746"/>
    <n v="30946"/>
    <x v="1151"/>
    <n v="0.63780000000000003"/>
    <n v="0.52700000000000002"/>
    <n v="42002"/>
    <n v="24250"/>
    <n v="5687"/>
    <n v="14"/>
    <s v="Private nonprofit"/>
    <s v="Town or Rural"/>
    <s v="Central"/>
    <s v="no"/>
  </r>
  <r>
    <n v="157058"/>
    <s v="Kentucky State University"/>
    <s v="KY"/>
    <n v="0.96079999999999999"/>
    <n v="1309"/>
    <n v="13658"/>
    <x v="1152"/>
    <n v="0.63690000000000002"/>
    <n v="0.58340000000000003"/>
    <n v="36382"/>
    <n v="25938"/>
    <n v="7036"/>
    <n v="10"/>
    <s v="Public"/>
    <s v="Town or Rural"/>
    <s v="Central"/>
    <s v="no"/>
  </r>
  <r>
    <n v="232089"/>
    <s v="Ferrum College"/>
    <s v="VA"/>
    <n v="0.88980000000000004"/>
    <n v="699"/>
    <n v="28520"/>
    <x v="1152"/>
    <n v="0.64139999999999997"/>
    <n v="0.54269999999999996"/>
    <n v="44296"/>
    <n v="27000"/>
    <n v="5763"/>
    <n v="11"/>
    <s v="Private nonprofit"/>
    <s v="Town or Rural"/>
    <s v="East"/>
    <s v="no"/>
  </r>
  <r>
    <n v="214810"/>
    <s v="Pennsylvania State University-Penn State Schuylkill"/>
    <s v="PA"/>
    <n v="0.96640000000000004"/>
    <n v="620"/>
    <n v="25392"/>
    <x v="1153"/>
    <n v="0.7823"/>
    <n v="0.40460000000000002"/>
    <n v="63435"/>
    <n v="25000"/>
    <n v="8985"/>
    <n v="14"/>
    <s v="Public"/>
    <s v="Town or Rural"/>
    <s v="East"/>
    <s v="yes"/>
  </r>
  <r>
    <n v="231095"/>
    <s v="Sterling College"/>
    <s v="VT"/>
    <n v="0.66669999999999996"/>
    <n v="50"/>
    <n v="40760"/>
    <x v="1154"/>
    <n v="0.85709999999999997"/>
    <n v="0.44869999999999999"/>
    <n v="30573"/>
    <n v="23000"/>
    <n v="5583"/>
    <n v="7"/>
    <s v="Private nonprofit"/>
    <s v="Town or Rural"/>
    <s v="East"/>
    <s v="no"/>
  </r>
  <r>
    <n v="127565"/>
    <s v="Metropolitan State University of Denver"/>
    <s v="CO"/>
    <n v="0.98799999999999999"/>
    <n v="15002"/>
    <n v="30684"/>
    <x v="1155"/>
    <n v="0.62890000000000001"/>
    <n v="0.35510000000000003"/>
    <n v="52093"/>
    <n v="21500"/>
    <n v="10105"/>
    <n v="14"/>
    <s v="Public"/>
    <s v="City"/>
    <s v="West"/>
    <s v="yes"/>
  </r>
  <r>
    <n v="207847"/>
    <s v="Southeastern Oklahoma State University"/>
    <s v="OK"/>
    <n v="0.76429999999999998"/>
    <n v="3018"/>
    <n v="16740"/>
    <x v="1155"/>
    <n v="0.63429999999999997"/>
    <n v="0.41599999999999998"/>
    <n v="45079"/>
    <n v="17000"/>
    <n v="7173"/>
    <n v="25"/>
    <s v="Public"/>
    <s v="Town or Rural"/>
    <s v="West"/>
    <s v="no"/>
  </r>
  <r>
    <n v="229160"/>
    <s v="Texas Wesleyan University"/>
    <s v="TX"/>
    <n v="0.69159999999999999"/>
    <n v="1741"/>
    <n v="39582"/>
    <x v="1155"/>
    <n v="0.60819999999999996"/>
    <n v="0.4471"/>
    <n v="54053"/>
    <n v="23125"/>
    <n v="8367"/>
    <n v="12"/>
    <s v="Private nonprofit"/>
    <s v="City"/>
    <s v="West"/>
    <s v="yes"/>
  </r>
  <r>
    <n v="214704"/>
    <s v="Pennsylvania State University-Penn State Berks"/>
    <s v="PA"/>
    <n v="0.98670000000000002"/>
    <n v="1872"/>
    <n v="26958"/>
    <x v="1156"/>
    <n v="0.76749999999999996"/>
    <n v="0.28760000000000002"/>
    <n v="63435"/>
    <n v="25000"/>
    <n v="10158"/>
    <n v="13"/>
    <s v="Public"/>
    <s v="Suburb"/>
    <s v="East"/>
    <s v="yes"/>
  </r>
  <r>
    <n v="197142"/>
    <s v="Villa Maria College"/>
    <s v="NY"/>
    <n v="0.8659"/>
    <n v="603"/>
    <n v="28670"/>
    <x v="1157"/>
    <n v="0.76470000000000005"/>
    <n v="0.64770000000000005"/>
    <n v="38857"/>
    <n v="21250"/>
    <n v="5508"/>
    <n v="10"/>
    <s v="Private nonprofit"/>
    <s v="City"/>
    <s v="East"/>
    <s v="no"/>
  </r>
  <r>
    <n v="133979"/>
    <s v="Florida Memorial University"/>
    <s v="FL"/>
    <n v="0.85260000000000002"/>
    <n v="1183"/>
    <n v="20174"/>
    <x v="1158"/>
    <n v="0.49519999999999997"/>
    <n v="0.69130000000000003"/>
    <n v="36624"/>
    <n v="30063"/>
    <n v="7615"/>
    <n v="17"/>
    <s v="Private nonprofit"/>
    <s v="Suburb"/>
    <s v="East"/>
    <s v="no"/>
  </r>
  <r>
    <n v="102298"/>
    <s v="Talladega College"/>
    <s v="AL"/>
    <n v="0.85419999999999996"/>
    <n v="701"/>
    <n v="15650"/>
    <x v="1159"/>
    <n v="0.54410000000000003"/>
    <n v="0.66620000000000001"/>
    <n v="32229"/>
    <n v="28500"/>
    <n v="6650"/>
    <n v="17"/>
    <s v="Private nonprofit"/>
    <s v="Town or Rural"/>
    <s v="Central"/>
    <s v="no"/>
  </r>
  <r>
    <n v="482413"/>
    <s v="DeVry College of New York"/>
    <s v="NY"/>
    <n v="1"/>
    <n v="86"/>
    <n v="17408"/>
    <x v="1160"/>
    <n v="0"/>
    <n v="0.51429999999999998"/>
    <n v="45987"/>
    <n v="24807"/>
    <n v="11384"/>
    <n v="3"/>
    <s v="Private for-profit"/>
    <s v="City"/>
    <s v="East"/>
    <s v="no"/>
  </r>
  <r>
    <n v="202514"/>
    <s v="Defiance College"/>
    <s v="OH"/>
    <n v="0.47549999999999998"/>
    <n v="499"/>
    <n v="29320"/>
    <x v="1161"/>
    <n v="0.55649999999999999"/>
    <n v="0.49780000000000002"/>
    <n v="49351"/>
    <n v="26813"/>
    <n v="6646"/>
    <n v="11"/>
    <s v="Private nonprofit"/>
    <s v="Town or Rural"/>
    <s v="Central"/>
    <s v="no"/>
  </r>
  <r>
    <n v="132602"/>
    <s v="Bethune-Cookman University"/>
    <s v="FL"/>
    <n v="0.88239999999999996"/>
    <n v="2732"/>
    <n v="14794"/>
    <x v="1162"/>
    <n v="0.61750000000000005"/>
    <n v="0.78300000000000003"/>
    <n v="38518"/>
    <n v="31000"/>
    <n v="7167"/>
    <n v="17"/>
    <s v="Private nonprofit"/>
    <s v="City"/>
    <s v="East"/>
    <s v="no"/>
  </r>
  <r>
    <n v="207306"/>
    <s v="Northwestern Oklahoma State University"/>
    <s v="OK"/>
    <n v="0.65449999999999997"/>
    <n v="1498"/>
    <n v="11664"/>
    <x v="1163"/>
    <n v="0.65069999999999995"/>
    <n v="0.41420000000000001"/>
    <n v="44358"/>
    <n v="17355"/>
    <n v="7182"/>
    <n v="15"/>
    <s v="Public"/>
    <s v="Town or Rural"/>
    <s v="West"/>
    <s v="no"/>
  </r>
  <r>
    <n v="100724"/>
    <s v="Alabama State University"/>
    <s v="AL"/>
    <n v="0.97550000000000003"/>
    <n v="3477"/>
    <n v="19576"/>
    <x v="1164"/>
    <n v="0.69750000000000001"/>
    <n v="0.71340000000000003"/>
    <n v="34502"/>
    <n v="31000"/>
    <n v="8153"/>
    <n v="15"/>
    <s v="Public"/>
    <s v="City"/>
    <s v="Central"/>
    <s v="no"/>
  </r>
  <r>
    <n v="147536"/>
    <s v="National Louis University"/>
    <s v="IL"/>
    <n v="0.95050000000000001"/>
    <n v="4406"/>
    <n v="12705"/>
    <x v="1165"/>
    <n v="0.50419999999999998"/>
    <n v="0.55149999999999999"/>
    <n v="45799"/>
    <n v="19750"/>
    <n v="6891"/>
    <n v="17"/>
    <s v="Private nonprofit"/>
    <s v="City"/>
    <s v="Central"/>
    <s v="no"/>
  </r>
  <r>
    <n v="198303"/>
    <s v="Chowan University"/>
    <s v="NC"/>
    <n v="0.68789999999999996"/>
    <n v="603"/>
    <n v="27910"/>
    <x v="1166"/>
    <n v="0.70809999999999995"/>
    <n v="0.56579999999999997"/>
    <n v="38412"/>
    <n v="29491"/>
    <n v="7034"/>
    <n v="15"/>
    <s v="Private nonprofit"/>
    <s v="Town or Rural"/>
    <s v="East"/>
    <s v="no"/>
  </r>
  <r>
    <n v="228501"/>
    <s v="Sul Ross State University"/>
    <s v="TX"/>
    <n v="0.98709999999999998"/>
    <n v="1396"/>
    <n v="17672"/>
    <x v="1167"/>
    <n v="0.4491"/>
    <n v="0.57740000000000002"/>
    <n v="41871"/>
    <n v="15900"/>
    <n v="7971"/>
    <n v="11"/>
    <s v="Public"/>
    <s v="Town or Rural"/>
    <s v="West"/>
    <s v="no"/>
  </r>
  <r>
    <n v="220181"/>
    <s v="Fisk University"/>
    <s v="TN"/>
    <n v="0.37419999999999998"/>
    <n v="1035"/>
    <n v="25858"/>
    <x v="1168"/>
    <n v="0.73809999999999998"/>
    <n v="0.51790000000000003"/>
    <n v="45454"/>
    <n v="27000"/>
    <n v="6116"/>
    <n v="12"/>
    <s v="Private nonprofit"/>
    <s v="City"/>
    <s v="Central"/>
    <s v="no"/>
  </r>
  <r>
    <n v="111966"/>
    <s v="Charles R Drew University of Medicine and Science"/>
    <s v="CA"/>
    <n v="0.38740000000000002"/>
    <n v="282"/>
    <n v="23000"/>
    <x v="1169"/>
    <n v="0.5"/>
    <n v="0.53590000000000004"/>
    <n v="83438"/>
    <n v="18750"/>
    <n v="9291"/>
    <n v="4"/>
    <s v="Private nonprofit"/>
    <s v="Suburb"/>
    <s v="West"/>
    <s v="yes"/>
  </r>
  <r>
    <n v="224545"/>
    <s v="Texas A&amp;M University-Texarkana"/>
    <s v="TX"/>
    <n v="0.63539999999999996"/>
    <n v="1982"/>
    <n v="45080"/>
    <x v="1170"/>
    <n v="0.6371"/>
    <n v="0.52510000000000001"/>
    <n v="45515"/>
    <n v="18953"/>
    <n v="8835"/>
    <n v="14"/>
    <s v="Public"/>
    <s v="City"/>
    <s v="West"/>
    <s v="no"/>
  </r>
  <r>
    <n v="209603"/>
    <s v="Pacific Northwest College of Art"/>
    <s v="OR"/>
    <n v="0.74850000000000005"/>
    <n v="420"/>
    <n v="49006"/>
    <x v="1171"/>
    <n v="0.69489999999999996"/>
    <n v="0.40529999999999999"/>
    <n v="34883"/>
    <n v="25000"/>
    <n v="8311"/>
    <n v="9"/>
    <s v="Private nonprofit"/>
    <s v="City"/>
    <s v="West"/>
    <s v="no"/>
  </r>
  <r>
    <n v="112394"/>
    <s v="University of Silicon Valley"/>
    <s v="CA"/>
    <n v="0.51180000000000003"/>
    <n v="455"/>
    <n v="22480"/>
    <x v="1172"/>
    <n v="0.6875"/>
    <n v="0.49740000000000001"/>
    <n v="51017"/>
    <n v="31000"/>
    <n v="7964"/>
    <n v="13"/>
    <s v="Private for-profit"/>
    <s v="City"/>
    <s v="West"/>
    <s v="yes"/>
  </r>
  <r>
    <n v="162210"/>
    <s v="Washington Adventist University"/>
    <s v="MD"/>
    <n v="0.46179999999999999"/>
    <n v="452"/>
    <n v="26604"/>
    <x v="1173"/>
    <n v="0.64080000000000004"/>
    <n v="0.37190000000000001"/>
    <n v="64249"/>
    <n v="30500"/>
    <n v="6208"/>
    <n v="9"/>
    <s v="Private nonprofit"/>
    <s v="Suburb"/>
    <s v="East"/>
    <s v="yes"/>
  </r>
  <r>
    <n v="454236"/>
    <s v="Chamberlain University-Ohio"/>
    <s v="OH"/>
    <n v="0.875"/>
    <n v="257"/>
    <n v="19975"/>
    <x v="1174"/>
    <n v="0.33329999999999999"/>
    <n v="0.5"/>
    <n v="92405"/>
    <n v="20919"/>
    <n v="8978"/>
    <n v="8"/>
    <s v="Private for-profit"/>
    <s v="City"/>
    <s v="Central"/>
    <s v="yes"/>
  </r>
  <r>
    <n v="224244"/>
    <s v="Dallas Christian College"/>
    <s v="TX"/>
    <n v="0.218"/>
    <n v="224"/>
    <n v="21730"/>
    <x v="1174"/>
    <n v="0.40910000000000002"/>
    <n v="0.48559999999999998"/>
    <n v="43503"/>
    <n v="24912"/>
    <n v="5606"/>
    <n v="13"/>
    <s v="Private nonprofit"/>
    <s v="Suburb"/>
    <s v="West"/>
    <s v="no"/>
  </r>
  <r>
    <n v="198862"/>
    <s v="Livingstone College"/>
    <s v="NC"/>
    <n v="0.59250000000000003"/>
    <n v="924"/>
    <n v="18296"/>
    <x v="1175"/>
    <n v="0.70630000000000004"/>
    <n v="0.82120000000000004"/>
    <n v="32600"/>
    <n v="31125"/>
    <n v="5732"/>
    <n v="14"/>
    <s v="Private nonprofit"/>
    <s v="Suburb"/>
    <s v="East"/>
    <s v="no"/>
  </r>
  <r>
    <n v="225548"/>
    <s v="Howard Payne University"/>
    <s v="TX"/>
    <n v="0.67369999999999997"/>
    <n v="713"/>
    <n v="34982"/>
    <x v="1176"/>
    <n v="0.51739999999999997"/>
    <n v="0.44269999999999998"/>
    <n v="48376"/>
    <n v="26793"/>
    <n v="6842"/>
    <n v="10"/>
    <s v="Private nonprofit"/>
    <s v="Town or Rural"/>
    <s v="West"/>
    <s v="no"/>
  </r>
  <r>
    <n v="138293"/>
    <s v="Webber International University"/>
    <s v="FL"/>
    <n v="0.69399999999999995"/>
    <n v="813"/>
    <n v="33770"/>
    <x v="1177"/>
    <n v="0.4118"/>
    <n v="0.47670000000000001"/>
    <n v="45606"/>
    <n v="25250"/>
    <n v="5063"/>
    <n v="17"/>
    <s v="Private nonprofit"/>
    <s v="Town or Rural"/>
    <s v="East"/>
    <s v="no"/>
  </r>
  <r>
    <n v="180258"/>
    <s v="University of Providence"/>
    <s v="MT"/>
    <n v="0.50280000000000002"/>
    <n v="528"/>
    <n v="30448"/>
    <x v="1178"/>
    <n v="0.72160000000000002"/>
    <n v="0.32919999999999999"/>
    <n v="48296"/>
    <n v="18750"/>
    <n v="6450"/>
    <n v="9"/>
    <s v="Private nonprofit"/>
    <s v="City"/>
    <s v="West"/>
    <s v="no"/>
  </r>
  <r>
    <n v="155627"/>
    <s v="Ottawa University-Ottawa"/>
    <s v="KS"/>
    <n v="0.8296"/>
    <n v="870"/>
    <n v="35880"/>
    <x v="1179"/>
    <n v="0.58299999999999996"/>
    <n v="0.36749999999999999"/>
    <n v="55552"/>
    <n v="21500"/>
    <n v="6778"/>
    <n v="12"/>
    <s v="Private nonprofit"/>
    <s v="Town or Rural"/>
    <s v="Central"/>
    <s v="yes"/>
  </r>
  <r>
    <n v="165802"/>
    <s v="Fisher College"/>
    <s v="MA"/>
    <n v="0.70679999999999998"/>
    <n v="1167"/>
    <n v="35689"/>
    <x v="1180"/>
    <n v="0.54590000000000005"/>
    <n v="0.3967"/>
    <n v="49669"/>
    <n v="25000"/>
    <n v="7855"/>
    <n v="14"/>
    <s v="Private nonprofit"/>
    <s v="City"/>
    <s v="East"/>
    <s v="no"/>
  </r>
  <r>
    <n v="214625"/>
    <s v="Pennsylvania State University-Penn State New Kensington"/>
    <s v="PA"/>
    <n v="0.95289999999999997"/>
    <n v="416"/>
    <n v="24134"/>
    <x v="1181"/>
    <n v="0.85440000000000005"/>
    <n v="0.318"/>
    <n v="63435"/>
    <n v="25000"/>
    <n v="9403"/>
    <n v="9"/>
    <s v="Public"/>
    <s v="Town or Rural"/>
    <s v="East"/>
    <s v="yes"/>
  </r>
  <r>
    <n v="141167"/>
    <s v="Thomas University"/>
    <s v="GA"/>
    <n v="0.38300000000000001"/>
    <n v="998"/>
    <n v="11640"/>
    <x v="1182"/>
    <n v="0.49249999999999999"/>
    <n v="0.55349999999999999"/>
    <n v="49716"/>
    <n v="21198"/>
    <n v="5844"/>
    <n v="12"/>
    <s v="Private nonprofit"/>
    <s v="Town or Rural"/>
    <s v="East"/>
    <s v="no"/>
  </r>
  <r>
    <n v="160621"/>
    <s v="Southern University and A &amp; M College"/>
    <s v="LA"/>
    <n v="0.35120000000000001"/>
    <n v="5519"/>
    <n v="17272"/>
    <x v="1183"/>
    <n v="0.60309999999999997"/>
    <n v="0.68140000000000001"/>
    <n v="43371"/>
    <n v="29251"/>
    <n v="7735"/>
    <n v="21"/>
    <s v="Public"/>
    <s v="City"/>
    <s v="Central"/>
    <s v="no"/>
  </r>
  <r>
    <n v="220604"/>
    <s v="Le Moyne-Owen College"/>
    <s v="TN"/>
    <n v="0.99229999999999996"/>
    <n v="581"/>
    <n v="12076"/>
    <x v="1184"/>
    <n v="0.47239999999999999"/>
    <n v="0.6734"/>
    <n v="35594"/>
    <n v="28070"/>
    <n v="5132"/>
    <n v="10"/>
    <s v="Private nonprofit"/>
    <s v="City"/>
    <s v="Central"/>
    <s v="no"/>
  </r>
  <r>
    <n v="154855"/>
    <s v="Central Christian College of Kansas"/>
    <s v="KS"/>
    <n v="0.52710000000000001"/>
    <n v="380"/>
    <n v="21000"/>
    <x v="1185"/>
    <n v="0.45"/>
    <n v="0.52400000000000002"/>
    <n v="44468"/>
    <n v="27000"/>
    <n v="4534"/>
    <n v="15"/>
    <s v="Private nonprofit"/>
    <s v="Town or Rural"/>
    <s v="Central"/>
    <s v="no"/>
  </r>
  <r>
    <n v="227429"/>
    <s v="Paul Quinn College"/>
    <s v="TX"/>
    <n v="0.40279999999999999"/>
    <n v="620"/>
    <n v="13498"/>
    <x v="1186"/>
    <n v="0.48980000000000001"/>
    <n v="0.67279999999999995"/>
    <n v="29288"/>
    <n v="23373"/>
    <n v="6785"/>
    <n v="20"/>
    <s v="Private nonprofit"/>
    <s v="City"/>
    <s v="West"/>
    <s v="no"/>
  </r>
  <r>
    <n v="176044"/>
    <s v="Mississippi Valley State University"/>
    <s v="MS"/>
    <n v="0.92379999999999995"/>
    <n v="1439"/>
    <n v="7692"/>
    <x v="1187"/>
    <n v="0.69750000000000001"/>
    <n v="0.56359999999999999"/>
    <n v="31919"/>
    <n v="28413"/>
    <n v="6733"/>
    <n v="13"/>
    <s v="Public"/>
    <s v="Town or Rural"/>
    <s v="Central"/>
    <s v="no"/>
  </r>
  <r>
    <n v="207157"/>
    <s v="Randall University"/>
    <s v="OK"/>
    <n v="0.5786"/>
    <n v="267"/>
    <n v="17714"/>
    <x v="1188"/>
    <n v="0.5625"/>
    <n v="0.37369999999999998"/>
    <n v="42051"/>
    <n v="22626"/>
    <n v="3236"/>
    <n v="11"/>
    <s v="Private nonprofit"/>
    <s v="Suburb"/>
    <s v="West"/>
    <s v="no"/>
  </r>
  <r>
    <n v="225502"/>
    <s v="Texas A&amp;M University-Victoria"/>
    <s v="TX"/>
    <n v="0.95899999999999996"/>
    <n v="2513"/>
    <n v="16989"/>
    <x v="1189"/>
    <n v="0.65100000000000002"/>
    <n v="0.48930000000000001"/>
    <n v="54467"/>
    <n v="18973"/>
    <n v="9358"/>
    <n v="15"/>
    <s v="Public"/>
    <s v="City"/>
    <s v="West"/>
    <s v="yes"/>
  </r>
  <r>
    <n v="162283"/>
    <s v="Coppin State University"/>
    <s v="MD"/>
    <n v="0.45829999999999999"/>
    <n v="1844"/>
    <n v="14024"/>
    <x v="1190"/>
    <n v="0.66220000000000001"/>
    <n v="0.53920000000000001"/>
    <n v="46490"/>
    <n v="25000"/>
    <n v="10091"/>
    <n v="12"/>
    <s v="Public"/>
    <s v="City"/>
    <s v="East"/>
    <s v="no"/>
  </r>
  <r>
    <n v="214768"/>
    <s v="Pennsylvania State University-Penn State Hazleton"/>
    <s v="PA"/>
    <n v="0.96409999999999996"/>
    <n v="501"/>
    <n v="25392"/>
    <x v="1191"/>
    <n v="0.75139999999999996"/>
    <n v="0.42749999999999999"/>
    <n v="63435"/>
    <n v="25000"/>
    <n v="9943"/>
    <n v="12"/>
    <s v="Public"/>
    <s v="Suburb"/>
    <s v="East"/>
    <s v="yes"/>
  </r>
  <r>
    <n v="214713"/>
    <s v="Pennsylvania State University-Penn State Harrisburg"/>
    <s v="PA"/>
    <n v="0.97599999999999998"/>
    <n v="4031"/>
    <n v="26958"/>
    <x v="1192"/>
    <n v="0.82120000000000004"/>
    <n v="0.26129999999999998"/>
    <n v="63435"/>
    <n v="25000"/>
    <n v="11107"/>
    <n v="15"/>
    <s v="Public"/>
    <s v="Suburb"/>
    <s v="East"/>
    <s v="yes"/>
  </r>
  <r>
    <n v="214731"/>
    <s v="Pennsylvania State University-Penn State Brandywine"/>
    <s v="PA"/>
    <n v="0.98109999999999997"/>
    <n v="1223"/>
    <n v="25392"/>
    <x v="1193"/>
    <n v="0.72619999999999996"/>
    <n v="0.33689999999999998"/>
    <n v="63435"/>
    <n v="25000"/>
    <n v="9857"/>
    <n v="15"/>
    <s v="Public"/>
    <s v="Suburb"/>
    <s v="East"/>
    <s v="yes"/>
  </r>
  <r>
    <n v="107877"/>
    <s v="Williams Baptist University"/>
    <s v="AR"/>
    <n v="0.83420000000000005"/>
    <n v="478"/>
    <n v="21070"/>
    <x v="1194"/>
    <n v="0.70150000000000001"/>
    <n v="0.54379999999999995"/>
    <n v="38484"/>
    <n v="21820"/>
    <n v="5570"/>
    <n v="14"/>
    <s v="Private nonprofit"/>
    <s v="Town or Rural"/>
    <s v="Central"/>
    <s v="no"/>
  </r>
  <r>
    <n v="221953"/>
    <s v="Tusculum University"/>
    <s v="TN"/>
    <n v="0.72170000000000001"/>
    <n v="785"/>
    <n v="29250"/>
    <x v="1195"/>
    <n v="0.62860000000000005"/>
    <n v="0.4637"/>
    <n v="44367"/>
    <n v="23250"/>
    <n v="5085"/>
    <n v="18"/>
    <s v="Private nonprofit"/>
    <s v="Town or Rural"/>
    <s v="Central"/>
    <s v="no"/>
  </r>
  <r>
    <n v="482158"/>
    <s v="Middle Georgia State University"/>
    <s v="GA"/>
    <n v="0.99680000000000002"/>
    <n v="6574"/>
    <n v="16390"/>
    <x v="1196"/>
    <n v="0.65290000000000004"/>
    <n v="0.42880000000000001"/>
    <n v="40863"/>
    <n v="19000"/>
    <n v="8304"/>
    <n v="18"/>
    <s v="Public"/>
    <s v="City"/>
    <s v="East"/>
    <s v="no"/>
  </r>
  <r>
    <n v="102270"/>
    <s v="Stillman College"/>
    <s v="AL"/>
    <n v="0.62250000000000005"/>
    <n v="706"/>
    <n v="12126"/>
    <x v="1197"/>
    <n v="0.52810000000000001"/>
    <n v="0.76300000000000001"/>
    <n v="35421"/>
    <n v="29067"/>
    <n v="6164"/>
    <n v="13"/>
    <s v="Private nonprofit"/>
    <s v="City"/>
    <s v="Central"/>
    <s v="no"/>
  </r>
  <r>
    <n v="197993"/>
    <s v="Bennett College"/>
    <s v="NC"/>
    <n v="0.50660000000000005"/>
    <n v="178"/>
    <n v="19140"/>
    <x v="1197"/>
    <n v="0.85709999999999997"/>
    <n v="0.72819999999999996"/>
    <n v="36654"/>
    <n v="28130"/>
    <n v="6566"/>
    <n v="7"/>
    <s v="Private nonprofit"/>
    <s v="City"/>
    <s v="East"/>
    <s v="no"/>
  </r>
  <r>
    <n v="199582"/>
    <s v="Saint Augustine's University"/>
    <s v="NC"/>
    <n v="0.33800000000000002"/>
    <n v="172"/>
    <n v="16896"/>
    <x v="1197"/>
    <n v="0"/>
    <n v="0.50539999999999996"/>
    <n v="35730"/>
    <n v="29669"/>
    <n v="6609"/>
    <n v="10"/>
    <s v="Private nonprofit"/>
    <s v="City"/>
    <s v="East"/>
    <s v="no"/>
  </r>
  <r>
    <n v="466930"/>
    <s v="Chamberlain University-Texas"/>
    <s v="TX"/>
    <n v="0.8387"/>
    <n v="2270"/>
    <n v="20380"/>
    <x v="1197"/>
    <n v="0.60870000000000002"/>
    <n v="0.5373"/>
    <n v="92405"/>
    <n v="20919"/>
    <n v="8197"/>
    <n v="10"/>
    <s v="Private for-profit"/>
    <s v="City"/>
    <s v="West"/>
    <s v="yes"/>
  </r>
  <r>
    <n v="217721"/>
    <s v="Benedict College"/>
    <s v="SC"/>
    <n v="0.95699999999999996"/>
    <n v="1536"/>
    <n v="17440"/>
    <x v="1198"/>
    <n v="0.57320000000000004"/>
    <n v="0.62339999999999995"/>
    <n v="31902"/>
    <n v="32500"/>
    <n v="6890"/>
    <n v="13"/>
    <s v="Private nonprofit"/>
    <s v="City"/>
    <s v="East"/>
    <s v="no"/>
  </r>
  <r>
    <n v="100654"/>
    <s v="Alabama A &amp; M University"/>
    <s v="AL"/>
    <n v="0.57950000000000002"/>
    <n v="6124"/>
    <n v="18634"/>
    <x v="1199"/>
    <n v="0.69889999999999997"/>
    <n v="0.62980000000000003"/>
    <n v="40628"/>
    <n v="31000"/>
    <n v="8699"/>
    <n v="19"/>
    <s v="Public"/>
    <s v="City"/>
    <s v="Central"/>
    <s v="no"/>
  </r>
  <r>
    <n v="238078"/>
    <s v="Wheeling University"/>
    <s v="WV"/>
    <n v="0.63160000000000005"/>
    <n v="589"/>
    <n v="29875"/>
    <x v="1200"/>
    <n v="0.53659999999999997"/>
    <n v="0.31559999999999999"/>
    <n v="57949"/>
    <n v="25125"/>
    <n v="5906"/>
    <n v="15"/>
    <s v="Private nonprofit"/>
    <s v="City"/>
    <s v="East"/>
    <s v="yes"/>
  </r>
  <r>
    <n v="449764"/>
    <s v="Visible Music College"/>
    <s v="TN"/>
    <n v="0.28029999999999999"/>
    <n v="79"/>
    <n v="22000"/>
    <x v="1201"/>
    <n v="0.66669999999999996"/>
    <n v="0.48809999999999998"/>
    <n v="35933"/>
    <n v="9500"/>
    <n v="2476"/>
    <n v="6"/>
    <s v="Private nonprofit"/>
    <s v="City"/>
    <s v="Central"/>
    <s v="no"/>
  </r>
  <r>
    <n v="201690"/>
    <s v="Central State University"/>
    <s v="OH"/>
    <n v="0.98609999999999998"/>
    <n v="2620"/>
    <n v="10058"/>
    <x v="1202"/>
    <n v="0.55920000000000003"/>
    <n v="0.52700000000000002"/>
    <n v="33267"/>
    <n v="30739"/>
    <n v="7698"/>
    <n v="16"/>
    <s v="Public"/>
    <s v="Town or Rural"/>
    <s v="Central"/>
    <s v="no"/>
  </r>
  <r>
    <n v="214643"/>
    <s v="Pennsylvania State University-Penn State Wilkes-Barre"/>
    <s v="PA"/>
    <n v="0.96989999999999998"/>
    <n v="313"/>
    <n v="24006"/>
    <x v="1203"/>
    <n v="0.80720000000000003"/>
    <n v="0.39369999999999999"/>
    <n v="63435"/>
    <n v="25000"/>
    <n v="9188"/>
    <n v="10"/>
    <s v="Public"/>
    <s v="Town or Rural"/>
    <s v="East"/>
    <s v="yes"/>
  </r>
  <r>
    <n v="178369"/>
    <s v="Missouri Valley College"/>
    <s v="MO"/>
    <n v="0.69179999999999997"/>
    <n v="1443"/>
    <n v="23700"/>
    <x v="1204"/>
    <n v="0.52969999999999995"/>
    <n v="0.32"/>
    <n v="43221"/>
    <n v="25950"/>
    <n v="5466"/>
    <n v="18"/>
    <s v="Private nonprofit"/>
    <s v="Town or Rural"/>
    <s v="Central"/>
    <s v="no"/>
  </r>
  <r>
    <n v="177986"/>
    <s v="Logan University"/>
    <s v="MO"/>
    <n v="0.64290000000000003"/>
    <n v="229"/>
    <n v="9000"/>
    <x v="1205"/>
    <n v="0.5"/>
    <n v="0.40439999999999998"/>
    <n v="55838"/>
    <n v="10250"/>
    <n v="7004"/>
    <n v="9"/>
    <s v="Private nonprofit"/>
    <s v="Suburb"/>
    <s v="Central"/>
    <s v="yes"/>
  </r>
  <r>
    <n v="229063"/>
    <s v="Texas Southern University"/>
    <s v="TX"/>
    <n v="0.96909999999999996"/>
    <n v="6844"/>
    <n v="21473"/>
    <x v="1206"/>
    <n v="0.66210000000000002"/>
    <n v="0.72260000000000002"/>
    <n v="38924"/>
    <n v="29000"/>
    <n v="8730"/>
    <n v="19"/>
    <s v="Public"/>
    <s v="City"/>
    <s v="West"/>
    <s v="no"/>
  </r>
  <r>
    <n v="145336"/>
    <s v="Governors State University"/>
    <s v="IL"/>
    <n v="0.48270000000000002"/>
    <n v="2556"/>
    <n v="12004"/>
    <x v="1207"/>
    <n v="0.56220000000000003"/>
    <n v="0.53590000000000004"/>
    <n v="58169"/>
    <n v="18618"/>
    <n v="8619"/>
    <n v="11"/>
    <s v="Public"/>
    <s v="Suburb"/>
    <s v="Central"/>
    <s v="yes"/>
  </r>
  <r>
    <n v="199643"/>
    <s v="Shaw University"/>
    <s v="NC"/>
    <n v="0.80159999999999998"/>
    <n v="875"/>
    <n v="17538"/>
    <x v="1208"/>
    <n v="0.51649999999999996"/>
    <n v="0.6643"/>
    <n v="34409"/>
    <n v="32500"/>
    <n v="5041"/>
    <n v="14"/>
    <s v="Private nonprofit"/>
    <s v="City"/>
    <s v="East"/>
    <s v="no"/>
  </r>
  <r>
    <n v="214698"/>
    <s v="Pennsylvania State University-Penn State Beaver"/>
    <s v="PA"/>
    <n v="0.95650000000000002"/>
    <n v="482"/>
    <n v="24134"/>
    <x v="1209"/>
    <n v="0.75609999999999999"/>
    <n v="0.31940000000000002"/>
    <n v="63435"/>
    <n v="25000"/>
    <n v="9688"/>
    <n v="12"/>
    <s v="Public"/>
    <s v="Suburb"/>
    <s v="East"/>
    <s v="yes"/>
  </r>
  <r>
    <n v="147776"/>
    <s v="Northeastern Illinois University"/>
    <s v="IL"/>
    <n v="0.746"/>
    <n v="3982"/>
    <n v="22726"/>
    <x v="1210"/>
    <n v="0.52329999999999999"/>
    <n v="0.55669999999999997"/>
    <n v="52234"/>
    <n v="14600"/>
    <n v="9265"/>
    <n v="9"/>
    <s v="Public"/>
    <s v="City"/>
    <s v="Central"/>
    <s v="yes"/>
  </r>
  <r>
    <n v="489937"/>
    <s v="Carolina University"/>
    <s v="NC"/>
    <n v="0.39539999999999997"/>
    <n v="460"/>
    <n v="17575"/>
    <x v="1211"/>
    <n v="0.56359999999999999"/>
    <n v="0.37259999999999999"/>
    <n v="32864"/>
    <n v="20287"/>
    <n v="5407"/>
    <n v="17"/>
    <s v="Private nonprofit"/>
    <s v="City"/>
    <s v="East"/>
    <s v="no"/>
  </r>
  <r>
    <n v="190655"/>
    <s v="CUNY New York City College of Technology"/>
    <s v="NY"/>
    <n v="0.80289999999999995"/>
    <n v="13580"/>
    <n v="15282"/>
    <x v="1212"/>
    <n v="0.64870000000000005"/>
    <n v="0.55069999999999997"/>
    <n v="49365"/>
    <n v="10533"/>
    <n v="12016"/>
    <n v="16"/>
    <s v="Public"/>
    <s v="City"/>
    <s v="East"/>
    <s v="no"/>
  </r>
  <r>
    <n v="447689"/>
    <s v="Georgia Gwinnett College"/>
    <s v="GA"/>
    <n v="0.95499999999999996"/>
    <n v="11344"/>
    <n v="13844"/>
    <x v="1212"/>
    <n v="0.63370000000000004"/>
    <n v="0.5181"/>
    <n v="47730"/>
    <n v="20076"/>
    <n v="8110"/>
    <n v="19"/>
    <s v="Public"/>
    <s v="Suburb"/>
    <s v="East"/>
    <s v="no"/>
  </r>
  <r>
    <n v="154518"/>
    <s v="Waldorf University"/>
    <s v="IA"/>
    <n v="0.76980000000000004"/>
    <n v="1827"/>
    <n v="25978"/>
    <x v="1213"/>
    <n v="0.44140000000000001"/>
    <n v="0.35520000000000002"/>
    <n v="51165"/>
    <n v="18752"/>
    <n v="5766"/>
    <n v="22"/>
    <s v="Private nonprofit"/>
    <s v="Town or Rural"/>
    <s v="Central"/>
    <s v="yes"/>
  </r>
  <r>
    <n v="199458"/>
    <s v="Mid-Atlantic Christian University"/>
    <s v="NC"/>
    <n v="0.62160000000000004"/>
    <n v="132"/>
    <n v="17280"/>
    <x v="1214"/>
    <n v="0.31580000000000003"/>
    <n v="0.37640000000000001"/>
    <n v="38342"/>
    <n v="27000"/>
    <n v="5406"/>
    <n v="9"/>
    <s v="Private nonprofit"/>
    <s v="Town or Rural"/>
    <s v="East"/>
    <s v="no"/>
  </r>
  <r>
    <n v="426314"/>
    <s v="Embry-Riddle Aeronautical University-Worldwide"/>
    <s v="FL"/>
    <n v="0.57909999999999995"/>
    <n v="9139"/>
    <n v="12097"/>
    <x v="1215"/>
    <n v="0.60289999999999999"/>
    <n v="0.25509999999999999"/>
    <n v="84131"/>
    <n v="23666"/>
    <n v="9064"/>
    <n v="23"/>
    <s v="Private nonprofit"/>
    <s v="City"/>
    <s v="East"/>
    <s v="yes"/>
  </r>
  <r>
    <n v="139968"/>
    <s v="Gordon State College"/>
    <s v="GA"/>
    <n v="0.85899999999999999"/>
    <n v="2544"/>
    <n v="10948"/>
    <x v="1216"/>
    <n v="0.51219999999999999"/>
    <n v="0.48430000000000001"/>
    <n v="37871"/>
    <n v="17500"/>
    <n v="7589"/>
    <n v="20"/>
    <s v="Public"/>
    <s v="Town or Rural"/>
    <s v="East"/>
    <s v="no"/>
  </r>
  <r>
    <n v="455770"/>
    <s v="Providence Christian College"/>
    <s v="CA"/>
    <n v="1"/>
    <n v="168"/>
    <n v="36963"/>
    <x v="1217"/>
    <n v="0.78569999999999995"/>
    <n v="0.31290000000000001"/>
    <n v="46264"/>
    <n v="25000"/>
    <n v="6313"/>
    <n v="17"/>
    <s v="Private nonprofit"/>
    <s v="City"/>
    <s v="West"/>
    <s v="no"/>
  </r>
  <r>
    <n v="486938"/>
    <s v="Chamberlain University-Nevada"/>
    <s v="NV"/>
    <n v="0.76470000000000005"/>
    <n v="652"/>
    <n v="19975"/>
    <x v="1217"/>
    <n v="0.75"/>
    <n v="0.48520000000000002"/>
    <n v="92405"/>
    <n v="20919"/>
    <n v="8978"/>
    <n v="15"/>
    <s v="Private for-profit"/>
    <s v="City"/>
    <s v="West"/>
    <s v="yes"/>
  </r>
  <r>
    <n v="190646"/>
    <s v="CUNY Medgar Evers College"/>
    <s v="NY"/>
    <n v="0.86050000000000004"/>
    <n v="3233"/>
    <n v="15302"/>
    <x v="1218"/>
    <n v="0.49740000000000001"/>
    <n v="0.56320000000000003"/>
    <n v="46498"/>
    <n v="10988"/>
    <n v="11999"/>
    <n v="13"/>
    <s v="Public"/>
    <s v="City"/>
    <s v="East"/>
    <s v="no"/>
  </r>
  <r>
    <n v="214801"/>
    <s v="Pennsylvania State University-Penn State Abington"/>
    <s v="PA"/>
    <n v="0.9677"/>
    <n v="2877"/>
    <n v="25664"/>
    <x v="1219"/>
    <n v="0.77229999999999999"/>
    <n v="0.38769999999999999"/>
    <n v="63435"/>
    <n v="25000"/>
    <n v="9204"/>
    <n v="14"/>
    <s v="Public"/>
    <s v="Suburb"/>
    <s v="East"/>
    <s v="yes"/>
  </r>
  <r>
    <n v="112084"/>
    <s v="San Diego Christian College"/>
    <s v="CA"/>
    <n v="0.30809999999999998"/>
    <n v="87"/>
    <n v="28012"/>
    <x v="1220"/>
    <n v="0.85709999999999997"/>
    <n v="0.45"/>
    <n v="49766"/>
    <n v="24941"/>
    <n v="7898"/>
    <n v="9"/>
    <s v="Private nonprofit"/>
    <s v="Suburb"/>
    <s v="West"/>
    <s v="no"/>
  </r>
  <r>
    <n v="229780"/>
    <s v="Wayland Baptist University"/>
    <s v="TX"/>
    <n v="0.55959999999999999"/>
    <n v="2041"/>
    <n v="23782"/>
    <x v="1221"/>
    <n v="0.44529999999999997"/>
    <n v="0.45700000000000002"/>
    <n v="51838"/>
    <n v="23106"/>
    <n v="5999"/>
    <n v="10"/>
    <s v="Private nonprofit"/>
    <s v="Town or Rural"/>
    <s v="West"/>
    <s v="yes"/>
  </r>
  <r>
    <n v="214786"/>
    <s v="Pennsylvania State University-Penn State Greater Allegheny"/>
    <s v="PA"/>
    <n v="0.9647"/>
    <n v="349"/>
    <n v="24134"/>
    <x v="1222"/>
    <n v="0.77880000000000005"/>
    <n v="0.41270000000000001"/>
    <n v="63435"/>
    <n v="25000"/>
    <n v="10177"/>
    <n v="9"/>
    <s v="Public"/>
    <s v="Suburb"/>
    <s v="East"/>
    <s v="yes"/>
  </r>
  <r>
    <n v="200846"/>
    <s v="University of Akron Wayne College"/>
    <s v="OH"/>
    <n v="0.8992"/>
    <n v="457"/>
    <n v="15403"/>
    <x v="1223"/>
    <n v="0.58540000000000003"/>
    <n v="0.1249"/>
    <n v="46600"/>
    <n v="23250"/>
    <n v="7842"/>
    <n v="42"/>
    <s v="Public"/>
    <s v="Town or Rural"/>
    <s v="Central"/>
    <s v="no"/>
  </r>
  <r>
    <n v="464226"/>
    <s v="Ottawa University-Surprise"/>
    <s v="AZ"/>
    <n v="0.78149999999999997"/>
    <n v="836"/>
    <n v="35880"/>
    <x v="1224"/>
    <n v="0.5"/>
    <n v="0.39839999999999998"/>
    <n v="55552"/>
    <n v="21500"/>
    <n v="6690"/>
    <n v="11"/>
    <s v="Private nonprofit"/>
    <s v="Suburb"/>
    <s v="West"/>
    <s v="yes"/>
  </r>
  <r>
    <n v="214670"/>
    <s v="Pennsylvania State University-Penn State Lehigh Valley"/>
    <s v="PA"/>
    <n v="0.97370000000000001"/>
    <n v="859"/>
    <n v="25392"/>
    <x v="1225"/>
    <n v="0.83389999999999997"/>
    <n v="0.35010000000000002"/>
    <n v="63435"/>
    <n v="25000"/>
    <n v="8550"/>
    <n v="14"/>
    <s v="Public"/>
    <s v="Suburb"/>
    <s v="East"/>
    <s v="yes"/>
  </r>
  <r>
    <n v="231554"/>
    <s v="Bluefield University"/>
    <s v="VA"/>
    <n v="0.59309999999999996"/>
    <n v="614"/>
    <n v="26770"/>
    <x v="1226"/>
    <n v="0.6149"/>
    <n v="0.51359999999999995"/>
    <n v="48896"/>
    <n v="21855"/>
    <n v="5619"/>
    <n v="14"/>
    <s v="Private nonprofit"/>
    <s v="Town or Rural"/>
    <s v="East"/>
    <s v="no"/>
  </r>
  <r>
    <n v="214689"/>
    <s v="Pennsylvania State University-Penn State Altoona"/>
    <s v="PA"/>
    <n v="0.98060000000000003"/>
    <n v="2367"/>
    <n v="26958"/>
    <x v="1227"/>
    <n v="0.79520000000000002"/>
    <n v="0.29370000000000002"/>
    <n v="63435"/>
    <n v="25000"/>
    <n v="9491"/>
    <n v="13"/>
    <s v="Public"/>
    <s v="City"/>
    <s v="East"/>
    <s v="yes"/>
  </r>
  <r>
    <n v="214829"/>
    <s v="Pennsylvania State University-Penn State York"/>
    <s v="PA"/>
    <n v="0.97409999999999997"/>
    <n v="668"/>
    <n v="25392"/>
    <x v="1228"/>
    <n v="0.76839999999999997"/>
    <n v="0.30199999999999999"/>
    <n v="63435"/>
    <n v="25000"/>
    <n v="10236"/>
    <n v="14"/>
    <s v="Public"/>
    <s v="Suburb"/>
    <s v="East"/>
    <s v="yes"/>
  </r>
  <r>
    <n v="144005"/>
    <s v="Chicago State University"/>
    <s v="IL"/>
    <n v="0.43259999999999998"/>
    <n v="1384"/>
    <n v="12754"/>
    <x v="1229"/>
    <n v="0.57320000000000004"/>
    <n v="0.5786"/>
    <n v="42778"/>
    <n v="30625"/>
    <n v="8878"/>
    <n v="9"/>
    <s v="Public"/>
    <s v="City"/>
    <s v="Central"/>
    <s v="no"/>
  </r>
  <r>
    <n v="140340"/>
    <s v="Herzing University-Atlanta"/>
    <s v="GA"/>
    <n v="0.9375"/>
    <n v="387"/>
    <n v="13450"/>
    <x v="1230"/>
    <n v="0.25"/>
    <n v="0.70340000000000003"/>
    <n v="36909"/>
    <n v="21500"/>
    <n v="7516"/>
    <n v="14"/>
    <s v="Private nonprofit"/>
    <s v="City"/>
    <s v="East"/>
    <s v="no"/>
  </r>
  <r>
    <n v="217624"/>
    <s v="Allen University"/>
    <s v="SC"/>
    <n v="0.72540000000000004"/>
    <n v="576"/>
    <n v="14304"/>
    <x v="1231"/>
    <n v="0.44969999999999999"/>
    <n v="0.76539999999999997"/>
    <n v="30497"/>
    <n v="34290"/>
    <n v="5502"/>
    <n v="12"/>
    <s v="Private nonprofit"/>
    <s v="City"/>
    <s v="East"/>
    <s v="no"/>
  </r>
  <r>
    <n v="160630"/>
    <s v="Southern University at New Orleans"/>
    <s v="LA"/>
    <n v="0.78900000000000003"/>
    <n v="1055"/>
    <n v="16954"/>
    <x v="1232"/>
    <n v="0.52"/>
    <n v="0.41739999999999999"/>
    <n v="34042"/>
    <n v="31000"/>
    <n v="6898"/>
    <n v="13"/>
    <s v="Public"/>
    <s v="City"/>
    <s v="Central"/>
    <s v="no"/>
  </r>
  <r>
    <n v="482468"/>
    <s v="DeVry University-Georgia"/>
    <s v="GA"/>
    <n v="1"/>
    <n v="516"/>
    <n v="17408"/>
    <x v="1233"/>
    <n v="0.4"/>
    <n v="0.73729999999999996"/>
    <n v="45987"/>
    <n v="24807"/>
    <n v="9146"/>
    <n v="18"/>
    <s v="Private for-profit"/>
    <s v="Suburb"/>
    <s v="East"/>
    <s v="no"/>
  </r>
  <r>
    <n v="206491"/>
    <s v="Wilberforce University"/>
    <s v="OH"/>
    <n v="0.40500000000000003"/>
    <n v="822"/>
    <n v="16448"/>
    <x v="1234"/>
    <n v="0.74170000000000003"/>
    <n v="0.7409"/>
    <n v="38298"/>
    <n v="26468"/>
    <n v="7300"/>
    <n v="12"/>
    <s v="Private nonprofit"/>
    <s v="Town or Rural"/>
    <s v="Central"/>
    <s v="no"/>
  </r>
  <r>
    <n v="176318"/>
    <s v="Rust College"/>
    <s v="MS"/>
    <n v="0.48670000000000002"/>
    <n v="467"/>
    <n v="13265"/>
    <x v="1235"/>
    <n v="0.84379999999999999"/>
    <n v="0.71460000000000001"/>
    <n v="32275"/>
    <n v="26159"/>
    <n v="5096"/>
    <n v="10"/>
    <s v="Private nonprofit"/>
    <s v="Town or Rural"/>
    <s v="Central"/>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CD951E-A27D-488D-B42C-5AF9CF34731F}" name="PivotTable65"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39:Z49"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axis="axisRow" dataField="1" compact="0" outline="0" showAll="0">
      <items count="16">
        <item x="0"/>
        <item x="1"/>
        <item x="2"/>
        <item x="3"/>
        <item x="4"/>
        <item x="5"/>
        <item x="6"/>
        <item x="7"/>
        <item x="8"/>
        <item x="9"/>
        <item x="10"/>
        <item x="11"/>
        <item x="12"/>
        <item x="13"/>
        <item x="14"/>
        <item t="default"/>
      </items>
    </pivotField>
  </pivotFields>
  <rowFields count="1">
    <field x="9"/>
  </rowFields>
  <rowItems count="10">
    <i>
      <x v="1"/>
    </i>
    <i>
      <x v="2"/>
    </i>
    <i>
      <x v="3"/>
    </i>
    <i>
      <x v="4"/>
    </i>
    <i>
      <x v="5"/>
    </i>
    <i>
      <x v="6"/>
    </i>
    <i>
      <x v="7"/>
    </i>
    <i>
      <x v="9"/>
    </i>
    <i>
      <x v="13"/>
    </i>
    <i t="grand">
      <x/>
    </i>
  </rowItems>
  <colItems count="1">
    <i/>
  </colItems>
  <dataFields count="1">
    <dataField name="Count of student_faculty_ratio"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0A92DA-1926-4965-9B49-910E2EB3B9CE}" name="PivotTable58" cacheId="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14" firstHeaderRow="1" firstDataRow="1" firstDataCol="1"/>
  <pivotFields count="1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0"/>
  </rowFields>
  <rowItems count="11">
    <i>
      <x v="1"/>
    </i>
    <i>
      <x v="2"/>
    </i>
    <i>
      <x v="3"/>
    </i>
    <i>
      <x v="4"/>
    </i>
    <i>
      <x v="5"/>
    </i>
    <i>
      <x v="6"/>
    </i>
    <i>
      <x v="7"/>
    </i>
    <i>
      <x v="8"/>
    </i>
    <i>
      <x v="9"/>
    </i>
    <i>
      <x v="10"/>
    </i>
    <i t="grand">
      <x/>
    </i>
  </rowItems>
  <colItems count="1">
    <i/>
  </colItems>
  <dataFields count="1">
    <dataField name="Count of admission_rate" fld="0" subtotal="count" baseField="0" baseItem="0"/>
  </dataFields>
  <chartFormats count="2">
    <chartFormat chart="4"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C4BFC1-7406-429A-B6C3-09BAE74B44DB}" name="PivotTable64" cacheId="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1:B40"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axis="axisRow" dataField="1"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2"/>
  </rowFields>
  <rowItems count="9">
    <i>
      <x v="1"/>
    </i>
    <i>
      <x v="2"/>
    </i>
    <i>
      <x v="3"/>
    </i>
    <i>
      <x v="4"/>
    </i>
    <i>
      <x v="5"/>
    </i>
    <i>
      <x v="6"/>
    </i>
    <i>
      <x v="7"/>
    </i>
    <i>
      <x v="8"/>
    </i>
    <i t="grand">
      <x/>
    </i>
  </rowItems>
  <colItems count="1">
    <i/>
  </colItems>
  <dataFields count="1">
    <dataField name="Count of tuition_out_of_state" fld="2"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1BC5B-DDB3-2945-9604-45358CE93A8E}"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ention_rate(cleaned)">
  <location ref="AL2:AM12"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0">
    <i>
      <x v="2"/>
    </i>
    <i>
      <x v="3"/>
    </i>
    <i>
      <x v="4"/>
    </i>
    <i>
      <x v="5"/>
    </i>
    <i>
      <x v="6"/>
    </i>
    <i>
      <x v="7"/>
    </i>
    <i>
      <x v="8"/>
    </i>
    <i>
      <x v="9"/>
    </i>
    <i>
      <x v="10"/>
    </i>
    <i t="grand">
      <x/>
    </i>
  </rowItems>
  <colItems count="1">
    <i/>
  </colItems>
  <dataFields count="1">
    <dataField name="Count of retention_rate" fld="0" subtotal="count" baseField="0" baseItem="0"/>
  </dataFields>
  <pivotTableStyleInfo name="PivotStyleLight16" showRowHeaders="1" showColHeaders="1" showRowStripes="0" showColStripes="0" showLastColumn="1"/>
  <filters count="1">
    <filter fld="0" type="captionNotEqual" evalOrder="-1" id="1" stringValue1="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046168-E657-47AD-8A54-8ECAB1D970C1}" name="PivotTable60"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16:N2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5"/>
  </rowFields>
  <rowItems count="10">
    <i>
      <x v="1"/>
    </i>
    <i>
      <x v="2"/>
    </i>
    <i>
      <x v="3"/>
    </i>
    <i>
      <x v="4"/>
    </i>
    <i>
      <x v="5"/>
    </i>
    <i>
      <x v="6"/>
    </i>
    <i>
      <x v="7"/>
    </i>
    <i>
      <x v="8"/>
    </i>
    <i>
      <x v="9"/>
    </i>
    <i t="grand">
      <x/>
    </i>
  </rowItems>
  <colItems count="1">
    <i/>
  </colItems>
  <dataFields count="1">
    <dataField name="Count of pct_pell" fld="5"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CFC484-A59D-4500-947E-01EE81DA118A}" name="PivotTable5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edian_grad_debt">
  <location ref="Y3:Z20"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s>
  <rowFields count="1">
    <field x="10"/>
  </rowFields>
  <rowItems count="17">
    <i>
      <x v="2"/>
    </i>
    <i>
      <x v="3"/>
    </i>
    <i>
      <x v="4"/>
    </i>
    <i>
      <x v="5"/>
    </i>
    <i>
      <x v="6"/>
    </i>
    <i>
      <x v="7"/>
    </i>
    <i>
      <x v="8"/>
    </i>
    <i>
      <x v="9"/>
    </i>
    <i>
      <x v="10"/>
    </i>
    <i>
      <x v="11"/>
    </i>
    <i>
      <x v="12"/>
    </i>
    <i>
      <x v="13"/>
    </i>
    <i>
      <x v="14"/>
    </i>
    <i>
      <x v="15"/>
    </i>
    <i>
      <x v="16"/>
    </i>
    <i>
      <x v="17"/>
    </i>
    <i t="grand">
      <x/>
    </i>
  </rowItems>
  <colItems count="1">
    <i/>
  </colItems>
  <dataFields count="1">
    <dataField name="Count of median_grad_debt" fld="1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DE6D1-675E-4032-B835-5B7BB87D433F}" name="PivotTable57" cacheId="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6:B28" firstHeaderRow="1" firstDataRow="1" firstDataCol="1"/>
  <pivotFields count="10">
    <pivotField compact="0" outline="0" showAll="0">
      <items count="13">
        <item x="0"/>
        <item x="1"/>
        <item x="2"/>
        <item x="3"/>
        <item x="4"/>
        <item x="5"/>
        <item x="6"/>
        <item x="7"/>
        <item x="8"/>
        <item x="9"/>
        <item x="10"/>
        <item x="11"/>
        <item t="default"/>
      </items>
    </pivotField>
    <pivotField axis="axisRow" dataField="1"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1"/>
  </rowFields>
  <rowItems count="12">
    <i>
      <x v="1"/>
    </i>
    <i>
      <x v="2"/>
    </i>
    <i>
      <x v="3"/>
    </i>
    <i>
      <x v="4"/>
    </i>
    <i>
      <x v="5"/>
    </i>
    <i>
      <x v="6"/>
    </i>
    <i>
      <x v="7"/>
    </i>
    <i>
      <x v="8"/>
    </i>
    <i>
      <x v="9"/>
    </i>
    <i>
      <x v="10"/>
    </i>
    <i>
      <x v="11"/>
    </i>
    <i t="grand">
      <x/>
    </i>
  </rowItems>
  <colItems count="1">
    <i/>
  </colItems>
  <dataFields count="1">
    <dataField name="Count of undergrad_enrollment" fld="1" subtotal="count"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15AD02-9ED3-4BFE-BCF8-CD9FE96148FB}" name="PivotTable62"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22:Z3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axis="axisRow" dataField="1"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8"/>
  </rowFields>
  <rowItems count="14">
    <i>
      <x v="1"/>
    </i>
    <i>
      <x v="2"/>
    </i>
    <i>
      <x v="3"/>
    </i>
    <i>
      <x v="4"/>
    </i>
    <i>
      <x v="5"/>
    </i>
    <i>
      <x v="6"/>
    </i>
    <i>
      <x v="7"/>
    </i>
    <i>
      <x v="8"/>
    </i>
    <i>
      <x v="9"/>
    </i>
    <i>
      <x v="10"/>
    </i>
    <i>
      <x v="11"/>
    </i>
    <i>
      <x v="12"/>
    </i>
    <i>
      <x v="13"/>
    </i>
    <i t="grand">
      <x/>
    </i>
  </rowItems>
  <colItems count="1">
    <i/>
  </colItems>
  <dataFields count="1">
    <dataField name="Count of avg_faculty_salary"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A95365-57CE-4DFF-BCA2-CDA56B63A2A8}" name="PivotTable61"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A44:B55"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axis="axisRow" dataField="1" compact="0" outline="0" showAll="0">
      <items count="13">
        <item x="0"/>
        <item x="1"/>
        <item x="2"/>
        <item x="3"/>
        <item x="4"/>
        <item x="5"/>
        <item x="6"/>
        <item x="7"/>
        <item x="8"/>
        <item x="9"/>
        <item x="10"/>
        <item x="11"/>
        <item t="default"/>
      </items>
    </pivotField>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3"/>
  </rowFields>
  <rowItems count="11">
    <i>
      <x v="1"/>
    </i>
    <i>
      <x v="2"/>
    </i>
    <i>
      <x v="3"/>
    </i>
    <i>
      <x v="4"/>
    </i>
    <i>
      <x v="5"/>
    </i>
    <i>
      <x v="6"/>
    </i>
    <i>
      <x v="7"/>
    </i>
    <i>
      <x v="8"/>
    </i>
    <i>
      <x v="9"/>
    </i>
    <i>
      <x v="10"/>
    </i>
    <i t="grand">
      <x/>
    </i>
  </rowItems>
  <colItems count="1">
    <i/>
  </colItems>
  <dataFields count="1">
    <dataField name="Count of completion_rate" fld="3"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A02CFD-C62B-405F-8E49-7149D4C95DAE}" name="PivotTable59"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3:N14"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4"/>
  </rowFields>
  <rowItems count="11">
    <i>
      <x v="1"/>
    </i>
    <i>
      <x v="2"/>
    </i>
    <i>
      <x v="3"/>
    </i>
    <i>
      <x v="4"/>
    </i>
    <i>
      <x v="5"/>
    </i>
    <i>
      <x v="6"/>
    </i>
    <i>
      <x v="7"/>
    </i>
    <i>
      <x v="8"/>
    </i>
    <i>
      <x v="9"/>
    </i>
    <i>
      <x v="10"/>
    </i>
    <i t="grand">
      <x/>
    </i>
  </rowItems>
  <colItems count="1">
    <i/>
  </colItems>
  <dataFields count="1">
    <dataField name="Count of retention_rate" fld="4"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9B697D-F2B8-4FCD-ADDB-5778606B551B}" name="PivotTable63" cacheId="53"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M29:N42"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axis="axisRow" dataField="1"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Count of median_earnings_10yr" fld="6" subtotal="count"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ECC5C0-5B76-43A5-9288-0AEAFB3F9791}"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mpletion_rate">
  <location ref="AL19:AM29" firstHeaderRow="1" firstDataRow="1" firstDataCol="1"/>
  <pivotFields count="17">
    <pivotField showAll="0"/>
    <pivotField showAll="0"/>
    <pivotField showAll="0"/>
    <pivotField showAll="0"/>
    <pivotField showAll="0"/>
    <pivotField showAll="0"/>
    <pivotField axis="axisRow"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0">
    <i>
      <x v="2"/>
    </i>
    <i>
      <x v="3"/>
    </i>
    <i>
      <x v="4"/>
    </i>
    <i>
      <x v="5"/>
    </i>
    <i>
      <x v="6"/>
    </i>
    <i>
      <x v="7"/>
    </i>
    <i>
      <x v="8"/>
    </i>
    <i>
      <x v="9"/>
    </i>
    <i>
      <x v="10"/>
    </i>
    <i t="grand">
      <x/>
    </i>
  </rowItems>
  <colItems count="1">
    <i/>
  </colItems>
  <dataFields count="1">
    <dataField name="Count of completion_rate" fld="6" subtotal="count" baseField="6"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files.consumerfinance.gov/f/documents/cfpb_building_block_activities_understanding-how-much-student-debt-afford_guide.pdf" TargetMode="External"/><Relationship Id="rId1" Type="http://schemas.openxmlformats.org/officeDocument/2006/relationships/hyperlink" Target="https://studentaid.gov/sites/default/files/repaying-your-loa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DAF4-DACA-4B4E-9E77-7238A4E835EE}">
  <dimension ref="A1:Q1408"/>
  <sheetViews>
    <sheetView workbookViewId="0">
      <selection activeCell="S14" sqref="S14"/>
    </sheetView>
  </sheetViews>
  <sheetFormatPr baseColWidth="10" defaultColWidth="8.83203125" defaultRowHeight="15" x14ac:dyDescent="0.2"/>
  <cols>
    <col min="42" max="42" width="12.33203125" bestFit="1" customWidth="1"/>
    <col min="43" max="43" width="21.1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104151</v>
      </c>
      <c r="B2" t="s">
        <v>17</v>
      </c>
      <c r="C2" t="s">
        <v>18</v>
      </c>
      <c r="D2">
        <v>0.89890000000000003</v>
      </c>
      <c r="E2">
        <v>64674</v>
      </c>
      <c r="F2">
        <v>33139</v>
      </c>
      <c r="G2">
        <v>0.6804</v>
      </c>
      <c r="H2">
        <v>0.86639999999999995</v>
      </c>
      <c r="I2">
        <v>0.28989999999999999</v>
      </c>
      <c r="J2">
        <v>62668</v>
      </c>
      <c r="K2">
        <v>19500</v>
      </c>
      <c r="L2">
        <v>12684</v>
      </c>
      <c r="M2">
        <v>18</v>
      </c>
      <c r="N2" t="s">
        <v>19</v>
      </c>
      <c r="O2" t="s">
        <v>20</v>
      </c>
      <c r="P2" t="s">
        <v>21</v>
      </c>
      <c r="Q2" t="str">
        <f t="shared" ref="Q2:Q65" si="0">IF(J2&gt;50000,"yes","no")</f>
        <v>yes</v>
      </c>
    </row>
    <row r="3" spans="1:17" x14ac:dyDescent="0.2">
      <c r="A3">
        <v>104179</v>
      </c>
      <c r="B3" t="s">
        <v>22</v>
      </c>
      <c r="C3" t="s">
        <v>18</v>
      </c>
      <c r="D3">
        <v>0.86140000000000005</v>
      </c>
      <c r="E3">
        <v>42537</v>
      </c>
      <c r="F3">
        <v>42278</v>
      </c>
      <c r="G3">
        <v>0.67520000000000002</v>
      </c>
      <c r="H3">
        <v>0.82779999999999998</v>
      </c>
      <c r="I3">
        <v>0.25700000000000001</v>
      </c>
      <c r="J3">
        <v>59979</v>
      </c>
      <c r="K3">
        <v>19620</v>
      </c>
      <c r="L3">
        <v>12347</v>
      </c>
      <c r="M3">
        <v>20</v>
      </c>
      <c r="N3" t="s">
        <v>19</v>
      </c>
      <c r="O3" t="s">
        <v>20</v>
      </c>
      <c r="P3" t="s">
        <v>21</v>
      </c>
      <c r="Q3" t="str">
        <f t="shared" si="0"/>
        <v>yes</v>
      </c>
    </row>
    <row r="4" spans="1:17" x14ac:dyDescent="0.2">
      <c r="A4">
        <v>104586</v>
      </c>
      <c r="B4" t="s">
        <v>23</v>
      </c>
      <c r="C4" t="s">
        <v>18</v>
      </c>
      <c r="D4">
        <v>0.76580000000000004</v>
      </c>
      <c r="E4">
        <v>3218</v>
      </c>
      <c r="F4">
        <v>44149</v>
      </c>
      <c r="G4">
        <v>0.67759999999999998</v>
      </c>
      <c r="H4">
        <v>0.8216</v>
      </c>
      <c r="I4">
        <v>0.1825</v>
      </c>
      <c r="J4">
        <v>84131</v>
      </c>
      <c r="K4">
        <v>23666</v>
      </c>
      <c r="L4">
        <v>10066</v>
      </c>
      <c r="M4">
        <v>17</v>
      </c>
      <c r="N4" t="s">
        <v>24</v>
      </c>
      <c r="O4" t="s">
        <v>20</v>
      </c>
      <c r="P4" t="s">
        <v>21</v>
      </c>
      <c r="Q4" t="str">
        <f t="shared" si="0"/>
        <v>yes</v>
      </c>
    </row>
    <row r="5" spans="1:17" x14ac:dyDescent="0.2">
      <c r="A5">
        <v>104717</v>
      </c>
      <c r="B5" t="s">
        <v>25</v>
      </c>
      <c r="C5" t="s">
        <v>18</v>
      </c>
      <c r="D5">
        <v>0.78910000000000002</v>
      </c>
      <c r="E5">
        <v>73371</v>
      </c>
      <c r="F5">
        <v>17850</v>
      </c>
      <c r="G5">
        <v>0.43459999999999999</v>
      </c>
      <c r="H5">
        <v>0.72050000000000003</v>
      </c>
      <c r="I5">
        <v>0.45939999999999998</v>
      </c>
      <c r="J5">
        <v>42186</v>
      </c>
      <c r="K5">
        <v>22114</v>
      </c>
      <c r="L5">
        <v>7563</v>
      </c>
      <c r="M5">
        <v>20</v>
      </c>
      <c r="N5" t="s">
        <v>24</v>
      </c>
      <c r="O5" t="s">
        <v>20</v>
      </c>
      <c r="P5" t="s">
        <v>21</v>
      </c>
      <c r="Q5" t="str">
        <f t="shared" si="0"/>
        <v>no</v>
      </c>
    </row>
    <row r="6" spans="1:17" x14ac:dyDescent="0.2">
      <c r="A6">
        <v>105330</v>
      </c>
      <c r="B6" t="s">
        <v>26</v>
      </c>
      <c r="C6" t="s">
        <v>18</v>
      </c>
      <c r="D6">
        <v>0.89610000000000001</v>
      </c>
      <c r="E6">
        <v>22903</v>
      </c>
      <c r="F6">
        <v>29881</v>
      </c>
      <c r="G6">
        <v>0.61319999999999997</v>
      </c>
      <c r="H6">
        <v>0.75480000000000003</v>
      </c>
      <c r="I6">
        <v>0.31259999999999999</v>
      </c>
      <c r="J6">
        <v>54384</v>
      </c>
      <c r="K6">
        <v>19000</v>
      </c>
      <c r="L6">
        <v>9847</v>
      </c>
      <c r="M6">
        <v>19</v>
      </c>
      <c r="N6" t="s">
        <v>19</v>
      </c>
      <c r="O6" t="s">
        <v>20</v>
      </c>
      <c r="P6" t="s">
        <v>21</v>
      </c>
      <c r="Q6" t="str">
        <f t="shared" si="0"/>
        <v>yes</v>
      </c>
    </row>
    <row r="7" spans="1:17" x14ac:dyDescent="0.2">
      <c r="A7">
        <v>105589</v>
      </c>
      <c r="B7" t="s">
        <v>27</v>
      </c>
      <c r="C7" t="s">
        <v>18</v>
      </c>
      <c r="D7">
        <v>0.94510000000000005</v>
      </c>
      <c r="E7">
        <v>219</v>
      </c>
      <c r="F7">
        <v>35685</v>
      </c>
      <c r="G7">
        <v>0.55559999999999998</v>
      </c>
      <c r="H7">
        <v>0.73909999999999998</v>
      </c>
      <c r="I7">
        <v>0.4163</v>
      </c>
      <c r="J7">
        <v>42359</v>
      </c>
      <c r="K7">
        <v>16300</v>
      </c>
      <c r="L7">
        <v>4764</v>
      </c>
      <c r="M7">
        <v>8</v>
      </c>
      <c r="N7" t="s">
        <v>24</v>
      </c>
      <c r="O7" t="s">
        <v>20</v>
      </c>
      <c r="P7" t="s">
        <v>21</v>
      </c>
      <c r="Q7" t="str">
        <f t="shared" si="0"/>
        <v>no</v>
      </c>
    </row>
    <row r="8" spans="1:17" x14ac:dyDescent="0.2">
      <c r="A8">
        <v>105899</v>
      </c>
      <c r="B8" t="s">
        <v>28</v>
      </c>
      <c r="C8" t="s">
        <v>18</v>
      </c>
      <c r="D8">
        <v>0.70620000000000005</v>
      </c>
      <c r="E8">
        <v>1165</v>
      </c>
      <c r="F8">
        <v>35098</v>
      </c>
      <c r="G8">
        <v>0.3987</v>
      </c>
      <c r="H8">
        <v>0.53720000000000001</v>
      </c>
      <c r="I8">
        <v>0.33879999999999999</v>
      </c>
      <c r="J8">
        <v>51612</v>
      </c>
      <c r="K8">
        <v>23000</v>
      </c>
      <c r="L8">
        <v>5223</v>
      </c>
      <c r="M8">
        <v>16</v>
      </c>
      <c r="N8" t="s">
        <v>24</v>
      </c>
      <c r="O8" t="s">
        <v>29</v>
      </c>
      <c r="P8" t="s">
        <v>21</v>
      </c>
      <c r="Q8" t="str">
        <f t="shared" si="0"/>
        <v>yes</v>
      </c>
    </row>
    <row r="9" spans="1:17" x14ac:dyDescent="0.2">
      <c r="A9">
        <v>109651</v>
      </c>
      <c r="B9" t="s">
        <v>30</v>
      </c>
      <c r="C9" t="s">
        <v>31</v>
      </c>
      <c r="D9">
        <v>0.74539999999999995</v>
      </c>
      <c r="E9">
        <v>2017</v>
      </c>
      <c r="F9">
        <v>54170</v>
      </c>
      <c r="G9">
        <v>0.79169999999999996</v>
      </c>
      <c r="H9">
        <v>0.85940000000000005</v>
      </c>
      <c r="I9">
        <v>0.216</v>
      </c>
      <c r="J9">
        <v>71958</v>
      </c>
      <c r="K9">
        <v>31000</v>
      </c>
      <c r="L9">
        <v>9383</v>
      </c>
      <c r="M9">
        <v>9</v>
      </c>
      <c r="N9" t="s">
        <v>24</v>
      </c>
      <c r="O9" t="s">
        <v>20</v>
      </c>
      <c r="P9" t="s">
        <v>21</v>
      </c>
      <c r="Q9" t="str">
        <f t="shared" si="0"/>
        <v>yes</v>
      </c>
    </row>
    <row r="10" spans="1:17" x14ac:dyDescent="0.2">
      <c r="A10">
        <v>109785</v>
      </c>
      <c r="B10" t="s">
        <v>32</v>
      </c>
      <c r="C10" t="s">
        <v>31</v>
      </c>
      <c r="D10">
        <v>0.88429999999999997</v>
      </c>
      <c r="E10">
        <v>2759</v>
      </c>
      <c r="F10">
        <v>44458</v>
      </c>
      <c r="G10">
        <v>0.6179</v>
      </c>
      <c r="H10">
        <v>0.84019999999999995</v>
      </c>
      <c r="I10">
        <v>0.35149999999999998</v>
      </c>
      <c r="J10">
        <v>66677</v>
      </c>
      <c r="K10">
        <v>23219</v>
      </c>
      <c r="L10">
        <v>10419</v>
      </c>
      <c r="M10">
        <v>9</v>
      </c>
      <c r="N10" t="s">
        <v>24</v>
      </c>
      <c r="O10" t="s">
        <v>29</v>
      </c>
      <c r="P10" t="s">
        <v>21</v>
      </c>
      <c r="Q10" t="str">
        <f t="shared" si="0"/>
        <v>yes</v>
      </c>
    </row>
    <row r="11" spans="1:17" x14ac:dyDescent="0.2">
      <c r="A11">
        <v>110097</v>
      </c>
      <c r="B11" t="s">
        <v>33</v>
      </c>
      <c r="C11" t="s">
        <v>31</v>
      </c>
      <c r="D11">
        <v>0.74350000000000005</v>
      </c>
      <c r="E11">
        <v>3474</v>
      </c>
      <c r="F11">
        <v>48984</v>
      </c>
      <c r="G11">
        <v>0.67600000000000005</v>
      </c>
      <c r="H11">
        <v>0.83899999999999997</v>
      </c>
      <c r="I11">
        <v>0.26040000000000002</v>
      </c>
      <c r="J11">
        <v>56778</v>
      </c>
      <c r="K11">
        <v>23875</v>
      </c>
      <c r="L11">
        <v>10336</v>
      </c>
      <c r="M11">
        <v>15</v>
      </c>
      <c r="N11" t="s">
        <v>24</v>
      </c>
      <c r="O11" t="s">
        <v>29</v>
      </c>
      <c r="P11" t="s">
        <v>21</v>
      </c>
      <c r="Q11" t="str">
        <f t="shared" si="0"/>
        <v>yes</v>
      </c>
    </row>
    <row r="12" spans="1:17" x14ac:dyDescent="0.2">
      <c r="A12">
        <v>110361</v>
      </c>
      <c r="B12" t="s">
        <v>34</v>
      </c>
      <c r="C12" t="s">
        <v>31</v>
      </c>
      <c r="D12">
        <v>0.8488</v>
      </c>
      <c r="E12">
        <v>8179</v>
      </c>
      <c r="F12">
        <v>41228</v>
      </c>
      <c r="G12">
        <v>0.61880000000000002</v>
      </c>
      <c r="H12">
        <v>0.74360000000000004</v>
      </c>
      <c r="I12">
        <v>0.42059999999999997</v>
      </c>
      <c r="J12">
        <v>61504</v>
      </c>
      <c r="K12">
        <v>26063</v>
      </c>
      <c r="L12">
        <v>10941</v>
      </c>
      <c r="M12">
        <v>21</v>
      </c>
      <c r="N12" t="s">
        <v>24</v>
      </c>
      <c r="O12" t="s">
        <v>20</v>
      </c>
      <c r="P12" t="s">
        <v>21</v>
      </c>
      <c r="Q12" t="str">
        <f t="shared" si="0"/>
        <v>yes</v>
      </c>
    </row>
    <row r="13" spans="1:17" x14ac:dyDescent="0.2">
      <c r="A13">
        <v>110370</v>
      </c>
      <c r="B13" t="s">
        <v>35</v>
      </c>
      <c r="C13" t="s">
        <v>31</v>
      </c>
      <c r="D13">
        <v>0.91100000000000003</v>
      </c>
      <c r="E13">
        <v>990</v>
      </c>
      <c r="F13">
        <v>60226</v>
      </c>
      <c r="G13">
        <v>0.61219999999999997</v>
      </c>
      <c r="H13">
        <v>0.86699999999999999</v>
      </c>
      <c r="I13">
        <v>0.25090000000000001</v>
      </c>
      <c r="J13">
        <v>49414</v>
      </c>
      <c r="K13">
        <v>27000</v>
      </c>
      <c r="L13">
        <v>9785</v>
      </c>
      <c r="M13">
        <v>8</v>
      </c>
      <c r="N13" t="s">
        <v>24</v>
      </c>
      <c r="O13" t="s">
        <v>20</v>
      </c>
      <c r="P13" t="s">
        <v>21</v>
      </c>
      <c r="Q13" t="str">
        <f t="shared" si="0"/>
        <v>no</v>
      </c>
    </row>
    <row r="14" spans="1:17" x14ac:dyDescent="0.2">
      <c r="A14">
        <v>110413</v>
      </c>
      <c r="B14" t="s">
        <v>36</v>
      </c>
      <c r="C14" t="s">
        <v>31</v>
      </c>
      <c r="D14">
        <v>0.75670000000000004</v>
      </c>
      <c r="E14">
        <v>2296</v>
      </c>
      <c r="F14">
        <v>52560</v>
      </c>
      <c r="G14">
        <v>0.69599999999999995</v>
      </c>
      <c r="H14">
        <v>0.78779999999999994</v>
      </c>
      <c r="I14">
        <v>0.31090000000000001</v>
      </c>
      <c r="J14">
        <v>68712</v>
      </c>
      <c r="K14">
        <v>21669</v>
      </c>
      <c r="L14">
        <v>10794</v>
      </c>
      <c r="M14">
        <v>13</v>
      </c>
      <c r="N14" t="s">
        <v>24</v>
      </c>
      <c r="O14" t="s">
        <v>20</v>
      </c>
      <c r="P14" t="s">
        <v>21</v>
      </c>
      <c r="Q14" t="str">
        <f t="shared" si="0"/>
        <v>yes</v>
      </c>
    </row>
    <row r="15" spans="1:17" x14ac:dyDescent="0.2">
      <c r="A15">
        <v>110422</v>
      </c>
      <c r="B15" t="s">
        <v>37</v>
      </c>
      <c r="C15" t="s">
        <v>31</v>
      </c>
      <c r="D15">
        <v>0.31319999999999998</v>
      </c>
      <c r="E15">
        <v>21996</v>
      </c>
      <c r="F15">
        <v>34665</v>
      </c>
      <c r="G15">
        <v>0.86399999999999999</v>
      </c>
      <c r="H15">
        <v>0.95550000000000002</v>
      </c>
      <c r="I15">
        <v>0.19239999999999999</v>
      </c>
      <c r="J15">
        <v>90768</v>
      </c>
      <c r="K15">
        <v>18500</v>
      </c>
      <c r="L15">
        <v>12673</v>
      </c>
      <c r="M15">
        <v>19</v>
      </c>
      <c r="N15" t="s">
        <v>19</v>
      </c>
      <c r="O15" t="s">
        <v>29</v>
      </c>
      <c r="P15" t="s">
        <v>21</v>
      </c>
      <c r="Q15" t="str">
        <f t="shared" si="0"/>
        <v>yes</v>
      </c>
    </row>
    <row r="16" spans="1:17" x14ac:dyDescent="0.2">
      <c r="A16">
        <v>110486</v>
      </c>
      <c r="B16" t="s">
        <v>38</v>
      </c>
      <c r="C16" t="s">
        <v>31</v>
      </c>
      <c r="D16">
        <v>0.9385</v>
      </c>
      <c r="E16">
        <v>8577</v>
      </c>
      <c r="F16">
        <v>20690</v>
      </c>
      <c r="G16">
        <v>0.498</v>
      </c>
      <c r="H16">
        <v>0.7883</v>
      </c>
      <c r="I16">
        <v>0.60650000000000004</v>
      </c>
      <c r="J16">
        <v>59009</v>
      </c>
      <c r="K16">
        <v>16600</v>
      </c>
      <c r="L16">
        <v>11613</v>
      </c>
      <c r="M16">
        <v>20</v>
      </c>
      <c r="N16" t="s">
        <v>19</v>
      </c>
      <c r="O16" t="s">
        <v>20</v>
      </c>
      <c r="P16" t="s">
        <v>21</v>
      </c>
      <c r="Q16" t="str">
        <f t="shared" si="0"/>
        <v>yes</v>
      </c>
    </row>
    <row r="17" spans="1:17" x14ac:dyDescent="0.2">
      <c r="A17">
        <v>110495</v>
      </c>
      <c r="B17" t="s">
        <v>39</v>
      </c>
      <c r="C17" t="s">
        <v>31</v>
      </c>
      <c r="D17">
        <v>0.98140000000000005</v>
      </c>
      <c r="E17">
        <v>8385</v>
      </c>
      <c r="F17">
        <v>20846</v>
      </c>
      <c r="G17">
        <v>0.53449999999999998</v>
      </c>
      <c r="H17">
        <v>0.8246</v>
      </c>
      <c r="I17">
        <v>0.55189999999999995</v>
      </c>
      <c r="J17">
        <v>63188</v>
      </c>
      <c r="K17">
        <v>13540</v>
      </c>
      <c r="L17">
        <v>11926</v>
      </c>
      <c r="M17">
        <v>18</v>
      </c>
      <c r="N17" t="s">
        <v>19</v>
      </c>
      <c r="O17" t="s">
        <v>29</v>
      </c>
      <c r="P17" t="s">
        <v>21</v>
      </c>
      <c r="Q17" t="str">
        <f t="shared" si="0"/>
        <v>yes</v>
      </c>
    </row>
    <row r="18" spans="1:17" x14ac:dyDescent="0.2">
      <c r="A18">
        <v>110510</v>
      </c>
      <c r="B18" t="s">
        <v>40</v>
      </c>
      <c r="C18" t="s">
        <v>31</v>
      </c>
      <c r="D18">
        <v>0.93740000000000001</v>
      </c>
      <c r="E18">
        <v>15023</v>
      </c>
      <c r="F18">
        <v>20693</v>
      </c>
      <c r="G18">
        <v>0.54900000000000004</v>
      </c>
      <c r="H18">
        <v>0.79590000000000005</v>
      </c>
      <c r="I18">
        <v>0.57620000000000005</v>
      </c>
      <c r="J18">
        <v>59977</v>
      </c>
      <c r="K18">
        <v>14715</v>
      </c>
      <c r="L18">
        <v>11988</v>
      </c>
      <c r="M18">
        <v>22</v>
      </c>
      <c r="N18" t="s">
        <v>19</v>
      </c>
      <c r="O18" t="s">
        <v>20</v>
      </c>
      <c r="P18" t="s">
        <v>21</v>
      </c>
      <c r="Q18" t="str">
        <f t="shared" si="0"/>
        <v>yes</v>
      </c>
    </row>
    <row r="19" spans="1:17" x14ac:dyDescent="0.2">
      <c r="A19">
        <v>110529</v>
      </c>
      <c r="B19" t="s">
        <v>41</v>
      </c>
      <c r="C19" t="s">
        <v>31</v>
      </c>
      <c r="D19">
        <v>0.75170000000000003</v>
      </c>
      <c r="E19">
        <v>25042</v>
      </c>
      <c r="F19">
        <v>20380</v>
      </c>
      <c r="G19">
        <v>0.68430000000000002</v>
      </c>
      <c r="H19">
        <v>0.87380000000000002</v>
      </c>
      <c r="I19">
        <v>0.46329999999999999</v>
      </c>
      <c r="J19">
        <v>71902</v>
      </c>
      <c r="K19">
        <v>16000</v>
      </c>
      <c r="L19">
        <v>12943</v>
      </c>
      <c r="M19">
        <v>25</v>
      </c>
      <c r="N19" t="s">
        <v>19</v>
      </c>
      <c r="O19" t="s">
        <v>29</v>
      </c>
      <c r="P19" t="s">
        <v>21</v>
      </c>
      <c r="Q19" t="str">
        <f t="shared" si="0"/>
        <v>yes</v>
      </c>
    </row>
    <row r="20" spans="1:17" x14ac:dyDescent="0.2">
      <c r="A20">
        <v>110538</v>
      </c>
      <c r="B20" t="s">
        <v>42</v>
      </c>
      <c r="C20" t="s">
        <v>31</v>
      </c>
      <c r="D20">
        <v>0.92720000000000002</v>
      </c>
      <c r="E20">
        <v>13631</v>
      </c>
      <c r="F20">
        <v>21072</v>
      </c>
      <c r="G20">
        <v>0.62780000000000002</v>
      </c>
      <c r="H20">
        <v>0.81630000000000003</v>
      </c>
      <c r="I20">
        <v>0.42520000000000002</v>
      </c>
      <c r="J20">
        <v>64172</v>
      </c>
      <c r="K20">
        <v>16552</v>
      </c>
      <c r="L20">
        <v>11664</v>
      </c>
      <c r="M20">
        <v>23</v>
      </c>
      <c r="N20" t="s">
        <v>19</v>
      </c>
      <c r="O20" t="s">
        <v>20</v>
      </c>
      <c r="P20" t="s">
        <v>21</v>
      </c>
      <c r="Q20" t="str">
        <f t="shared" si="0"/>
        <v>yes</v>
      </c>
    </row>
    <row r="21" spans="1:17" x14ac:dyDescent="0.2">
      <c r="A21">
        <v>110547</v>
      </c>
      <c r="B21" t="s">
        <v>43</v>
      </c>
      <c r="C21" t="s">
        <v>31</v>
      </c>
      <c r="D21">
        <v>0.93300000000000005</v>
      </c>
      <c r="E21">
        <v>12538</v>
      </c>
      <c r="F21">
        <v>20049</v>
      </c>
      <c r="G21">
        <v>0.4279</v>
      </c>
      <c r="H21">
        <v>0.73650000000000004</v>
      </c>
      <c r="I21">
        <v>0.63329999999999997</v>
      </c>
      <c r="J21">
        <v>57162</v>
      </c>
      <c r="K21">
        <v>13807</v>
      </c>
      <c r="L21">
        <v>11789</v>
      </c>
      <c r="M21">
        <v>21</v>
      </c>
      <c r="N21" t="s">
        <v>19</v>
      </c>
      <c r="O21" t="s">
        <v>20</v>
      </c>
      <c r="P21" t="s">
        <v>21</v>
      </c>
      <c r="Q21" t="str">
        <f t="shared" si="0"/>
        <v>yes</v>
      </c>
    </row>
    <row r="22" spans="1:17" x14ac:dyDescent="0.2">
      <c r="A22">
        <v>110556</v>
      </c>
      <c r="B22" t="s">
        <v>44</v>
      </c>
      <c r="C22" t="s">
        <v>31</v>
      </c>
      <c r="D22">
        <v>0.9526</v>
      </c>
      <c r="E22">
        <v>21605</v>
      </c>
      <c r="F22">
        <v>19950</v>
      </c>
      <c r="G22">
        <v>0.5696</v>
      </c>
      <c r="H22">
        <v>0.81569999999999998</v>
      </c>
      <c r="I22">
        <v>0.56969999999999998</v>
      </c>
      <c r="J22">
        <v>61244</v>
      </c>
      <c r="K22">
        <v>14505</v>
      </c>
      <c r="L22">
        <v>11540</v>
      </c>
      <c r="M22">
        <v>22</v>
      </c>
      <c r="N22" t="s">
        <v>19</v>
      </c>
      <c r="O22" t="s">
        <v>20</v>
      </c>
      <c r="P22" t="s">
        <v>21</v>
      </c>
      <c r="Q22" t="str">
        <f t="shared" si="0"/>
        <v>yes</v>
      </c>
    </row>
    <row r="23" spans="1:17" x14ac:dyDescent="0.2">
      <c r="A23">
        <v>110565</v>
      </c>
      <c r="B23" t="s">
        <v>45</v>
      </c>
      <c r="C23" t="s">
        <v>31</v>
      </c>
      <c r="D23">
        <v>0.9052</v>
      </c>
      <c r="E23">
        <v>38546</v>
      </c>
      <c r="F23">
        <v>20070</v>
      </c>
      <c r="G23">
        <v>0.70179999999999998</v>
      </c>
      <c r="H23">
        <v>0.82420000000000004</v>
      </c>
      <c r="I23">
        <v>0.48070000000000002</v>
      </c>
      <c r="J23">
        <v>62951</v>
      </c>
      <c r="K23">
        <v>13750</v>
      </c>
      <c r="L23">
        <v>12295</v>
      </c>
      <c r="M23">
        <v>26</v>
      </c>
      <c r="N23" t="s">
        <v>19</v>
      </c>
      <c r="O23" t="s">
        <v>29</v>
      </c>
      <c r="P23" t="s">
        <v>21</v>
      </c>
      <c r="Q23" t="str">
        <f t="shared" si="0"/>
        <v>yes</v>
      </c>
    </row>
    <row r="24" spans="1:17" x14ac:dyDescent="0.2">
      <c r="A24">
        <v>110574</v>
      </c>
      <c r="B24" t="s">
        <v>46</v>
      </c>
      <c r="C24" t="s">
        <v>31</v>
      </c>
      <c r="D24">
        <v>0.97389999999999999</v>
      </c>
      <c r="E24">
        <v>9809</v>
      </c>
      <c r="F24">
        <v>20183</v>
      </c>
      <c r="G24">
        <v>0.47949999999999998</v>
      </c>
      <c r="H24">
        <v>0.75690000000000002</v>
      </c>
      <c r="I24">
        <v>0.44400000000000001</v>
      </c>
      <c r="J24">
        <v>71401</v>
      </c>
      <c r="K24">
        <v>16544</v>
      </c>
      <c r="L24">
        <v>12805</v>
      </c>
      <c r="M24">
        <v>22</v>
      </c>
      <c r="N24" t="s">
        <v>19</v>
      </c>
      <c r="O24" t="s">
        <v>29</v>
      </c>
      <c r="P24" t="s">
        <v>21</v>
      </c>
      <c r="Q24" t="str">
        <f t="shared" si="0"/>
        <v>yes</v>
      </c>
    </row>
    <row r="25" spans="1:17" x14ac:dyDescent="0.2">
      <c r="A25">
        <v>110583</v>
      </c>
      <c r="B25" t="s">
        <v>47</v>
      </c>
      <c r="C25" t="s">
        <v>31</v>
      </c>
      <c r="D25">
        <v>0.4627</v>
      </c>
      <c r="E25">
        <v>35924</v>
      </c>
      <c r="F25">
        <v>19950</v>
      </c>
      <c r="G25">
        <v>0.68879999999999997</v>
      </c>
      <c r="H25">
        <v>0.86799999999999999</v>
      </c>
      <c r="I25">
        <v>0.50180000000000002</v>
      </c>
      <c r="J25">
        <v>64403</v>
      </c>
      <c r="K25">
        <v>14289</v>
      </c>
      <c r="L25">
        <v>12276</v>
      </c>
      <c r="M25">
        <v>23</v>
      </c>
      <c r="N25" t="s">
        <v>19</v>
      </c>
      <c r="O25" t="s">
        <v>20</v>
      </c>
      <c r="P25" t="s">
        <v>21</v>
      </c>
      <c r="Q25" t="str">
        <f t="shared" si="0"/>
        <v>yes</v>
      </c>
    </row>
    <row r="26" spans="1:17" x14ac:dyDescent="0.2">
      <c r="A26">
        <v>110592</v>
      </c>
      <c r="B26" t="s">
        <v>48</v>
      </c>
      <c r="C26" t="s">
        <v>31</v>
      </c>
      <c r="D26">
        <v>0.91249999999999998</v>
      </c>
      <c r="E26">
        <v>19562</v>
      </c>
      <c r="F26">
        <v>19760</v>
      </c>
      <c r="G26">
        <v>0.52980000000000005</v>
      </c>
      <c r="H26">
        <v>0.71850000000000003</v>
      </c>
      <c r="I26">
        <v>0.66300000000000003</v>
      </c>
      <c r="J26">
        <v>59211</v>
      </c>
      <c r="K26">
        <v>13000</v>
      </c>
      <c r="L26">
        <v>12690</v>
      </c>
      <c r="M26">
        <v>21</v>
      </c>
      <c r="N26" t="s">
        <v>19</v>
      </c>
      <c r="O26" t="s">
        <v>20</v>
      </c>
      <c r="P26" t="s">
        <v>21</v>
      </c>
      <c r="Q26" t="str">
        <f t="shared" si="0"/>
        <v>yes</v>
      </c>
    </row>
    <row r="27" spans="1:17" x14ac:dyDescent="0.2">
      <c r="A27">
        <v>110608</v>
      </c>
      <c r="B27" t="s">
        <v>49</v>
      </c>
      <c r="C27" t="s">
        <v>31</v>
      </c>
      <c r="D27">
        <v>0.9345</v>
      </c>
      <c r="E27">
        <v>32691</v>
      </c>
      <c r="F27">
        <v>20058</v>
      </c>
      <c r="G27">
        <v>0.56950000000000001</v>
      </c>
      <c r="H27">
        <v>0.73440000000000005</v>
      </c>
      <c r="I27">
        <v>0.56069999999999998</v>
      </c>
      <c r="J27">
        <v>59115</v>
      </c>
      <c r="K27">
        <v>13872</v>
      </c>
      <c r="L27">
        <v>12456</v>
      </c>
      <c r="M27">
        <v>25</v>
      </c>
      <c r="N27" t="s">
        <v>19</v>
      </c>
      <c r="O27" t="s">
        <v>20</v>
      </c>
      <c r="P27" t="s">
        <v>21</v>
      </c>
      <c r="Q27" t="str">
        <f t="shared" si="0"/>
        <v>yes</v>
      </c>
    </row>
    <row r="28" spans="1:17" x14ac:dyDescent="0.2">
      <c r="A28">
        <v>110617</v>
      </c>
      <c r="B28" t="s">
        <v>50</v>
      </c>
      <c r="C28" t="s">
        <v>31</v>
      </c>
      <c r="D28">
        <v>0.93989999999999996</v>
      </c>
      <c r="E28">
        <v>28350</v>
      </c>
      <c r="F28">
        <v>20618</v>
      </c>
      <c r="G28">
        <v>0.56289999999999996</v>
      </c>
      <c r="H28">
        <v>0.81910000000000005</v>
      </c>
      <c r="I28">
        <v>0.49130000000000001</v>
      </c>
      <c r="J28">
        <v>64876</v>
      </c>
      <c r="K28">
        <v>15000</v>
      </c>
      <c r="L28">
        <v>11717</v>
      </c>
      <c r="M28">
        <v>24</v>
      </c>
      <c r="N28" t="s">
        <v>19</v>
      </c>
      <c r="O28" t="s">
        <v>20</v>
      </c>
      <c r="P28" t="s">
        <v>21</v>
      </c>
      <c r="Q28" t="str">
        <f t="shared" si="0"/>
        <v>yes</v>
      </c>
    </row>
    <row r="29" spans="1:17" x14ac:dyDescent="0.2">
      <c r="A29">
        <v>110635</v>
      </c>
      <c r="B29" t="s">
        <v>51</v>
      </c>
      <c r="C29" t="s">
        <v>31</v>
      </c>
      <c r="D29">
        <v>0.10979999999999999</v>
      </c>
      <c r="E29">
        <v>33068</v>
      </c>
      <c r="F29">
        <v>50547</v>
      </c>
      <c r="G29">
        <v>0.9284</v>
      </c>
      <c r="H29">
        <v>0.96789999999999998</v>
      </c>
      <c r="I29">
        <v>0.28639999999999999</v>
      </c>
      <c r="J29">
        <v>92446</v>
      </c>
      <c r="K29">
        <v>13000</v>
      </c>
      <c r="L29">
        <v>21246</v>
      </c>
      <c r="M29">
        <v>18</v>
      </c>
      <c r="N29" t="s">
        <v>19</v>
      </c>
      <c r="O29" t="s">
        <v>20</v>
      </c>
      <c r="P29" t="s">
        <v>21</v>
      </c>
      <c r="Q29" t="str">
        <f t="shared" si="0"/>
        <v>yes</v>
      </c>
    </row>
    <row r="30" spans="1:17" x14ac:dyDescent="0.2">
      <c r="A30">
        <v>110644</v>
      </c>
      <c r="B30" t="s">
        <v>52</v>
      </c>
      <c r="C30" t="s">
        <v>31</v>
      </c>
      <c r="D30">
        <v>0.41830000000000001</v>
      </c>
      <c r="E30">
        <v>32253</v>
      </c>
      <c r="F30">
        <v>50974</v>
      </c>
      <c r="G30">
        <v>0.85670000000000002</v>
      </c>
      <c r="H30">
        <v>0.92810000000000004</v>
      </c>
      <c r="I30">
        <v>0.3135</v>
      </c>
      <c r="J30">
        <v>80838</v>
      </c>
      <c r="K30">
        <v>13000</v>
      </c>
      <c r="L30">
        <v>18357</v>
      </c>
      <c r="M30">
        <v>22</v>
      </c>
      <c r="N30" t="s">
        <v>19</v>
      </c>
      <c r="O30" t="s">
        <v>29</v>
      </c>
      <c r="P30" t="s">
        <v>21</v>
      </c>
      <c r="Q30" t="str">
        <f t="shared" si="0"/>
        <v>yes</v>
      </c>
    </row>
    <row r="31" spans="1:17" x14ac:dyDescent="0.2">
      <c r="A31">
        <v>110653</v>
      </c>
      <c r="B31" t="s">
        <v>53</v>
      </c>
      <c r="C31" t="s">
        <v>31</v>
      </c>
      <c r="D31">
        <v>0.28570000000000001</v>
      </c>
      <c r="E31">
        <v>30197</v>
      </c>
      <c r="F31">
        <v>49922</v>
      </c>
      <c r="G31">
        <v>0.86870000000000003</v>
      </c>
      <c r="H31">
        <v>0.9405</v>
      </c>
      <c r="I31">
        <v>0.36099999999999999</v>
      </c>
      <c r="J31">
        <v>80735</v>
      </c>
      <c r="K31">
        <v>15000</v>
      </c>
      <c r="L31">
        <v>19250</v>
      </c>
      <c r="M31">
        <v>19</v>
      </c>
      <c r="N31" t="s">
        <v>19</v>
      </c>
      <c r="O31" t="s">
        <v>20</v>
      </c>
      <c r="P31" t="s">
        <v>21</v>
      </c>
      <c r="Q31" t="str">
        <f t="shared" si="0"/>
        <v>yes</v>
      </c>
    </row>
    <row r="32" spans="1:17" x14ac:dyDescent="0.2">
      <c r="A32">
        <v>110662</v>
      </c>
      <c r="B32" t="s">
        <v>54</v>
      </c>
      <c r="C32" t="s">
        <v>31</v>
      </c>
      <c r="D32">
        <v>8.9700000000000002E-2</v>
      </c>
      <c r="E32">
        <v>33475</v>
      </c>
      <c r="F32">
        <v>49403</v>
      </c>
      <c r="G32">
        <v>0.92620000000000002</v>
      </c>
      <c r="H32">
        <v>0.97309999999999997</v>
      </c>
      <c r="I32">
        <v>0.28239999999999998</v>
      </c>
      <c r="J32">
        <v>82511</v>
      </c>
      <c r="K32">
        <v>14000</v>
      </c>
      <c r="L32">
        <v>22848</v>
      </c>
      <c r="M32">
        <v>20</v>
      </c>
      <c r="N32" t="s">
        <v>19</v>
      </c>
      <c r="O32" t="s">
        <v>20</v>
      </c>
      <c r="P32" t="s">
        <v>21</v>
      </c>
      <c r="Q32" t="str">
        <f t="shared" si="0"/>
        <v>yes</v>
      </c>
    </row>
    <row r="33" spans="1:17" x14ac:dyDescent="0.2">
      <c r="A33">
        <v>110671</v>
      </c>
      <c r="B33" t="s">
        <v>55</v>
      </c>
      <c r="C33" t="s">
        <v>31</v>
      </c>
      <c r="D33">
        <v>0.76390000000000002</v>
      </c>
      <c r="E33">
        <v>22593</v>
      </c>
      <c r="F33">
        <v>49806</v>
      </c>
      <c r="G33">
        <v>0.75960000000000005</v>
      </c>
      <c r="H33">
        <v>0.876</v>
      </c>
      <c r="I33">
        <v>0.46949999999999997</v>
      </c>
      <c r="J33">
        <v>67699</v>
      </c>
      <c r="K33">
        <v>17500</v>
      </c>
      <c r="L33">
        <v>17096</v>
      </c>
      <c r="M33">
        <v>22</v>
      </c>
      <c r="N33" t="s">
        <v>19</v>
      </c>
      <c r="O33" t="s">
        <v>20</v>
      </c>
      <c r="P33" t="s">
        <v>21</v>
      </c>
      <c r="Q33" t="str">
        <f t="shared" si="0"/>
        <v>yes</v>
      </c>
    </row>
    <row r="34" spans="1:17" x14ac:dyDescent="0.2">
      <c r="A34">
        <v>110680</v>
      </c>
      <c r="B34" t="s">
        <v>56</v>
      </c>
      <c r="C34" t="s">
        <v>31</v>
      </c>
      <c r="D34">
        <v>0.2671</v>
      </c>
      <c r="E34">
        <v>34948</v>
      </c>
      <c r="F34">
        <v>50958</v>
      </c>
      <c r="G34">
        <v>0.86050000000000004</v>
      </c>
      <c r="H34">
        <v>0.94020000000000004</v>
      </c>
      <c r="I34">
        <v>0.34200000000000003</v>
      </c>
      <c r="J34">
        <v>84943</v>
      </c>
      <c r="K34">
        <v>15500</v>
      </c>
      <c r="L34">
        <v>19117</v>
      </c>
      <c r="M34">
        <v>19</v>
      </c>
      <c r="N34" t="s">
        <v>19</v>
      </c>
      <c r="O34" t="s">
        <v>20</v>
      </c>
      <c r="P34" t="s">
        <v>21</v>
      </c>
      <c r="Q34" t="str">
        <f t="shared" si="0"/>
        <v>yes</v>
      </c>
    </row>
    <row r="35" spans="1:17" x14ac:dyDescent="0.2">
      <c r="A35">
        <v>110705</v>
      </c>
      <c r="B35" t="s">
        <v>57</v>
      </c>
      <c r="C35" t="s">
        <v>31</v>
      </c>
      <c r="D35">
        <v>0.32969999999999999</v>
      </c>
      <c r="E35">
        <v>23113</v>
      </c>
      <c r="F35">
        <v>50614</v>
      </c>
      <c r="G35">
        <v>0.83030000000000004</v>
      </c>
      <c r="H35">
        <v>0.93</v>
      </c>
      <c r="I35">
        <v>0.27850000000000003</v>
      </c>
      <c r="J35">
        <v>74915</v>
      </c>
      <c r="K35">
        <v>13993</v>
      </c>
      <c r="L35">
        <v>20677</v>
      </c>
      <c r="M35">
        <v>17</v>
      </c>
      <c r="N35" t="s">
        <v>19</v>
      </c>
      <c r="O35" t="s">
        <v>29</v>
      </c>
      <c r="P35" t="s">
        <v>21</v>
      </c>
      <c r="Q35" t="str">
        <f t="shared" si="0"/>
        <v>yes</v>
      </c>
    </row>
    <row r="36" spans="1:17" x14ac:dyDescent="0.2">
      <c r="A36">
        <v>110714</v>
      </c>
      <c r="B36" t="s">
        <v>58</v>
      </c>
      <c r="C36" t="s">
        <v>31</v>
      </c>
      <c r="D36">
        <v>0.65790000000000004</v>
      </c>
      <c r="E36">
        <v>17940</v>
      </c>
      <c r="F36">
        <v>50205</v>
      </c>
      <c r="G36">
        <v>0.75090000000000001</v>
      </c>
      <c r="H36">
        <v>0.87949999999999995</v>
      </c>
      <c r="I36">
        <v>0.31569999999999998</v>
      </c>
      <c r="J36">
        <v>68396</v>
      </c>
      <c r="K36">
        <v>16666</v>
      </c>
      <c r="L36">
        <v>17994</v>
      </c>
      <c r="M36">
        <v>22</v>
      </c>
      <c r="N36" t="s">
        <v>19</v>
      </c>
      <c r="O36" t="s">
        <v>20</v>
      </c>
      <c r="P36" t="s">
        <v>21</v>
      </c>
      <c r="Q36" t="str">
        <f t="shared" si="0"/>
        <v>yes</v>
      </c>
    </row>
    <row r="37" spans="1:17" x14ac:dyDescent="0.2">
      <c r="A37">
        <v>111081</v>
      </c>
      <c r="B37" t="s">
        <v>59</v>
      </c>
      <c r="C37" t="s">
        <v>31</v>
      </c>
      <c r="D37">
        <v>0.32340000000000002</v>
      </c>
      <c r="E37">
        <v>860</v>
      </c>
      <c r="F37">
        <v>58996</v>
      </c>
      <c r="G37">
        <v>0.66669999999999996</v>
      </c>
      <c r="H37">
        <v>0.82389999999999997</v>
      </c>
      <c r="I37">
        <v>0.2424</v>
      </c>
      <c r="J37">
        <v>41198</v>
      </c>
      <c r="K37">
        <v>25000</v>
      </c>
      <c r="L37">
        <v>10095</v>
      </c>
      <c r="M37">
        <v>7</v>
      </c>
      <c r="N37" t="s">
        <v>24</v>
      </c>
      <c r="O37" t="s">
        <v>29</v>
      </c>
      <c r="P37" t="s">
        <v>21</v>
      </c>
      <c r="Q37" t="str">
        <f t="shared" si="0"/>
        <v>no</v>
      </c>
    </row>
    <row r="38" spans="1:17" x14ac:dyDescent="0.2">
      <c r="A38">
        <v>111188</v>
      </c>
      <c r="B38" t="s">
        <v>60</v>
      </c>
      <c r="C38" t="s">
        <v>31</v>
      </c>
      <c r="D38">
        <v>0.95009999999999994</v>
      </c>
      <c r="E38">
        <v>804</v>
      </c>
      <c r="F38">
        <v>22544</v>
      </c>
      <c r="G38">
        <v>0.59719999999999995</v>
      </c>
      <c r="H38">
        <v>0.77459999999999996</v>
      </c>
      <c r="I38">
        <v>0.251</v>
      </c>
      <c r="J38">
        <v>94784</v>
      </c>
      <c r="K38">
        <v>24965</v>
      </c>
      <c r="L38">
        <v>12097</v>
      </c>
      <c r="M38">
        <v>11</v>
      </c>
      <c r="N38" t="s">
        <v>19</v>
      </c>
      <c r="O38" t="s">
        <v>20</v>
      </c>
      <c r="P38" t="s">
        <v>21</v>
      </c>
      <c r="Q38" t="str">
        <f t="shared" si="0"/>
        <v>yes</v>
      </c>
    </row>
    <row r="39" spans="1:17" x14ac:dyDescent="0.2">
      <c r="A39">
        <v>111948</v>
      </c>
      <c r="B39" t="s">
        <v>61</v>
      </c>
      <c r="C39" t="s">
        <v>31</v>
      </c>
      <c r="D39">
        <v>0.65429999999999999</v>
      </c>
      <c r="E39">
        <v>7478</v>
      </c>
      <c r="F39">
        <v>64984</v>
      </c>
      <c r="G39">
        <v>0.81879999999999997</v>
      </c>
      <c r="H39">
        <v>0.91810000000000003</v>
      </c>
      <c r="I39">
        <v>0.19389999999999999</v>
      </c>
      <c r="J39">
        <v>70070</v>
      </c>
      <c r="K39">
        <v>20500</v>
      </c>
      <c r="L39">
        <v>13611</v>
      </c>
      <c r="M39">
        <v>12</v>
      </c>
      <c r="N39" t="s">
        <v>24</v>
      </c>
      <c r="O39" t="s">
        <v>20</v>
      </c>
      <c r="P39" t="s">
        <v>21</v>
      </c>
      <c r="Q39" t="str">
        <f t="shared" si="0"/>
        <v>yes</v>
      </c>
    </row>
    <row r="40" spans="1:17" x14ac:dyDescent="0.2">
      <c r="A40">
        <v>111966</v>
      </c>
      <c r="B40" t="s">
        <v>62</v>
      </c>
      <c r="C40" t="s">
        <v>31</v>
      </c>
      <c r="D40">
        <v>0.38740000000000002</v>
      </c>
      <c r="E40">
        <v>282</v>
      </c>
      <c r="F40">
        <v>23000</v>
      </c>
      <c r="G40">
        <v>0.29630000000000001</v>
      </c>
      <c r="H40">
        <v>0.5</v>
      </c>
      <c r="I40">
        <v>0.53590000000000004</v>
      </c>
      <c r="J40">
        <v>83438</v>
      </c>
      <c r="K40">
        <v>18750</v>
      </c>
      <c r="L40">
        <v>9291</v>
      </c>
      <c r="M40">
        <v>4</v>
      </c>
      <c r="N40" t="s">
        <v>24</v>
      </c>
      <c r="O40" t="s">
        <v>29</v>
      </c>
      <c r="P40" t="s">
        <v>21</v>
      </c>
      <c r="Q40" t="str">
        <f t="shared" si="0"/>
        <v>yes</v>
      </c>
    </row>
    <row r="41" spans="1:17" x14ac:dyDescent="0.2">
      <c r="A41">
        <v>112075</v>
      </c>
      <c r="B41" t="s">
        <v>63</v>
      </c>
      <c r="C41" t="s">
        <v>31</v>
      </c>
      <c r="D41">
        <v>0.65990000000000004</v>
      </c>
      <c r="E41">
        <v>1536</v>
      </c>
      <c r="F41">
        <v>43480</v>
      </c>
      <c r="G41">
        <v>0.58309999999999995</v>
      </c>
      <c r="H41">
        <v>0.74829999999999997</v>
      </c>
      <c r="I41">
        <v>0.24229999999999999</v>
      </c>
      <c r="J41">
        <v>65083</v>
      </c>
      <c r="K41">
        <v>24247</v>
      </c>
      <c r="L41">
        <v>8069</v>
      </c>
      <c r="M41">
        <v>13</v>
      </c>
      <c r="N41" t="s">
        <v>24</v>
      </c>
      <c r="O41" t="s">
        <v>20</v>
      </c>
      <c r="P41" t="s">
        <v>21</v>
      </c>
      <c r="Q41" t="str">
        <f t="shared" si="0"/>
        <v>yes</v>
      </c>
    </row>
    <row r="42" spans="1:17" x14ac:dyDescent="0.2">
      <c r="A42">
        <v>112084</v>
      </c>
      <c r="B42" t="s">
        <v>64</v>
      </c>
      <c r="C42" t="s">
        <v>31</v>
      </c>
      <c r="D42">
        <v>0.30809999999999998</v>
      </c>
      <c r="E42">
        <v>87</v>
      </c>
      <c r="F42">
        <v>28012</v>
      </c>
      <c r="G42">
        <v>0.19670000000000001</v>
      </c>
      <c r="H42">
        <v>0.85709999999999997</v>
      </c>
      <c r="I42">
        <v>0.45</v>
      </c>
      <c r="J42">
        <v>49766</v>
      </c>
      <c r="K42">
        <v>24941</v>
      </c>
      <c r="L42">
        <v>7898</v>
      </c>
      <c r="M42">
        <v>9</v>
      </c>
      <c r="N42" t="s">
        <v>24</v>
      </c>
      <c r="O42" t="s">
        <v>29</v>
      </c>
      <c r="P42" t="s">
        <v>21</v>
      </c>
      <c r="Q42" t="str">
        <f t="shared" si="0"/>
        <v>no</v>
      </c>
    </row>
    <row r="43" spans="1:17" x14ac:dyDescent="0.2">
      <c r="A43">
        <v>112260</v>
      </c>
      <c r="B43" t="s">
        <v>65</v>
      </c>
      <c r="C43" t="s">
        <v>31</v>
      </c>
      <c r="D43">
        <v>9.5899999999999999E-2</v>
      </c>
      <c r="E43">
        <v>1388</v>
      </c>
      <c r="F43">
        <v>67980</v>
      </c>
      <c r="G43">
        <v>0.91359999999999997</v>
      </c>
      <c r="H43">
        <v>0.98129999999999995</v>
      </c>
      <c r="I43">
        <v>0.18099999999999999</v>
      </c>
      <c r="J43">
        <v>104736</v>
      </c>
      <c r="K43">
        <v>13500</v>
      </c>
      <c r="L43">
        <v>16701</v>
      </c>
      <c r="M43">
        <v>8</v>
      </c>
      <c r="N43" t="s">
        <v>24</v>
      </c>
      <c r="O43" t="s">
        <v>29</v>
      </c>
      <c r="P43" t="s">
        <v>21</v>
      </c>
      <c r="Q43" t="str">
        <f t="shared" si="0"/>
        <v>yes</v>
      </c>
    </row>
    <row r="44" spans="1:17" x14ac:dyDescent="0.2">
      <c r="A44">
        <v>112394</v>
      </c>
      <c r="B44" t="s">
        <v>66</v>
      </c>
      <c r="C44" t="s">
        <v>31</v>
      </c>
      <c r="D44">
        <v>0.51180000000000003</v>
      </c>
      <c r="E44">
        <v>455</v>
      </c>
      <c r="F44">
        <v>22480</v>
      </c>
      <c r="G44">
        <v>0.28739999999999999</v>
      </c>
      <c r="H44">
        <v>0.6875</v>
      </c>
      <c r="I44">
        <v>0.49740000000000001</v>
      </c>
      <c r="J44">
        <v>51017</v>
      </c>
      <c r="K44">
        <v>31000</v>
      </c>
      <c r="L44">
        <v>7964</v>
      </c>
      <c r="M44">
        <v>13</v>
      </c>
      <c r="N44" t="s">
        <v>67</v>
      </c>
      <c r="O44" t="s">
        <v>20</v>
      </c>
      <c r="P44" t="s">
        <v>21</v>
      </c>
      <c r="Q44" t="str">
        <f t="shared" si="0"/>
        <v>yes</v>
      </c>
    </row>
    <row r="45" spans="1:17" x14ac:dyDescent="0.2">
      <c r="A45">
        <v>113582</v>
      </c>
      <c r="B45" t="s">
        <v>68</v>
      </c>
      <c r="C45" t="s">
        <v>31</v>
      </c>
      <c r="D45">
        <v>1</v>
      </c>
      <c r="E45">
        <v>77</v>
      </c>
      <c r="F45">
        <v>29300</v>
      </c>
      <c r="G45">
        <v>0.8</v>
      </c>
      <c r="H45">
        <v>0</v>
      </c>
      <c r="I45">
        <v>0.51090000000000002</v>
      </c>
      <c r="J45">
        <v>46920</v>
      </c>
      <c r="K45">
        <v>36844</v>
      </c>
      <c r="L45">
        <v>7708</v>
      </c>
      <c r="M45">
        <v>8</v>
      </c>
      <c r="N45" t="s">
        <v>67</v>
      </c>
      <c r="O45" t="s">
        <v>20</v>
      </c>
      <c r="P45" t="s">
        <v>21</v>
      </c>
      <c r="Q45" t="str">
        <f t="shared" si="0"/>
        <v>no</v>
      </c>
    </row>
    <row r="46" spans="1:17" x14ac:dyDescent="0.2">
      <c r="A46">
        <v>113698</v>
      </c>
      <c r="B46" t="s">
        <v>69</v>
      </c>
      <c r="C46" t="s">
        <v>31</v>
      </c>
      <c r="D46">
        <v>0.83499999999999996</v>
      </c>
      <c r="E46">
        <v>1114</v>
      </c>
      <c r="F46">
        <v>52161</v>
      </c>
      <c r="G46">
        <v>0.78049999999999997</v>
      </c>
      <c r="H46">
        <v>0.8548</v>
      </c>
      <c r="I46">
        <v>0.31900000000000001</v>
      </c>
      <c r="J46">
        <v>84713</v>
      </c>
      <c r="K46">
        <v>27000</v>
      </c>
      <c r="L46">
        <v>10036</v>
      </c>
      <c r="M46">
        <v>8</v>
      </c>
      <c r="N46" t="s">
        <v>24</v>
      </c>
      <c r="O46" t="s">
        <v>20</v>
      </c>
      <c r="P46" t="s">
        <v>21</v>
      </c>
      <c r="Q46" t="str">
        <f t="shared" si="0"/>
        <v>yes</v>
      </c>
    </row>
    <row r="47" spans="1:17" x14ac:dyDescent="0.2">
      <c r="A47">
        <v>114813</v>
      </c>
      <c r="B47" t="s">
        <v>70</v>
      </c>
      <c r="C47" t="s">
        <v>31</v>
      </c>
      <c r="D47">
        <v>0.64070000000000005</v>
      </c>
      <c r="E47">
        <v>1544</v>
      </c>
      <c r="F47">
        <v>36660</v>
      </c>
      <c r="G47">
        <v>0.5</v>
      </c>
      <c r="H47">
        <v>0.7157</v>
      </c>
      <c r="I47">
        <v>0.58350000000000002</v>
      </c>
      <c r="J47">
        <v>58896</v>
      </c>
      <c r="K47">
        <v>23146</v>
      </c>
      <c r="L47">
        <v>8399</v>
      </c>
      <c r="M47">
        <v>10</v>
      </c>
      <c r="N47" t="s">
        <v>24</v>
      </c>
      <c r="O47" t="s">
        <v>20</v>
      </c>
      <c r="P47" t="s">
        <v>21</v>
      </c>
      <c r="Q47" t="str">
        <f t="shared" si="0"/>
        <v>yes</v>
      </c>
    </row>
    <row r="48" spans="1:17" x14ac:dyDescent="0.2">
      <c r="A48">
        <v>115409</v>
      </c>
      <c r="B48" t="s">
        <v>71</v>
      </c>
      <c r="C48" t="s">
        <v>31</v>
      </c>
      <c r="D48">
        <v>0.12659999999999999</v>
      </c>
      <c r="E48">
        <v>921</v>
      </c>
      <c r="F48">
        <v>68613</v>
      </c>
      <c r="G48">
        <v>0.91879999999999995</v>
      </c>
      <c r="H48">
        <v>0.96409999999999996</v>
      </c>
      <c r="I48">
        <v>0.1517</v>
      </c>
      <c r="J48">
        <v>138687</v>
      </c>
      <c r="K48">
        <v>25000</v>
      </c>
      <c r="L48">
        <v>15352</v>
      </c>
      <c r="M48">
        <v>8</v>
      </c>
      <c r="N48" t="s">
        <v>24</v>
      </c>
      <c r="O48" t="s">
        <v>29</v>
      </c>
      <c r="P48" t="s">
        <v>21</v>
      </c>
      <c r="Q48" t="str">
        <f t="shared" si="0"/>
        <v>yes</v>
      </c>
    </row>
    <row r="49" spans="1:17" x14ac:dyDescent="0.2">
      <c r="A49">
        <v>115755</v>
      </c>
      <c r="B49" t="s">
        <v>72</v>
      </c>
      <c r="C49" t="s">
        <v>31</v>
      </c>
      <c r="D49">
        <v>0.98199999999999998</v>
      </c>
      <c r="E49">
        <v>5612</v>
      </c>
      <c r="F49">
        <v>20850</v>
      </c>
      <c r="G49">
        <v>0.48549999999999999</v>
      </c>
      <c r="H49">
        <v>0.75990000000000002</v>
      </c>
      <c r="I49">
        <v>0.42870000000000003</v>
      </c>
      <c r="J49">
        <v>47626</v>
      </c>
      <c r="K49">
        <v>18000</v>
      </c>
      <c r="L49">
        <v>11900</v>
      </c>
      <c r="M49">
        <v>16</v>
      </c>
      <c r="N49" t="s">
        <v>19</v>
      </c>
      <c r="O49" t="s">
        <v>73</v>
      </c>
      <c r="P49" t="s">
        <v>21</v>
      </c>
      <c r="Q49" t="str">
        <f t="shared" si="0"/>
        <v>no</v>
      </c>
    </row>
    <row r="50" spans="1:17" x14ac:dyDescent="0.2">
      <c r="A50">
        <v>117104</v>
      </c>
      <c r="B50" t="s">
        <v>74</v>
      </c>
      <c r="C50" t="s">
        <v>31</v>
      </c>
      <c r="D50">
        <v>0.95799999999999996</v>
      </c>
      <c r="E50">
        <v>456</v>
      </c>
      <c r="F50">
        <v>22118</v>
      </c>
      <c r="G50">
        <v>0.40400000000000003</v>
      </c>
      <c r="H50">
        <v>0.73019999999999996</v>
      </c>
      <c r="I50">
        <v>0.53790000000000004</v>
      </c>
      <c r="J50">
        <v>43299</v>
      </c>
      <c r="K50">
        <v>22395</v>
      </c>
      <c r="L50">
        <v>6254</v>
      </c>
      <c r="M50">
        <v>12</v>
      </c>
      <c r="N50" t="s">
        <v>24</v>
      </c>
      <c r="O50" t="s">
        <v>29</v>
      </c>
      <c r="P50" t="s">
        <v>21</v>
      </c>
      <c r="Q50" t="str">
        <f t="shared" si="0"/>
        <v>no</v>
      </c>
    </row>
    <row r="51" spans="1:17" x14ac:dyDescent="0.2">
      <c r="A51">
        <v>117140</v>
      </c>
      <c r="B51" t="s">
        <v>75</v>
      </c>
      <c r="C51" t="s">
        <v>31</v>
      </c>
      <c r="D51">
        <v>0.7117</v>
      </c>
      <c r="E51">
        <v>3050</v>
      </c>
      <c r="F51">
        <v>49470</v>
      </c>
      <c r="G51">
        <v>0.63119999999999998</v>
      </c>
      <c r="H51">
        <v>0.64449999999999996</v>
      </c>
      <c r="I51">
        <v>0.51400000000000001</v>
      </c>
      <c r="J51">
        <v>65464</v>
      </c>
      <c r="K51">
        <v>23500</v>
      </c>
      <c r="L51">
        <v>10550</v>
      </c>
      <c r="M51">
        <v>10</v>
      </c>
      <c r="N51" t="s">
        <v>24</v>
      </c>
      <c r="O51" t="s">
        <v>29</v>
      </c>
      <c r="P51" t="s">
        <v>21</v>
      </c>
      <c r="Q51" t="str">
        <f t="shared" si="0"/>
        <v>yes</v>
      </c>
    </row>
    <row r="52" spans="1:17" x14ac:dyDescent="0.2">
      <c r="A52">
        <v>117168</v>
      </c>
      <c r="B52" t="s">
        <v>76</v>
      </c>
      <c r="C52" t="s">
        <v>31</v>
      </c>
      <c r="D52">
        <v>0.94320000000000004</v>
      </c>
      <c r="E52">
        <v>746</v>
      </c>
      <c r="F52">
        <v>37500</v>
      </c>
      <c r="G52">
        <v>0.51719999999999999</v>
      </c>
      <c r="H52">
        <v>0.84209999999999996</v>
      </c>
      <c r="I52">
        <v>0.29899999999999999</v>
      </c>
      <c r="J52">
        <v>47867</v>
      </c>
      <c r="K52">
        <v>27000</v>
      </c>
      <c r="L52">
        <v>8099</v>
      </c>
      <c r="M52">
        <v>9</v>
      </c>
      <c r="N52" t="s">
        <v>24</v>
      </c>
      <c r="O52" t="s">
        <v>73</v>
      </c>
      <c r="P52" t="s">
        <v>21</v>
      </c>
      <c r="Q52" t="str">
        <f t="shared" si="0"/>
        <v>no</v>
      </c>
    </row>
    <row r="53" spans="1:17" x14ac:dyDescent="0.2">
      <c r="A53">
        <v>117627</v>
      </c>
      <c r="B53" t="s">
        <v>77</v>
      </c>
      <c r="C53" t="s">
        <v>31</v>
      </c>
      <c r="D53">
        <v>0.91500000000000004</v>
      </c>
      <c r="E53">
        <v>1116</v>
      </c>
      <c r="F53">
        <v>37710</v>
      </c>
      <c r="G53">
        <v>0.59730000000000005</v>
      </c>
      <c r="H53">
        <v>0.77290000000000003</v>
      </c>
      <c r="I53">
        <v>0.47249999999999998</v>
      </c>
      <c r="J53">
        <v>61824</v>
      </c>
      <c r="K53">
        <v>27000</v>
      </c>
      <c r="L53">
        <v>8396</v>
      </c>
      <c r="M53">
        <v>12</v>
      </c>
      <c r="N53" t="s">
        <v>24</v>
      </c>
      <c r="O53" t="s">
        <v>20</v>
      </c>
      <c r="P53" t="s">
        <v>21</v>
      </c>
      <c r="Q53" t="str">
        <f t="shared" si="0"/>
        <v>yes</v>
      </c>
    </row>
    <row r="54" spans="1:17" x14ac:dyDescent="0.2">
      <c r="A54">
        <v>117751</v>
      </c>
      <c r="B54" t="s">
        <v>78</v>
      </c>
      <c r="C54" t="s">
        <v>31</v>
      </c>
      <c r="D54">
        <v>0.84019999999999995</v>
      </c>
      <c r="E54">
        <v>1622</v>
      </c>
      <c r="F54">
        <v>39020</v>
      </c>
      <c r="G54">
        <v>0.67730000000000001</v>
      </c>
      <c r="H54">
        <v>0.84670000000000001</v>
      </c>
      <c r="I54">
        <v>0.21240000000000001</v>
      </c>
      <c r="J54">
        <v>57106</v>
      </c>
      <c r="K54">
        <v>20500</v>
      </c>
      <c r="L54">
        <v>8083</v>
      </c>
      <c r="M54">
        <v>13</v>
      </c>
      <c r="N54" t="s">
        <v>24</v>
      </c>
      <c r="O54" t="s">
        <v>29</v>
      </c>
      <c r="P54" t="s">
        <v>21</v>
      </c>
      <c r="Q54" t="str">
        <f t="shared" si="0"/>
        <v>yes</v>
      </c>
    </row>
    <row r="55" spans="1:17" x14ac:dyDescent="0.2">
      <c r="A55">
        <v>117946</v>
      </c>
      <c r="B55" t="s">
        <v>79</v>
      </c>
      <c r="C55" t="s">
        <v>31</v>
      </c>
      <c r="D55">
        <v>0.45079999999999998</v>
      </c>
      <c r="E55">
        <v>7094</v>
      </c>
      <c r="F55">
        <v>62357</v>
      </c>
      <c r="G55">
        <v>0.78869999999999996</v>
      </c>
      <c r="H55">
        <v>0.88580000000000003</v>
      </c>
      <c r="I55">
        <v>0.13220000000000001</v>
      </c>
      <c r="J55">
        <v>78349</v>
      </c>
      <c r="K55">
        <v>19500</v>
      </c>
      <c r="L55">
        <v>13834</v>
      </c>
      <c r="M55">
        <v>10</v>
      </c>
      <c r="N55" t="s">
        <v>24</v>
      </c>
      <c r="O55" t="s">
        <v>20</v>
      </c>
      <c r="P55" t="s">
        <v>21</v>
      </c>
      <c r="Q55" t="str">
        <f t="shared" si="0"/>
        <v>yes</v>
      </c>
    </row>
    <row r="56" spans="1:17" x14ac:dyDescent="0.2">
      <c r="A56">
        <v>118693</v>
      </c>
      <c r="B56" t="s">
        <v>80</v>
      </c>
      <c r="C56" t="s">
        <v>31</v>
      </c>
      <c r="D56">
        <v>0.68469999999999998</v>
      </c>
      <c r="E56">
        <v>752</v>
      </c>
      <c r="F56">
        <v>53630</v>
      </c>
      <c r="G56">
        <v>0.53500000000000003</v>
      </c>
      <c r="H56">
        <v>0.69940000000000002</v>
      </c>
      <c r="I56">
        <v>0.3105</v>
      </c>
      <c r="J56">
        <v>76419</v>
      </c>
      <c r="K56">
        <v>21750</v>
      </c>
      <c r="L56">
        <v>10344</v>
      </c>
      <c r="M56">
        <v>14</v>
      </c>
      <c r="N56" t="s">
        <v>24</v>
      </c>
      <c r="O56" t="s">
        <v>29</v>
      </c>
      <c r="P56" t="s">
        <v>21</v>
      </c>
      <c r="Q56" t="str">
        <f t="shared" si="0"/>
        <v>yes</v>
      </c>
    </row>
    <row r="57" spans="1:17" x14ac:dyDescent="0.2">
      <c r="A57">
        <v>119173</v>
      </c>
      <c r="B57" t="s">
        <v>81</v>
      </c>
      <c r="C57" t="s">
        <v>31</v>
      </c>
      <c r="D57">
        <v>0.73129999999999995</v>
      </c>
      <c r="E57">
        <v>1719</v>
      </c>
      <c r="F57">
        <v>49564</v>
      </c>
      <c r="G57">
        <v>0.53249999999999997</v>
      </c>
      <c r="H57">
        <v>0.71140000000000003</v>
      </c>
      <c r="I57">
        <v>0.57099999999999995</v>
      </c>
      <c r="J57">
        <v>72379</v>
      </c>
      <c r="K57">
        <v>25949</v>
      </c>
      <c r="L57">
        <v>9605</v>
      </c>
      <c r="M57">
        <v>8</v>
      </c>
      <c r="N57" t="s">
        <v>24</v>
      </c>
      <c r="O57" t="s">
        <v>20</v>
      </c>
      <c r="P57" t="s">
        <v>21</v>
      </c>
      <c r="Q57" t="str">
        <f t="shared" si="0"/>
        <v>yes</v>
      </c>
    </row>
    <row r="58" spans="1:17" x14ac:dyDescent="0.2">
      <c r="A58">
        <v>119775</v>
      </c>
      <c r="B58" t="s">
        <v>82</v>
      </c>
      <c r="C58" t="s">
        <v>31</v>
      </c>
      <c r="D58">
        <v>1</v>
      </c>
      <c r="E58">
        <v>182</v>
      </c>
      <c r="F58">
        <v>30291</v>
      </c>
      <c r="G58">
        <v>0.61899999999999999</v>
      </c>
      <c r="H58">
        <v>0.625</v>
      </c>
      <c r="I58">
        <v>0.52110000000000001</v>
      </c>
      <c r="J58">
        <v>68891</v>
      </c>
      <c r="K58">
        <v>31000</v>
      </c>
      <c r="L58">
        <v>6140</v>
      </c>
      <c r="M58">
        <v>8</v>
      </c>
      <c r="N58" t="s">
        <v>67</v>
      </c>
      <c r="O58" t="s">
        <v>20</v>
      </c>
      <c r="P58" t="s">
        <v>21</v>
      </c>
      <c r="Q58" t="str">
        <f t="shared" si="0"/>
        <v>yes</v>
      </c>
    </row>
    <row r="59" spans="1:17" x14ac:dyDescent="0.2">
      <c r="A59">
        <v>120254</v>
      </c>
      <c r="B59" t="s">
        <v>83</v>
      </c>
      <c r="C59" t="s">
        <v>31</v>
      </c>
      <c r="D59">
        <v>0.44169999999999998</v>
      </c>
      <c r="E59">
        <v>1877</v>
      </c>
      <c r="F59">
        <v>66274</v>
      </c>
      <c r="G59">
        <v>0.80879999999999996</v>
      </c>
      <c r="H59">
        <v>0.89849999999999997</v>
      </c>
      <c r="I59">
        <v>0.1656</v>
      </c>
      <c r="J59">
        <v>75951</v>
      </c>
      <c r="K59">
        <v>23000</v>
      </c>
      <c r="L59">
        <v>12349</v>
      </c>
      <c r="M59">
        <v>9</v>
      </c>
      <c r="N59" t="s">
        <v>24</v>
      </c>
      <c r="O59" t="s">
        <v>20</v>
      </c>
      <c r="P59" t="s">
        <v>21</v>
      </c>
      <c r="Q59" t="str">
        <f t="shared" si="0"/>
        <v>yes</v>
      </c>
    </row>
    <row r="60" spans="1:17" x14ac:dyDescent="0.2">
      <c r="A60">
        <v>120403</v>
      </c>
      <c r="B60" t="s">
        <v>84</v>
      </c>
      <c r="C60" t="s">
        <v>31</v>
      </c>
      <c r="D60">
        <v>0.81759999999999999</v>
      </c>
      <c r="E60">
        <v>1223</v>
      </c>
      <c r="F60">
        <v>56488</v>
      </c>
      <c r="G60">
        <v>0.66300000000000003</v>
      </c>
      <c r="H60">
        <v>0.74470000000000003</v>
      </c>
      <c r="I60">
        <v>0.33629999999999999</v>
      </c>
      <c r="J60">
        <v>58152</v>
      </c>
      <c r="K60">
        <v>27000</v>
      </c>
      <c r="L60">
        <v>9491</v>
      </c>
      <c r="M60">
        <v>9</v>
      </c>
      <c r="N60" t="s">
        <v>24</v>
      </c>
      <c r="O60" t="s">
        <v>20</v>
      </c>
      <c r="P60" t="s">
        <v>21</v>
      </c>
      <c r="Q60" t="str">
        <f t="shared" si="0"/>
        <v>yes</v>
      </c>
    </row>
    <row r="61" spans="1:17" x14ac:dyDescent="0.2">
      <c r="A61">
        <v>120537</v>
      </c>
      <c r="B61" t="s">
        <v>85</v>
      </c>
      <c r="C61" t="s">
        <v>31</v>
      </c>
      <c r="D61">
        <v>0.32979999999999998</v>
      </c>
      <c r="E61">
        <v>564</v>
      </c>
      <c r="F61">
        <v>38050</v>
      </c>
      <c r="G61">
        <v>0.49440000000000001</v>
      </c>
      <c r="H61">
        <v>0.52439999999999998</v>
      </c>
      <c r="I61">
        <v>0.44259999999999999</v>
      </c>
      <c r="J61">
        <v>49697</v>
      </c>
      <c r="K61">
        <v>23000</v>
      </c>
      <c r="L61">
        <v>7734</v>
      </c>
      <c r="M61">
        <v>13</v>
      </c>
      <c r="N61" t="s">
        <v>24</v>
      </c>
      <c r="O61" t="s">
        <v>29</v>
      </c>
      <c r="P61" t="s">
        <v>21</v>
      </c>
      <c r="Q61" t="str">
        <f t="shared" si="0"/>
        <v>no</v>
      </c>
    </row>
    <row r="62" spans="1:17" x14ac:dyDescent="0.2">
      <c r="A62">
        <v>120883</v>
      </c>
      <c r="B62" t="s">
        <v>86</v>
      </c>
      <c r="C62" t="s">
        <v>31</v>
      </c>
      <c r="D62">
        <v>0.71319999999999995</v>
      </c>
      <c r="E62">
        <v>3204</v>
      </c>
      <c r="F62">
        <v>57080</v>
      </c>
      <c r="G62">
        <v>0.6905</v>
      </c>
      <c r="H62">
        <v>0.88460000000000005</v>
      </c>
      <c r="I62">
        <v>0.36120000000000002</v>
      </c>
      <c r="J62">
        <v>78445</v>
      </c>
      <c r="K62">
        <v>19500</v>
      </c>
      <c r="L62">
        <v>11952</v>
      </c>
      <c r="M62">
        <v>13</v>
      </c>
      <c r="N62" t="s">
        <v>24</v>
      </c>
      <c r="O62" t="s">
        <v>20</v>
      </c>
      <c r="P62" t="s">
        <v>21</v>
      </c>
      <c r="Q62" t="str">
        <f t="shared" si="0"/>
        <v>yes</v>
      </c>
    </row>
    <row r="63" spans="1:17" x14ac:dyDescent="0.2">
      <c r="A63">
        <v>121150</v>
      </c>
      <c r="B63" t="s">
        <v>87</v>
      </c>
      <c r="C63" t="s">
        <v>31</v>
      </c>
      <c r="D63">
        <v>0.62860000000000005</v>
      </c>
      <c r="E63">
        <v>3553</v>
      </c>
      <c r="F63">
        <v>69918</v>
      </c>
      <c r="G63">
        <v>0.83350000000000002</v>
      </c>
      <c r="H63">
        <v>0.87570000000000003</v>
      </c>
      <c r="I63">
        <v>0.20250000000000001</v>
      </c>
      <c r="J63">
        <v>82939</v>
      </c>
      <c r="K63">
        <v>23510</v>
      </c>
      <c r="L63">
        <v>14314</v>
      </c>
      <c r="M63">
        <v>12</v>
      </c>
      <c r="N63" t="s">
        <v>24</v>
      </c>
      <c r="O63" t="s">
        <v>29</v>
      </c>
      <c r="P63" t="s">
        <v>21</v>
      </c>
      <c r="Q63" t="str">
        <f t="shared" si="0"/>
        <v>yes</v>
      </c>
    </row>
    <row r="64" spans="1:17" x14ac:dyDescent="0.2">
      <c r="A64">
        <v>121257</v>
      </c>
      <c r="B64" t="s">
        <v>88</v>
      </c>
      <c r="C64" t="s">
        <v>31</v>
      </c>
      <c r="D64">
        <v>0.25159999999999999</v>
      </c>
      <c r="E64">
        <v>1227</v>
      </c>
      <c r="F64">
        <v>65192</v>
      </c>
      <c r="G64">
        <v>0.83389999999999997</v>
      </c>
      <c r="H64">
        <v>0.93799999999999994</v>
      </c>
      <c r="I64">
        <v>0.1055</v>
      </c>
      <c r="J64">
        <v>69512</v>
      </c>
      <c r="K64">
        <v>16750</v>
      </c>
      <c r="L64">
        <v>12503</v>
      </c>
      <c r="M64">
        <v>10</v>
      </c>
      <c r="N64" t="s">
        <v>24</v>
      </c>
      <c r="O64" t="s">
        <v>29</v>
      </c>
      <c r="P64" t="s">
        <v>21</v>
      </c>
      <c r="Q64" t="str">
        <f t="shared" si="0"/>
        <v>yes</v>
      </c>
    </row>
    <row r="65" spans="1:17" x14ac:dyDescent="0.2">
      <c r="A65">
        <v>121309</v>
      </c>
      <c r="B65" t="s">
        <v>89</v>
      </c>
      <c r="C65" t="s">
        <v>31</v>
      </c>
      <c r="D65">
        <v>0.83679999999999999</v>
      </c>
      <c r="E65">
        <v>3188</v>
      </c>
      <c r="F65">
        <v>46250</v>
      </c>
      <c r="G65">
        <v>0.77170000000000005</v>
      </c>
      <c r="H65">
        <v>0.85540000000000005</v>
      </c>
      <c r="I65">
        <v>0.21440000000000001</v>
      </c>
      <c r="J65">
        <v>63998</v>
      </c>
      <c r="K65">
        <v>22990</v>
      </c>
      <c r="L65">
        <v>11862</v>
      </c>
      <c r="M65">
        <v>13</v>
      </c>
      <c r="N65" t="s">
        <v>24</v>
      </c>
      <c r="O65" t="s">
        <v>20</v>
      </c>
      <c r="P65" t="s">
        <v>21</v>
      </c>
      <c r="Q65" t="str">
        <f t="shared" si="0"/>
        <v>yes</v>
      </c>
    </row>
    <row r="66" spans="1:17" x14ac:dyDescent="0.2">
      <c r="A66">
        <v>121345</v>
      </c>
      <c r="B66" t="s">
        <v>90</v>
      </c>
      <c r="C66" t="s">
        <v>31</v>
      </c>
      <c r="D66">
        <v>7.0900000000000005E-2</v>
      </c>
      <c r="E66">
        <v>1666</v>
      </c>
      <c r="F66">
        <v>65420</v>
      </c>
      <c r="G66">
        <v>0.93200000000000005</v>
      </c>
      <c r="H66">
        <v>0.97550000000000003</v>
      </c>
      <c r="I66">
        <v>0.1953</v>
      </c>
      <c r="J66">
        <v>77779</v>
      </c>
      <c r="K66">
        <v>11782</v>
      </c>
      <c r="L66">
        <v>15085</v>
      </c>
      <c r="M66">
        <v>7</v>
      </c>
      <c r="N66" t="s">
        <v>24</v>
      </c>
      <c r="O66" t="s">
        <v>29</v>
      </c>
      <c r="P66" t="s">
        <v>21</v>
      </c>
      <c r="Q66" t="str">
        <f t="shared" ref="Q66:Q129" si="1">IF(J66&gt;50000,"yes","no")</f>
        <v>yes</v>
      </c>
    </row>
    <row r="67" spans="1:17" x14ac:dyDescent="0.2">
      <c r="A67">
        <v>121691</v>
      </c>
      <c r="B67" t="s">
        <v>91</v>
      </c>
      <c r="C67" t="s">
        <v>31</v>
      </c>
      <c r="D67">
        <v>0.82709999999999995</v>
      </c>
      <c r="E67">
        <v>2049</v>
      </c>
      <c r="F67">
        <v>60878</v>
      </c>
      <c r="G67">
        <v>0.67269999999999996</v>
      </c>
      <c r="H67">
        <v>0.84019999999999995</v>
      </c>
      <c r="I67">
        <v>0.36449999999999999</v>
      </c>
      <c r="J67">
        <v>72690</v>
      </c>
      <c r="K67">
        <v>26000</v>
      </c>
      <c r="L67">
        <v>10565</v>
      </c>
      <c r="M67">
        <v>10</v>
      </c>
      <c r="N67" t="s">
        <v>24</v>
      </c>
      <c r="O67" t="s">
        <v>20</v>
      </c>
      <c r="P67" t="s">
        <v>21</v>
      </c>
      <c r="Q67" t="str">
        <f t="shared" si="1"/>
        <v>yes</v>
      </c>
    </row>
    <row r="68" spans="1:17" x14ac:dyDescent="0.2">
      <c r="A68">
        <v>122409</v>
      </c>
      <c r="B68" t="s">
        <v>92</v>
      </c>
      <c r="C68" t="s">
        <v>31</v>
      </c>
      <c r="D68">
        <v>0.3619</v>
      </c>
      <c r="E68">
        <v>35377</v>
      </c>
      <c r="F68">
        <v>21328</v>
      </c>
      <c r="G68">
        <v>0.76429999999999998</v>
      </c>
      <c r="H68">
        <v>0.90629999999999999</v>
      </c>
      <c r="I68">
        <v>0.31740000000000002</v>
      </c>
      <c r="J68">
        <v>64909</v>
      </c>
      <c r="K68">
        <v>15000</v>
      </c>
      <c r="L68">
        <v>13042</v>
      </c>
      <c r="M68">
        <v>27</v>
      </c>
      <c r="N68" t="s">
        <v>19</v>
      </c>
      <c r="O68" t="s">
        <v>20</v>
      </c>
      <c r="P68" t="s">
        <v>21</v>
      </c>
      <c r="Q68" t="str">
        <f t="shared" si="1"/>
        <v>yes</v>
      </c>
    </row>
    <row r="69" spans="1:17" x14ac:dyDescent="0.2">
      <c r="A69">
        <v>122436</v>
      </c>
      <c r="B69" t="s">
        <v>93</v>
      </c>
      <c r="C69" t="s">
        <v>31</v>
      </c>
      <c r="D69">
        <v>0.52380000000000004</v>
      </c>
      <c r="E69">
        <v>5671</v>
      </c>
      <c r="F69">
        <v>59486</v>
      </c>
      <c r="G69">
        <v>0.8367</v>
      </c>
      <c r="H69">
        <v>0.91400000000000003</v>
      </c>
      <c r="I69">
        <v>0.2092</v>
      </c>
      <c r="J69">
        <v>86522</v>
      </c>
      <c r="K69">
        <v>22940</v>
      </c>
      <c r="L69">
        <v>13201</v>
      </c>
      <c r="M69">
        <v>13</v>
      </c>
      <c r="N69" t="s">
        <v>24</v>
      </c>
      <c r="O69" t="s">
        <v>20</v>
      </c>
      <c r="P69" t="s">
        <v>21</v>
      </c>
      <c r="Q69" t="str">
        <f t="shared" si="1"/>
        <v>yes</v>
      </c>
    </row>
    <row r="70" spans="1:17" x14ac:dyDescent="0.2">
      <c r="A70">
        <v>122597</v>
      </c>
      <c r="B70" t="s">
        <v>94</v>
      </c>
      <c r="C70" t="s">
        <v>31</v>
      </c>
      <c r="D70">
        <v>0.96440000000000003</v>
      </c>
      <c r="E70">
        <v>18639</v>
      </c>
      <c r="F70">
        <v>20550</v>
      </c>
      <c r="G70">
        <v>0.50370000000000004</v>
      </c>
      <c r="H70">
        <v>0.82699999999999996</v>
      </c>
      <c r="I70">
        <v>0.42220000000000002</v>
      </c>
      <c r="J70">
        <v>68077</v>
      </c>
      <c r="K70">
        <v>15371</v>
      </c>
      <c r="L70">
        <v>13199</v>
      </c>
      <c r="M70">
        <v>19</v>
      </c>
      <c r="N70" t="s">
        <v>19</v>
      </c>
      <c r="O70" t="s">
        <v>20</v>
      </c>
      <c r="P70" t="s">
        <v>21</v>
      </c>
      <c r="Q70" t="str">
        <f t="shared" si="1"/>
        <v>yes</v>
      </c>
    </row>
    <row r="71" spans="1:17" x14ac:dyDescent="0.2">
      <c r="A71">
        <v>122612</v>
      </c>
      <c r="B71" t="s">
        <v>95</v>
      </c>
      <c r="C71" t="s">
        <v>31</v>
      </c>
      <c r="D71">
        <v>0.61709999999999998</v>
      </c>
      <c r="E71">
        <v>5287</v>
      </c>
      <c r="F71">
        <v>60492</v>
      </c>
      <c r="G71">
        <v>0.7006</v>
      </c>
      <c r="H71">
        <v>0.83689999999999998</v>
      </c>
      <c r="I71">
        <v>0.27960000000000002</v>
      </c>
      <c r="J71">
        <v>89812</v>
      </c>
      <c r="K71">
        <v>23000</v>
      </c>
      <c r="L71">
        <v>14860</v>
      </c>
      <c r="M71">
        <v>11</v>
      </c>
      <c r="N71" t="s">
        <v>24</v>
      </c>
      <c r="O71" t="s">
        <v>20</v>
      </c>
      <c r="P71" t="s">
        <v>21</v>
      </c>
      <c r="Q71" t="str">
        <f t="shared" si="1"/>
        <v>yes</v>
      </c>
    </row>
    <row r="72" spans="1:17" x14ac:dyDescent="0.2">
      <c r="A72">
        <v>122728</v>
      </c>
      <c r="B72" t="s">
        <v>96</v>
      </c>
      <c r="C72" t="s">
        <v>31</v>
      </c>
      <c r="D72">
        <v>0.93330000000000002</v>
      </c>
      <c r="E72">
        <v>1294</v>
      </c>
      <c r="F72">
        <v>37150</v>
      </c>
      <c r="G72">
        <v>0.55979999999999996</v>
      </c>
      <c r="H72">
        <v>0.76880000000000004</v>
      </c>
      <c r="I72">
        <v>0.31719999999999998</v>
      </c>
      <c r="J72">
        <v>56257</v>
      </c>
      <c r="K72">
        <v>23700</v>
      </c>
      <c r="L72">
        <v>8173</v>
      </c>
      <c r="M72">
        <v>10</v>
      </c>
      <c r="N72" t="s">
        <v>24</v>
      </c>
      <c r="O72" t="s">
        <v>29</v>
      </c>
      <c r="P72" t="s">
        <v>21</v>
      </c>
      <c r="Q72" t="str">
        <f t="shared" si="1"/>
        <v>yes</v>
      </c>
    </row>
    <row r="73" spans="1:17" x14ac:dyDescent="0.2">
      <c r="A73">
        <v>122755</v>
      </c>
      <c r="B73" t="s">
        <v>97</v>
      </c>
      <c r="C73" t="s">
        <v>31</v>
      </c>
      <c r="D73">
        <v>0.84609999999999996</v>
      </c>
      <c r="E73">
        <v>27601</v>
      </c>
      <c r="F73">
        <v>21010</v>
      </c>
      <c r="G73">
        <v>0.69220000000000004</v>
      </c>
      <c r="H73">
        <v>0.86839999999999995</v>
      </c>
      <c r="I73">
        <v>0.35239999999999999</v>
      </c>
      <c r="J73">
        <v>78988</v>
      </c>
      <c r="K73">
        <v>15000</v>
      </c>
      <c r="L73">
        <v>12896</v>
      </c>
      <c r="M73">
        <v>25</v>
      </c>
      <c r="N73" t="s">
        <v>19</v>
      </c>
      <c r="O73" t="s">
        <v>20</v>
      </c>
      <c r="P73" t="s">
        <v>21</v>
      </c>
      <c r="Q73" t="str">
        <f t="shared" si="1"/>
        <v>yes</v>
      </c>
    </row>
    <row r="74" spans="1:17" x14ac:dyDescent="0.2">
      <c r="A74">
        <v>122931</v>
      </c>
      <c r="B74" t="s">
        <v>98</v>
      </c>
      <c r="C74" t="s">
        <v>31</v>
      </c>
      <c r="D74">
        <v>0.48</v>
      </c>
      <c r="E74">
        <v>6552</v>
      </c>
      <c r="F74">
        <v>61293</v>
      </c>
      <c r="G74">
        <v>0.87919999999999998</v>
      </c>
      <c r="H74">
        <v>0.93920000000000003</v>
      </c>
      <c r="I74">
        <v>0.11269999999999999</v>
      </c>
      <c r="J74">
        <v>109183</v>
      </c>
      <c r="K74">
        <v>19162</v>
      </c>
      <c r="L74">
        <v>14682</v>
      </c>
      <c r="M74">
        <v>11</v>
      </c>
      <c r="N74" t="s">
        <v>24</v>
      </c>
      <c r="O74" t="s">
        <v>20</v>
      </c>
      <c r="P74" t="s">
        <v>21</v>
      </c>
      <c r="Q74" t="str">
        <f t="shared" si="1"/>
        <v>yes</v>
      </c>
    </row>
    <row r="75" spans="1:17" x14ac:dyDescent="0.2">
      <c r="A75">
        <v>123165</v>
      </c>
      <c r="B75" t="s">
        <v>99</v>
      </c>
      <c r="C75" t="s">
        <v>31</v>
      </c>
      <c r="D75">
        <v>0.38290000000000002</v>
      </c>
      <c r="E75">
        <v>1113</v>
      </c>
      <c r="F75">
        <v>65950</v>
      </c>
      <c r="G75">
        <v>0.82540000000000002</v>
      </c>
      <c r="H75">
        <v>0.93820000000000003</v>
      </c>
      <c r="I75">
        <v>0.11</v>
      </c>
      <c r="J75">
        <v>77539</v>
      </c>
      <c r="K75">
        <v>13500</v>
      </c>
      <c r="L75">
        <v>13213</v>
      </c>
      <c r="M75">
        <v>10</v>
      </c>
      <c r="N75" t="s">
        <v>24</v>
      </c>
      <c r="O75" t="s">
        <v>29</v>
      </c>
      <c r="P75" t="s">
        <v>21</v>
      </c>
      <c r="Q75" t="str">
        <f t="shared" si="1"/>
        <v>yes</v>
      </c>
    </row>
    <row r="76" spans="1:17" x14ac:dyDescent="0.2">
      <c r="A76">
        <v>123457</v>
      </c>
      <c r="B76" t="s">
        <v>100</v>
      </c>
      <c r="C76" t="s">
        <v>31</v>
      </c>
      <c r="D76">
        <v>0.86029999999999995</v>
      </c>
      <c r="E76">
        <v>809</v>
      </c>
      <c r="F76">
        <v>39708</v>
      </c>
      <c r="G76">
        <v>0.4884</v>
      </c>
      <c r="H76">
        <v>0.60419999999999996</v>
      </c>
      <c r="I76">
        <v>0.44109999999999999</v>
      </c>
      <c r="J76">
        <v>54340</v>
      </c>
      <c r="K76">
        <v>18750</v>
      </c>
      <c r="L76">
        <v>7504</v>
      </c>
      <c r="M76">
        <v>17</v>
      </c>
      <c r="N76" t="s">
        <v>24</v>
      </c>
      <c r="O76" t="s">
        <v>20</v>
      </c>
      <c r="P76" t="s">
        <v>21</v>
      </c>
      <c r="Q76" t="str">
        <f t="shared" si="1"/>
        <v>yes</v>
      </c>
    </row>
    <row r="77" spans="1:17" x14ac:dyDescent="0.2">
      <c r="A77">
        <v>123554</v>
      </c>
      <c r="B77" t="s">
        <v>101</v>
      </c>
      <c r="C77" t="s">
        <v>31</v>
      </c>
      <c r="D77">
        <v>0.86529999999999996</v>
      </c>
      <c r="E77">
        <v>1947</v>
      </c>
      <c r="F77">
        <v>57803</v>
      </c>
      <c r="G77">
        <v>0.70299999999999996</v>
      </c>
      <c r="H77">
        <v>0.85370000000000001</v>
      </c>
      <c r="I77">
        <v>0.2671</v>
      </c>
      <c r="J77">
        <v>78812</v>
      </c>
      <c r="K77">
        <v>23691</v>
      </c>
      <c r="L77">
        <v>11429</v>
      </c>
      <c r="M77">
        <v>10</v>
      </c>
      <c r="N77" t="s">
        <v>24</v>
      </c>
      <c r="O77" t="s">
        <v>29</v>
      </c>
      <c r="P77" t="s">
        <v>21</v>
      </c>
      <c r="Q77" t="str">
        <f t="shared" si="1"/>
        <v>yes</v>
      </c>
    </row>
    <row r="78" spans="1:17" x14ac:dyDescent="0.2">
      <c r="A78">
        <v>123572</v>
      </c>
      <c r="B78" t="s">
        <v>102</v>
      </c>
      <c r="C78" t="s">
        <v>31</v>
      </c>
      <c r="D78">
        <v>0.93430000000000002</v>
      </c>
      <c r="E78">
        <v>5166</v>
      </c>
      <c r="F78">
        <v>21224</v>
      </c>
      <c r="G78">
        <v>0.57589999999999997</v>
      </c>
      <c r="H78">
        <v>0.79200000000000004</v>
      </c>
      <c r="I78">
        <v>0.35920000000000002</v>
      </c>
      <c r="J78">
        <v>65986</v>
      </c>
      <c r="K78">
        <v>16705</v>
      </c>
      <c r="L78">
        <v>12780</v>
      </c>
      <c r="M78">
        <v>17</v>
      </c>
      <c r="N78" t="s">
        <v>19</v>
      </c>
      <c r="O78" t="s">
        <v>29</v>
      </c>
      <c r="P78" t="s">
        <v>21</v>
      </c>
      <c r="Q78" t="str">
        <f t="shared" si="1"/>
        <v>yes</v>
      </c>
    </row>
    <row r="79" spans="1:17" x14ac:dyDescent="0.2">
      <c r="A79">
        <v>123651</v>
      </c>
      <c r="B79" t="s">
        <v>103</v>
      </c>
      <c r="C79" t="s">
        <v>31</v>
      </c>
      <c r="D79">
        <v>0.62439999999999996</v>
      </c>
      <c r="E79">
        <v>1933</v>
      </c>
      <c r="F79">
        <v>41700</v>
      </c>
      <c r="G79">
        <v>0.56769999999999998</v>
      </c>
      <c r="H79">
        <v>0.7006</v>
      </c>
      <c r="I79">
        <v>0.43780000000000002</v>
      </c>
      <c r="J79">
        <v>59541</v>
      </c>
      <c r="K79">
        <v>22000</v>
      </c>
      <c r="L79">
        <v>9494</v>
      </c>
      <c r="M79">
        <v>13</v>
      </c>
      <c r="N79" t="s">
        <v>24</v>
      </c>
      <c r="O79" t="s">
        <v>20</v>
      </c>
      <c r="P79" t="s">
        <v>21</v>
      </c>
      <c r="Q79" t="str">
        <f t="shared" si="1"/>
        <v>yes</v>
      </c>
    </row>
    <row r="80" spans="1:17" x14ac:dyDescent="0.2">
      <c r="A80">
        <v>123961</v>
      </c>
      <c r="B80" t="s">
        <v>104</v>
      </c>
      <c r="C80" t="s">
        <v>31</v>
      </c>
      <c r="D80">
        <v>9.8100000000000007E-2</v>
      </c>
      <c r="E80">
        <v>20443</v>
      </c>
      <c r="F80">
        <v>72097</v>
      </c>
      <c r="G80">
        <v>0.91830000000000001</v>
      </c>
      <c r="H80">
        <v>0.95930000000000004</v>
      </c>
      <c r="I80">
        <v>0.22239999999999999</v>
      </c>
      <c r="J80">
        <v>92498</v>
      </c>
      <c r="K80">
        <v>18000</v>
      </c>
      <c r="L80">
        <v>17924</v>
      </c>
      <c r="M80">
        <v>9</v>
      </c>
      <c r="N80" t="s">
        <v>24</v>
      </c>
      <c r="O80" t="s">
        <v>20</v>
      </c>
      <c r="P80" t="s">
        <v>21</v>
      </c>
      <c r="Q80" t="str">
        <f t="shared" si="1"/>
        <v>yes</v>
      </c>
    </row>
    <row r="81" spans="1:17" x14ac:dyDescent="0.2">
      <c r="A81">
        <v>124292</v>
      </c>
      <c r="B81" t="s">
        <v>105</v>
      </c>
      <c r="C81" t="s">
        <v>31</v>
      </c>
      <c r="D81">
        <v>0.83089999999999997</v>
      </c>
      <c r="E81">
        <v>566</v>
      </c>
      <c r="F81">
        <v>30200</v>
      </c>
      <c r="G81">
        <v>0.84299999999999997</v>
      </c>
      <c r="H81">
        <v>0.91610000000000003</v>
      </c>
      <c r="I81">
        <v>0.26719999999999999</v>
      </c>
      <c r="J81">
        <v>55619</v>
      </c>
      <c r="K81">
        <v>18000</v>
      </c>
      <c r="L81">
        <v>9628</v>
      </c>
      <c r="M81">
        <v>11</v>
      </c>
      <c r="N81" t="s">
        <v>24</v>
      </c>
      <c r="O81" t="s">
        <v>73</v>
      </c>
      <c r="P81" t="s">
        <v>21</v>
      </c>
      <c r="Q81" t="str">
        <f t="shared" si="1"/>
        <v>yes</v>
      </c>
    </row>
    <row r="82" spans="1:17" x14ac:dyDescent="0.2">
      <c r="A82">
        <v>125727</v>
      </c>
      <c r="B82" t="s">
        <v>106</v>
      </c>
      <c r="C82" t="s">
        <v>31</v>
      </c>
      <c r="D82">
        <v>0.77049999999999996</v>
      </c>
      <c r="E82">
        <v>1302</v>
      </c>
      <c r="F82">
        <v>53584</v>
      </c>
      <c r="G82">
        <v>0.70350000000000001</v>
      </c>
      <c r="H82">
        <v>0.85</v>
      </c>
      <c r="I82">
        <v>0.20030000000000001</v>
      </c>
      <c r="J82">
        <v>64778</v>
      </c>
      <c r="K82">
        <v>23250</v>
      </c>
      <c r="L82">
        <v>10166</v>
      </c>
      <c r="M82">
        <v>10</v>
      </c>
      <c r="N82" t="s">
        <v>24</v>
      </c>
      <c r="O82" t="s">
        <v>29</v>
      </c>
      <c r="P82" t="s">
        <v>21</v>
      </c>
      <c r="Q82" t="str">
        <f t="shared" si="1"/>
        <v>yes</v>
      </c>
    </row>
    <row r="83" spans="1:17" x14ac:dyDescent="0.2">
      <c r="A83">
        <v>125763</v>
      </c>
      <c r="B83" t="s">
        <v>107</v>
      </c>
      <c r="C83" t="s">
        <v>31</v>
      </c>
      <c r="D83">
        <v>0.80789999999999995</v>
      </c>
      <c r="E83">
        <v>764</v>
      </c>
      <c r="F83">
        <v>51350</v>
      </c>
      <c r="G83">
        <v>0.59960000000000002</v>
      </c>
      <c r="H83">
        <v>0.66210000000000002</v>
      </c>
      <c r="I83">
        <v>0.33910000000000001</v>
      </c>
      <c r="J83">
        <v>59492</v>
      </c>
      <c r="K83">
        <v>24937</v>
      </c>
      <c r="L83">
        <v>9094</v>
      </c>
      <c r="M83">
        <v>8</v>
      </c>
      <c r="N83" t="s">
        <v>24</v>
      </c>
      <c r="O83" t="s">
        <v>29</v>
      </c>
      <c r="P83" t="s">
        <v>21</v>
      </c>
      <c r="Q83" t="str">
        <f t="shared" si="1"/>
        <v>yes</v>
      </c>
    </row>
    <row r="84" spans="1:17" x14ac:dyDescent="0.2">
      <c r="A84">
        <v>126562</v>
      </c>
      <c r="B84" t="s">
        <v>108</v>
      </c>
      <c r="C84" t="s">
        <v>109</v>
      </c>
      <c r="D84">
        <v>0.74680000000000002</v>
      </c>
      <c r="E84">
        <v>10519</v>
      </c>
      <c r="F84">
        <v>29391</v>
      </c>
      <c r="G84">
        <v>0.46150000000000002</v>
      </c>
      <c r="H84">
        <v>0.72650000000000003</v>
      </c>
      <c r="I84">
        <v>0.2616</v>
      </c>
      <c r="J84">
        <v>64270</v>
      </c>
      <c r="K84">
        <v>20500</v>
      </c>
      <c r="L84">
        <v>12152</v>
      </c>
      <c r="M84">
        <v>17</v>
      </c>
      <c r="N84" t="s">
        <v>19</v>
      </c>
      <c r="O84" t="s">
        <v>20</v>
      </c>
      <c r="P84" t="s">
        <v>21</v>
      </c>
      <c r="Q84" t="str">
        <f t="shared" si="1"/>
        <v>yes</v>
      </c>
    </row>
    <row r="85" spans="1:17" x14ac:dyDescent="0.2">
      <c r="A85">
        <v>126580</v>
      </c>
      <c r="B85" t="s">
        <v>110</v>
      </c>
      <c r="C85" t="s">
        <v>109</v>
      </c>
      <c r="D85">
        <v>0.97350000000000003</v>
      </c>
      <c r="E85">
        <v>8697</v>
      </c>
      <c r="F85">
        <v>24336</v>
      </c>
      <c r="G85">
        <v>0.46929999999999999</v>
      </c>
      <c r="H85">
        <v>0.6835</v>
      </c>
      <c r="I85">
        <v>0.27289999999999998</v>
      </c>
      <c r="J85">
        <v>54659</v>
      </c>
      <c r="K85">
        <v>20000</v>
      </c>
      <c r="L85">
        <v>9318</v>
      </c>
      <c r="M85">
        <v>15</v>
      </c>
      <c r="N85" t="s">
        <v>19</v>
      </c>
      <c r="O85" t="s">
        <v>20</v>
      </c>
      <c r="P85" t="s">
        <v>21</v>
      </c>
      <c r="Q85" t="str">
        <f t="shared" si="1"/>
        <v>yes</v>
      </c>
    </row>
    <row r="86" spans="1:17" x14ac:dyDescent="0.2">
      <c r="A86">
        <v>126614</v>
      </c>
      <c r="B86" t="s">
        <v>111</v>
      </c>
      <c r="C86" t="s">
        <v>109</v>
      </c>
      <c r="D86">
        <v>0.78080000000000005</v>
      </c>
      <c r="E86">
        <v>31939</v>
      </c>
      <c r="F86">
        <v>44918</v>
      </c>
      <c r="G86">
        <v>0.7419</v>
      </c>
      <c r="H86">
        <v>0.90149999999999997</v>
      </c>
      <c r="I86">
        <v>0.1449</v>
      </c>
      <c r="J86">
        <v>69738</v>
      </c>
      <c r="K86">
        <v>19500</v>
      </c>
      <c r="L86">
        <v>13324</v>
      </c>
      <c r="M86">
        <v>19</v>
      </c>
      <c r="N86" t="s">
        <v>19</v>
      </c>
      <c r="O86" t="s">
        <v>20</v>
      </c>
      <c r="P86" t="s">
        <v>21</v>
      </c>
      <c r="Q86" t="str">
        <f t="shared" si="1"/>
        <v>yes</v>
      </c>
    </row>
    <row r="87" spans="1:17" x14ac:dyDescent="0.2">
      <c r="A87">
        <v>126678</v>
      </c>
      <c r="B87" t="s">
        <v>112</v>
      </c>
      <c r="C87" t="s">
        <v>109</v>
      </c>
      <c r="D87">
        <v>0.1847</v>
      </c>
      <c r="E87">
        <v>2014</v>
      </c>
      <c r="F87">
        <v>70734</v>
      </c>
      <c r="G87">
        <v>0.87660000000000005</v>
      </c>
      <c r="H87">
        <v>0.93620000000000003</v>
      </c>
      <c r="I87">
        <v>0.14449999999999999</v>
      </c>
      <c r="J87">
        <v>65222</v>
      </c>
      <c r="K87">
        <v>18257</v>
      </c>
      <c r="L87">
        <v>12786</v>
      </c>
      <c r="M87">
        <v>9</v>
      </c>
      <c r="N87" t="s">
        <v>24</v>
      </c>
      <c r="O87" t="s">
        <v>20</v>
      </c>
      <c r="P87" t="s">
        <v>21</v>
      </c>
      <c r="Q87" t="str">
        <f t="shared" si="1"/>
        <v>yes</v>
      </c>
    </row>
    <row r="88" spans="1:17" x14ac:dyDescent="0.2">
      <c r="A88">
        <v>126775</v>
      </c>
      <c r="B88" t="s">
        <v>113</v>
      </c>
      <c r="C88" t="s">
        <v>109</v>
      </c>
      <c r="D88">
        <v>0.6069</v>
      </c>
      <c r="E88">
        <v>6155</v>
      </c>
      <c r="F88">
        <v>45824</v>
      </c>
      <c r="G88">
        <v>0.81710000000000005</v>
      </c>
      <c r="H88">
        <v>0.92789999999999995</v>
      </c>
      <c r="I88">
        <v>0.13569999999999999</v>
      </c>
      <c r="J88">
        <v>97335</v>
      </c>
      <c r="K88">
        <v>23000</v>
      </c>
      <c r="L88">
        <v>14000</v>
      </c>
      <c r="M88">
        <v>18</v>
      </c>
      <c r="N88" t="s">
        <v>19</v>
      </c>
      <c r="O88" t="s">
        <v>29</v>
      </c>
      <c r="P88" t="s">
        <v>21</v>
      </c>
      <c r="Q88" t="str">
        <f t="shared" si="1"/>
        <v>yes</v>
      </c>
    </row>
    <row r="89" spans="1:17" x14ac:dyDescent="0.2">
      <c r="A89">
        <v>126818</v>
      </c>
      <c r="B89" t="s">
        <v>114</v>
      </c>
      <c r="C89" t="s">
        <v>109</v>
      </c>
      <c r="D89">
        <v>0.88539999999999996</v>
      </c>
      <c r="E89">
        <v>25538</v>
      </c>
      <c r="F89">
        <v>34783</v>
      </c>
      <c r="G89">
        <v>0.66510000000000002</v>
      </c>
      <c r="H89">
        <v>0.8589</v>
      </c>
      <c r="I89">
        <v>0.2109</v>
      </c>
      <c r="J89">
        <v>60543</v>
      </c>
      <c r="K89">
        <v>20000</v>
      </c>
      <c r="L89">
        <v>11801</v>
      </c>
      <c r="M89">
        <v>17</v>
      </c>
      <c r="N89" t="s">
        <v>19</v>
      </c>
      <c r="O89" t="s">
        <v>20</v>
      </c>
      <c r="P89" t="s">
        <v>21</v>
      </c>
      <c r="Q89" t="str">
        <f t="shared" si="1"/>
        <v>yes</v>
      </c>
    </row>
    <row r="90" spans="1:17" x14ac:dyDescent="0.2">
      <c r="A90">
        <v>127060</v>
      </c>
      <c r="B90" t="s">
        <v>115</v>
      </c>
      <c r="C90" t="s">
        <v>109</v>
      </c>
      <c r="D90">
        <v>0.77810000000000001</v>
      </c>
      <c r="E90">
        <v>6025</v>
      </c>
      <c r="F90">
        <v>61398</v>
      </c>
      <c r="G90">
        <v>0.75600000000000001</v>
      </c>
      <c r="H90">
        <v>0.88939999999999997</v>
      </c>
      <c r="I90">
        <v>0.14249999999999999</v>
      </c>
      <c r="J90">
        <v>71155</v>
      </c>
      <c r="K90">
        <v>21844</v>
      </c>
      <c r="L90">
        <v>13010</v>
      </c>
      <c r="M90">
        <v>9</v>
      </c>
      <c r="N90" t="s">
        <v>24</v>
      </c>
      <c r="O90" t="s">
        <v>20</v>
      </c>
      <c r="P90" t="s">
        <v>21</v>
      </c>
      <c r="Q90" t="str">
        <f t="shared" si="1"/>
        <v>yes</v>
      </c>
    </row>
    <row r="91" spans="1:17" x14ac:dyDescent="0.2">
      <c r="A91">
        <v>127185</v>
      </c>
      <c r="B91" t="s">
        <v>116</v>
      </c>
      <c r="C91" t="s">
        <v>109</v>
      </c>
      <c r="D91">
        <v>0.77300000000000002</v>
      </c>
      <c r="E91">
        <v>3079</v>
      </c>
      <c r="F91">
        <v>21526</v>
      </c>
      <c r="G91">
        <v>0.35639999999999999</v>
      </c>
      <c r="H91">
        <v>0.6613</v>
      </c>
      <c r="I91">
        <v>0.34920000000000001</v>
      </c>
      <c r="J91">
        <v>46349</v>
      </c>
      <c r="K91">
        <v>18389</v>
      </c>
      <c r="L91">
        <v>6374</v>
      </c>
      <c r="M91">
        <v>14</v>
      </c>
      <c r="N91" t="s">
        <v>19</v>
      </c>
      <c r="O91" t="s">
        <v>73</v>
      </c>
      <c r="P91" t="s">
        <v>21</v>
      </c>
      <c r="Q91" t="str">
        <f t="shared" si="1"/>
        <v>no</v>
      </c>
    </row>
    <row r="92" spans="1:17" x14ac:dyDescent="0.2">
      <c r="A92">
        <v>127565</v>
      </c>
      <c r="B92" t="s">
        <v>117</v>
      </c>
      <c r="C92" t="s">
        <v>109</v>
      </c>
      <c r="D92">
        <v>0.98799999999999999</v>
      </c>
      <c r="E92">
        <v>15002</v>
      </c>
      <c r="F92">
        <v>30684</v>
      </c>
      <c r="G92">
        <v>0.31540000000000001</v>
      </c>
      <c r="H92">
        <v>0.62890000000000001</v>
      </c>
      <c r="I92">
        <v>0.35510000000000003</v>
      </c>
      <c r="J92">
        <v>52093</v>
      </c>
      <c r="K92">
        <v>21500</v>
      </c>
      <c r="L92">
        <v>10105</v>
      </c>
      <c r="M92">
        <v>14</v>
      </c>
      <c r="N92" t="s">
        <v>19</v>
      </c>
      <c r="O92" t="s">
        <v>20</v>
      </c>
      <c r="P92" t="s">
        <v>21</v>
      </c>
      <c r="Q92" t="str">
        <f t="shared" si="1"/>
        <v>yes</v>
      </c>
    </row>
    <row r="93" spans="1:17" x14ac:dyDescent="0.2">
      <c r="A93">
        <v>127653</v>
      </c>
      <c r="B93" t="s">
        <v>118</v>
      </c>
      <c r="C93" t="s">
        <v>109</v>
      </c>
      <c r="D93">
        <v>1</v>
      </c>
      <c r="E93">
        <v>339</v>
      </c>
      <c r="F93">
        <v>36620</v>
      </c>
      <c r="G93">
        <v>0.36670000000000003</v>
      </c>
      <c r="H93">
        <v>0.54169999999999996</v>
      </c>
      <c r="I93">
        <v>0.51359999999999995</v>
      </c>
      <c r="J93">
        <v>28720</v>
      </c>
      <c r="K93">
        <v>24712</v>
      </c>
      <c r="L93">
        <v>5935</v>
      </c>
      <c r="M93">
        <v>10</v>
      </c>
      <c r="N93" t="s">
        <v>24</v>
      </c>
      <c r="O93" t="s">
        <v>20</v>
      </c>
      <c r="P93" t="s">
        <v>21</v>
      </c>
      <c r="Q93" t="str">
        <f t="shared" si="1"/>
        <v>no</v>
      </c>
    </row>
    <row r="94" spans="1:17" x14ac:dyDescent="0.2">
      <c r="A94">
        <v>127741</v>
      </c>
      <c r="B94" t="s">
        <v>119</v>
      </c>
      <c r="C94" t="s">
        <v>109</v>
      </c>
      <c r="D94">
        <v>0.85850000000000004</v>
      </c>
      <c r="E94">
        <v>5598</v>
      </c>
      <c r="F94">
        <v>27266</v>
      </c>
      <c r="G94">
        <v>0.51239999999999997</v>
      </c>
      <c r="H94">
        <v>0.75849999999999995</v>
      </c>
      <c r="I94">
        <v>0.26179999999999998</v>
      </c>
      <c r="J94">
        <v>52231</v>
      </c>
      <c r="K94">
        <v>20470</v>
      </c>
      <c r="L94">
        <v>8988</v>
      </c>
      <c r="M94">
        <v>14</v>
      </c>
      <c r="N94" t="s">
        <v>19</v>
      </c>
      <c r="O94" t="s">
        <v>20</v>
      </c>
      <c r="P94" t="s">
        <v>21</v>
      </c>
      <c r="Q94" t="str">
        <f t="shared" si="1"/>
        <v>yes</v>
      </c>
    </row>
    <row r="95" spans="1:17" x14ac:dyDescent="0.2">
      <c r="A95">
        <v>127918</v>
      </c>
      <c r="B95" t="s">
        <v>120</v>
      </c>
      <c r="C95" t="s">
        <v>109</v>
      </c>
      <c r="D95">
        <v>0.86460000000000004</v>
      </c>
      <c r="E95">
        <v>2627</v>
      </c>
      <c r="F95">
        <v>46340</v>
      </c>
      <c r="G95">
        <v>0.61019999999999996</v>
      </c>
      <c r="H95">
        <v>0.71430000000000005</v>
      </c>
      <c r="I95">
        <v>0.31830000000000003</v>
      </c>
      <c r="J95">
        <v>72105</v>
      </c>
      <c r="K95">
        <v>25000</v>
      </c>
      <c r="L95">
        <v>8318</v>
      </c>
      <c r="M95">
        <v>11</v>
      </c>
      <c r="N95" t="s">
        <v>24</v>
      </c>
      <c r="O95" t="s">
        <v>20</v>
      </c>
      <c r="P95" t="s">
        <v>21</v>
      </c>
      <c r="Q95" t="str">
        <f t="shared" si="1"/>
        <v>yes</v>
      </c>
    </row>
    <row r="96" spans="1:17" x14ac:dyDescent="0.2">
      <c r="A96">
        <v>128106</v>
      </c>
      <c r="B96" t="s">
        <v>121</v>
      </c>
      <c r="C96" t="s">
        <v>109</v>
      </c>
      <c r="D96">
        <v>0.94899999999999995</v>
      </c>
      <c r="E96">
        <v>3042</v>
      </c>
      <c r="F96">
        <v>17944</v>
      </c>
      <c r="G96">
        <v>0.39729999999999999</v>
      </c>
      <c r="H96">
        <v>0.64249999999999996</v>
      </c>
      <c r="I96">
        <v>0.28570000000000001</v>
      </c>
      <c r="J96">
        <v>55563</v>
      </c>
      <c r="K96">
        <v>21500</v>
      </c>
      <c r="L96">
        <v>8216</v>
      </c>
      <c r="M96">
        <v>16</v>
      </c>
      <c r="N96" t="s">
        <v>19</v>
      </c>
      <c r="O96" t="s">
        <v>20</v>
      </c>
      <c r="P96" t="s">
        <v>21</v>
      </c>
      <c r="Q96" t="str">
        <f t="shared" si="1"/>
        <v>yes</v>
      </c>
    </row>
    <row r="97" spans="1:17" x14ac:dyDescent="0.2">
      <c r="A97">
        <v>128391</v>
      </c>
      <c r="B97" t="s">
        <v>122</v>
      </c>
      <c r="C97" t="s">
        <v>109</v>
      </c>
      <c r="D97">
        <v>0.99709999999999999</v>
      </c>
      <c r="E97">
        <v>1586</v>
      </c>
      <c r="F97">
        <v>24434</v>
      </c>
      <c r="G97">
        <v>0.505</v>
      </c>
      <c r="H97">
        <v>0.7238</v>
      </c>
      <c r="I97">
        <v>0.1202</v>
      </c>
      <c r="J97">
        <v>46833</v>
      </c>
      <c r="K97">
        <v>20250</v>
      </c>
      <c r="L97">
        <v>7628</v>
      </c>
      <c r="M97">
        <v>17</v>
      </c>
      <c r="N97" t="s">
        <v>19</v>
      </c>
      <c r="O97" t="s">
        <v>73</v>
      </c>
      <c r="P97" t="s">
        <v>21</v>
      </c>
      <c r="Q97" t="str">
        <f t="shared" si="1"/>
        <v>no</v>
      </c>
    </row>
    <row r="98" spans="1:17" x14ac:dyDescent="0.2">
      <c r="A98">
        <v>141486</v>
      </c>
      <c r="B98" t="s">
        <v>123</v>
      </c>
      <c r="C98" t="s">
        <v>124</v>
      </c>
      <c r="D98">
        <v>0.9143</v>
      </c>
      <c r="E98">
        <v>1672</v>
      </c>
      <c r="F98">
        <v>30874</v>
      </c>
      <c r="G98">
        <v>0.55400000000000005</v>
      </c>
      <c r="H98">
        <v>0.70369999999999999</v>
      </c>
      <c r="I98">
        <v>0.4133</v>
      </c>
      <c r="J98">
        <v>52343</v>
      </c>
      <c r="K98">
        <v>23250</v>
      </c>
      <c r="L98">
        <v>9015</v>
      </c>
      <c r="M98">
        <v>11</v>
      </c>
      <c r="N98" t="s">
        <v>24</v>
      </c>
      <c r="O98" t="s">
        <v>20</v>
      </c>
      <c r="P98" t="s">
        <v>21</v>
      </c>
      <c r="Q98" t="str">
        <f t="shared" si="1"/>
        <v>yes</v>
      </c>
    </row>
    <row r="99" spans="1:17" x14ac:dyDescent="0.2">
      <c r="A99">
        <v>141565</v>
      </c>
      <c r="B99" t="s">
        <v>125</v>
      </c>
      <c r="C99" t="s">
        <v>124</v>
      </c>
      <c r="D99">
        <v>0.60629999999999995</v>
      </c>
      <c r="E99">
        <v>2160</v>
      </c>
      <c r="F99">
        <v>20798</v>
      </c>
      <c r="G99">
        <v>0.48370000000000002</v>
      </c>
      <c r="H99">
        <v>0.72750000000000004</v>
      </c>
      <c r="I99">
        <v>0.40389999999999998</v>
      </c>
      <c r="J99">
        <v>47856</v>
      </c>
      <c r="K99">
        <v>20500</v>
      </c>
      <c r="L99">
        <v>12097</v>
      </c>
      <c r="M99">
        <v>11</v>
      </c>
      <c r="N99" t="s">
        <v>19</v>
      </c>
      <c r="O99" t="s">
        <v>73</v>
      </c>
      <c r="P99" t="s">
        <v>21</v>
      </c>
      <c r="Q99" t="str">
        <f t="shared" si="1"/>
        <v>no</v>
      </c>
    </row>
    <row r="100" spans="1:17" x14ac:dyDescent="0.2">
      <c r="A100">
        <v>141574</v>
      </c>
      <c r="B100" t="s">
        <v>126</v>
      </c>
      <c r="C100" t="s">
        <v>124</v>
      </c>
      <c r="D100">
        <v>0.86599999999999999</v>
      </c>
      <c r="E100">
        <v>15029</v>
      </c>
      <c r="F100">
        <v>34218</v>
      </c>
      <c r="G100">
        <v>0.64290000000000003</v>
      </c>
      <c r="H100">
        <v>0.80720000000000003</v>
      </c>
      <c r="I100">
        <v>0.26229999999999998</v>
      </c>
      <c r="J100">
        <v>57624</v>
      </c>
      <c r="K100">
        <v>18500</v>
      </c>
      <c r="L100">
        <v>14472</v>
      </c>
      <c r="M100">
        <v>15</v>
      </c>
      <c r="N100" t="s">
        <v>19</v>
      </c>
      <c r="O100" t="s">
        <v>20</v>
      </c>
      <c r="P100" t="s">
        <v>21</v>
      </c>
      <c r="Q100" t="str">
        <f t="shared" si="1"/>
        <v>yes</v>
      </c>
    </row>
    <row r="101" spans="1:17" x14ac:dyDescent="0.2">
      <c r="A101">
        <v>141644</v>
      </c>
      <c r="B101" t="s">
        <v>127</v>
      </c>
      <c r="C101" t="s">
        <v>124</v>
      </c>
      <c r="D101">
        <v>0.85870000000000002</v>
      </c>
      <c r="E101">
        <v>2392</v>
      </c>
      <c r="F101">
        <v>34392</v>
      </c>
      <c r="G101">
        <v>0.34889999999999999</v>
      </c>
      <c r="H101">
        <v>0.5645</v>
      </c>
      <c r="I101">
        <v>0.2145</v>
      </c>
      <c r="J101">
        <v>59593</v>
      </c>
      <c r="K101">
        <v>22000</v>
      </c>
      <c r="L101">
        <v>9549</v>
      </c>
      <c r="M101">
        <v>15</v>
      </c>
      <c r="N101" t="s">
        <v>24</v>
      </c>
      <c r="O101" t="s">
        <v>20</v>
      </c>
      <c r="P101" t="s">
        <v>21</v>
      </c>
      <c r="Q101" t="str">
        <f t="shared" si="1"/>
        <v>yes</v>
      </c>
    </row>
    <row r="102" spans="1:17" x14ac:dyDescent="0.2">
      <c r="A102">
        <v>141981</v>
      </c>
      <c r="B102" t="s">
        <v>128</v>
      </c>
      <c r="C102" t="s">
        <v>124</v>
      </c>
      <c r="D102">
        <v>0.95340000000000003</v>
      </c>
      <c r="E102">
        <v>2519</v>
      </c>
      <c r="F102">
        <v>20544</v>
      </c>
      <c r="G102">
        <v>0.4955</v>
      </c>
      <c r="H102">
        <v>0.77949999999999997</v>
      </c>
      <c r="I102">
        <v>0.3206</v>
      </c>
      <c r="J102">
        <v>52075</v>
      </c>
      <c r="K102">
        <v>14500</v>
      </c>
      <c r="L102">
        <v>11565</v>
      </c>
      <c r="M102">
        <v>17</v>
      </c>
      <c r="N102" t="s">
        <v>19</v>
      </c>
      <c r="O102" t="s">
        <v>29</v>
      </c>
      <c r="P102" t="s">
        <v>21</v>
      </c>
      <c r="Q102" t="str">
        <f t="shared" si="1"/>
        <v>yes</v>
      </c>
    </row>
    <row r="103" spans="1:17" x14ac:dyDescent="0.2">
      <c r="A103">
        <v>142115</v>
      </c>
      <c r="B103" t="s">
        <v>129</v>
      </c>
      <c r="C103" t="s">
        <v>130</v>
      </c>
      <c r="D103">
        <v>0.87209999999999999</v>
      </c>
      <c r="E103">
        <v>17674</v>
      </c>
      <c r="F103">
        <v>27788</v>
      </c>
      <c r="G103">
        <v>0.60199999999999998</v>
      </c>
      <c r="H103">
        <v>0.78849999999999998</v>
      </c>
      <c r="I103">
        <v>0.18079999999999999</v>
      </c>
      <c r="J103">
        <v>51658</v>
      </c>
      <c r="K103">
        <v>20500</v>
      </c>
      <c r="L103">
        <v>9887</v>
      </c>
      <c r="M103">
        <v>20</v>
      </c>
      <c r="N103" t="s">
        <v>19</v>
      </c>
      <c r="O103" t="s">
        <v>20</v>
      </c>
      <c r="P103" t="s">
        <v>21</v>
      </c>
      <c r="Q103" t="str">
        <f t="shared" si="1"/>
        <v>yes</v>
      </c>
    </row>
    <row r="104" spans="1:17" x14ac:dyDescent="0.2">
      <c r="A104">
        <v>142285</v>
      </c>
      <c r="B104" t="s">
        <v>131</v>
      </c>
      <c r="C104" t="s">
        <v>130</v>
      </c>
      <c r="D104">
        <v>0.75529999999999997</v>
      </c>
      <c r="E104">
        <v>7747</v>
      </c>
      <c r="F104">
        <v>28320</v>
      </c>
      <c r="G104">
        <v>0.57279999999999998</v>
      </c>
      <c r="H104">
        <v>0.75590000000000002</v>
      </c>
      <c r="I104">
        <v>0.23480000000000001</v>
      </c>
      <c r="J104">
        <v>54670</v>
      </c>
      <c r="K104">
        <v>21982</v>
      </c>
      <c r="L104">
        <v>10288</v>
      </c>
      <c r="M104">
        <v>18</v>
      </c>
      <c r="N104" t="s">
        <v>19</v>
      </c>
      <c r="O104" t="s">
        <v>73</v>
      </c>
      <c r="P104" t="s">
        <v>21</v>
      </c>
      <c r="Q104" t="str">
        <f t="shared" si="1"/>
        <v>yes</v>
      </c>
    </row>
    <row r="105" spans="1:17" x14ac:dyDescent="0.2">
      <c r="A105">
        <v>142294</v>
      </c>
      <c r="B105" t="s">
        <v>132</v>
      </c>
      <c r="C105" t="s">
        <v>130</v>
      </c>
      <c r="D105">
        <v>0.49099999999999999</v>
      </c>
      <c r="E105">
        <v>1041</v>
      </c>
      <c r="F105">
        <v>37845</v>
      </c>
      <c r="G105">
        <v>0.62539999999999996</v>
      </c>
      <c r="H105">
        <v>0.81850000000000001</v>
      </c>
      <c r="I105">
        <v>0.25169999999999998</v>
      </c>
      <c r="J105">
        <v>48473</v>
      </c>
      <c r="K105">
        <v>24500</v>
      </c>
      <c r="L105">
        <v>7798</v>
      </c>
      <c r="M105">
        <v>10</v>
      </c>
      <c r="N105" t="s">
        <v>24</v>
      </c>
      <c r="O105" t="s">
        <v>29</v>
      </c>
      <c r="P105" t="s">
        <v>21</v>
      </c>
      <c r="Q105" t="str">
        <f t="shared" si="1"/>
        <v>no</v>
      </c>
    </row>
    <row r="106" spans="1:17" x14ac:dyDescent="0.2">
      <c r="A106">
        <v>142328</v>
      </c>
      <c r="B106" t="s">
        <v>133</v>
      </c>
      <c r="C106" t="s">
        <v>130</v>
      </c>
      <c r="D106">
        <v>0.87690000000000001</v>
      </c>
      <c r="E106">
        <v>2385</v>
      </c>
      <c r="F106">
        <v>22028</v>
      </c>
      <c r="G106">
        <v>0.4017</v>
      </c>
      <c r="H106">
        <v>0.61050000000000004</v>
      </c>
      <c r="I106">
        <v>0.24279999999999999</v>
      </c>
      <c r="J106">
        <v>46001</v>
      </c>
      <c r="K106">
        <v>18500</v>
      </c>
      <c r="L106">
        <v>7551</v>
      </c>
      <c r="M106">
        <v>16</v>
      </c>
      <c r="N106" t="s">
        <v>19</v>
      </c>
      <c r="O106" t="s">
        <v>20</v>
      </c>
      <c r="P106" t="s">
        <v>21</v>
      </c>
      <c r="Q106" t="str">
        <f t="shared" si="1"/>
        <v>no</v>
      </c>
    </row>
    <row r="107" spans="1:17" x14ac:dyDescent="0.2">
      <c r="A107">
        <v>142461</v>
      </c>
      <c r="B107" t="s">
        <v>134</v>
      </c>
      <c r="C107" t="s">
        <v>130</v>
      </c>
      <c r="D107">
        <v>0.64739999999999998</v>
      </c>
      <c r="E107">
        <v>1024</v>
      </c>
      <c r="F107">
        <v>40794</v>
      </c>
      <c r="G107">
        <v>0.70760000000000001</v>
      </c>
      <c r="H107">
        <v>0.77410000000000001</v>
      </c>
      <c r="I107">
        <v>0.29759999999999998</v>
      </c>
      <c r="J107">
        <v>51719</v>
      </c>
      <c r="K107">
        <v>23750</v>
      </c>
      <c r="L107">
        <v>6760</v>
      </c>
      <c r="M107">
        <v>14</v>
      </c>
      <c r="N107" t="s">
        <v>24</v>
      </c>
      <c r="O107" t="s">
        <v>29</v>
      </c>
      <c r="P107" t="s">
        <v>21</v>
      </c>
      <c r="Q107" t="str">
        <f t="shared" si="1"/>
        <v>yes</v>
      </c>
    </row>
    <row r="108" spans="1:17" x14ac:dyDescent="0.2">
      <c r="A108">
        <v>143048</v>
      </c>
      <c r="B108" t="s">
        <v>135</v>
      </c>
      <c r="C108" t="s">
        <v>136</v>
      </c>
      <c r="D108">
        <v>0.77470000000000006</v>
      </c>
      <c r="E108">
        <v>2805</v>
      </c>
      <c r="F108">
        <v>56420</v>
      </c>
      <c r="G108">
        <v>0.66990000000000005</v>
      </c>
      <c r="H108">
        <v>0.83830000000000005</v>
      </c>
      <c r="I108">
        <v>0.18729999999999999</v>
      </c>
      <c r="J108">
        <v>40151</v>
      </c>
      <c r="K108">
        <v>27000</v>
      </c>
      <c r="L108">
        <v>11628</v>
      </c>
      <c r="M108">
        <v>10</v>
      </c>
      <c r="N108" t="s">
        <v>24</v>
      </c>
      <c r="O108" t="s">
        <v>20</v>
      </c>
      <c r="P108" t="s">
        <v>137</v>
      </c>
      <c r="Q108" t="str">
        <f t="shared" si="1"/>
        <v>no</v>
      </c>
    </row>
    <row r="109" spans="1:17" x14ac:dyDescent="0.2">
      <c r="A109">
        <v>143084</v>
      </c>
      <c r="B109" t="s">
        <v>138</v>
      </c>
      <c r="C109" t="s">
        <v>136</v>
      </c>
      <c r="D109">
        <v>0.62680000000000002</v>
      </c>
      <c r="E109">
        <v>2490</v>
      </c>
      <c r="F109">
        <v>51598</v>
      </c>
      <c r="G109">
        <v>0.72860000000000003</v>
      </c>
      <c r="H109">
        <v>0.82110000000000005</v>
      </c>
      <c r="I109">
        <v>0.24</v>
      </c>
      <c r="J109">
        <v>62971</v>
      </c>
      <c r="K109">
        <v>27000</v>
      </c>
      <c r="L109">
        <v>8300</v>
      </c>
      <c r="M109">
        <v>12</v>
      </c>
      <c r="N109" t="s">
        <v>24</v>
      </c>
      <c r="O109" t="s">
        <v>20</v>
      </c>
      <c r="P109" t="s">
        <v>137</v>
      </c>
      <c r="Q109" t="str">
        <f t="shared" si="1"/>
        <v>yes</v>
      </c>
    </row>
    <row r="110" spans="1:17" x14ac:dyDescent="0.2">
      <c r="A110">
        <v>143118</v>
      </c>
      <c r="B110" t="s">
        <v>139</v>
      </c>
      <c r="C110" t="s">
        <v>136</v>
      </c>
      <c r="D110">
        <v>0.8085</v>
      </c>
      <c r="E110">
        <v>3974</v>
      </c>
      <c r="F110">
        <v>29170</v>
      </c>
      <c r="G110">
        <v>0.60319999999999996</v>
      </c>
      <c r="H110">
        <v>0.77059999999999995</v>
      </c>
      <c r="I110">
        <v>0.44950000000000001</v>
      </c>
      <c r="J110">
        <v>58709</v>
      </c>
      <c r="K110">
        <v>20318</v>
      </c>
      <c r="L110">
        <v>9142</v>
      </c>
      <c r="M110">
        <v>18</v>
      </c>
      <c r="N110" t="s">
        <v>24</v>
      </c>
      <c r="O110" t="s">
        <v>29</v>
      </c>
      <c r="P110" t="s">
        <v>137</v>
      </c>
      <c r="Q110" t="str">
        <f t="shared" si="1"/>
        <v>yes</v>
      </c>
    </row>
    <row r="111" spans="1:17" x14ac:dyDescent="0.2">
      <c r="A111">
        <v>143288</v>
      </c>
      <c r="B111" t="s">
        <v>140</v>
      </c>
      <c r="C111" t="s">
        <v>136</v>
      </c>
      <c r="D111">
        <v>0.63190000000000002</v>
      </c>
      <c r="E111">
        <v>471</v>
      </c>
      <c r="F111">
        <v>28149</v>
      </c>
      <c r="G111">
        <v>0.57489999999999997</v>
      </c>
      <c r="H111">
        <v>0.67210000000000003</v>
      </c>
      <c r="I111">
        <v>0.49869999999999998</v>
      </c>
      <c r="J111">
        <v>46802</v>
      </c>
      <c r="K111">
        <v>24242</v>
      </c>
      <c r="L111">
        <v>8514</v>
      </c>
      <c r="M111">
        <v>11</v>
      </c>
      <c r="N111" t="s">
        <v>24</v>
      </c>
      <c r="O111" t="s">
        <v>73</v>
      </c>
      <c r="P111" t="s">
        <v>137</v>
      </c>
      <c r="Q111" t="str">
        <f t="shared" si="1"/>
        <v>no</v>
      </c>
    </row>
    <row r="112" spans="1:17" x14ac:dyDescent="0.2">
      <c r="A112">
        <v>143358</v>
      </c>
      <c r="B112" t="s">
        <v>141</v>
      </c>
      <c r="C112" t="s">
        <v>136</v>
      </c>
      <c r="D112">
        <v>0.76759999999999995</v>
      </c>
      <c r="E112">
        <v>3574</v>
      </c>
      <c r="F112">
        <v>42160</v>
      </c>
      <c r="G112">
        <v>0.76170000000000004</v>
      </c>
      <c r="H112">
        <v>0.82650000000000001</v>
      </c>
      <c r="I112">
        <v>0.3165</v>
      </c>
      <c r="J112">
        <v>66852</v>
      </c>
      <c r="K112">
        <v>27000</v>
      </c>
      <c r="L112">
        <v>9409</v>
      </c>
      <c r="M112">
        <v>11</v>
      </c>
      <c r="N112" t="s">
        <v>24</v>
      </c>
      <c r="O112" t="s">
        <v>20</v>
      </c>
      <c r="P112" t="s">
        <v>137</v>
      </c>
      <c r="Q112" t="str">
        <f t="shared" si="1"/>
        <v>yes</v>
      </c>
    </row>
    <row r="113" spans="1:17" x14ac:dyDescent="0.2">
      <c r="A113">
        <v>144005</v>
      </c>
      <c r="B113" t="s">
        <v>142</v>
      </c>
      <c r="C113" t="s">
        <v>136</v>
      </c>
      <c r="D113">
        <v>0.43259999999999998</v>
      </c>
      <c r="E113">
        <v>1384</v>
      </c>
      <c r="F113">
        <v>12754</v>
      </c>
      <c r="G113">
        <v>0.15490000000000001</v>
      </c>
      <c r="H113">
        <v>0.57320000000000004</v>
      </c>
      <c r="I113">
        <v>0.5786</v>
      </c>
      <c r="J113">
        <v>42778</v>
      </c>
      <c r="K113">
        <v>30625</v>
      </c>
      <c r="L113">
        <v>8878</v>
      </c>
      <c r="M113">
        <v>9</v>
      </c>
      <c r="N113" t="s">
        <v>19</v>
      </c>
      <c r="O113" t="s">
        <v>20</v>
      </c>
      <c r="P113" t="s">
        <v>137</v>
      </c>
      <c r="Q113" t="str">
        <f t="shared" si="1"/>
        <v>no</v>
      </c>
    </row>
    <row r="114" spans="1:17" x14ac:dyDescent="0.2">
      <c r="A114">
        <v>144050</v>
      </c>
      <c r="B114" t="s">
        <v>143</v>
      </c>
      <c r="C114" t="s">
        <v>136</v>
      </c>
      <c r="D114">
        <v>4.48E-2</v>
      </c>
      <c r="E114">
        <v>7569</v>
      </c>
      <c r="F114">
        <v>70662</v>
      </c>
      <c r="G114">
        <v>0.95850000000000002</v>
      </c>
      <c r="H114">
        <v>0.99260000000000004</v>
      </c>
      <c r="I114">
        <v>0.15260000000000001</v>
      </c>
      <c r="J114">
        <v>91885</v>
      </c>
      <c r="K114">
        <v>15000</v>
      </c>
      <c r="L114">
        <v>19806</v>
      </c>
      <c r="M114">
        <v>5</v>
      </c>
      <c r="N114" t="s">
        <v>24</v>
      </c>
      <c r="O114" t="s">
        <v>20</v>
      </c>
      <c r="P114" t="s">
        <v>137</v>
      </c>
      <c r="Q114" t="str">
        <f t="shared" si="1"/>
        <v>yes</v>
      </c>
    </row>
    <row r="115" spans="1:17" x14ac:dyDescent="0.2">
      <c r="A115">
        <v>144281</v>
      </c>
      <c r="B115" t="s">
        <v>144</v>
      </c>
      <c r="C115" t="s">
        <v>136</v>
      </c>
      <c r="D115">
        <v>0.89459999999999995</v>
      </c>
      <c r="E115">
        <v>5368</v>
      </c>
      <c r="F115">
        <v>34088</v>
      </c>
      <c r="G115">
        <v>0.51549999999999996</v>
      </c>
      <c r="H115">
        <v>0.6603</v>
      </c>
      <c r="I115">
        <v>0.45960000000000001</v>
      </c>
      <c r="J115">
        <v>42195</v>
      </c>
      <c r="K115">
        <v>25000</v>
      </c>
      <c r="L115">
        <v>9323</v>
      </c>
      <c r="M115">
        <v>15</v>
      </c>
      <c r="N115" t="s">
        <v>24</v>
      </c>
      <c r="O115" t="s">
        <v>20</v>
      </c>
      <c r="P115" t="s">
        <v>137</v>
      </c>
      <c r="Q115" t="str">
        <f t="shared" si="1"/>
        <v>no</v>
      </c>
    </row>
    <row r="116" spans="1:17" x14ac:dyDescent="0.2">
      <c r="A116">
        <v>144351</v>
      </c>
      <c r="B116" t="s">
        <v>145</v>
      </c>
      <c r="C116" t="s">
        <v>136</v>
      </c>
      <c r="D116">
        <v>0.92789999999999995</v>
      </c>
      <c r="E116">
        <v>1323</v>
      </c>
      <c r="F116">
        <v>37488</v>
      </c>
      <c r="G116">
        <v>0.36459999999999998</v>
      </c>
      <c r="H116">
        <v>0.60499999999999998</v>
      </c>
      <c r="I116">
        <v>0.45679999999999998</v>
      </c>
      <c r="J116">
        <v>54089</v>
      </c>
      <c r="K116">
        <v>23000</v>
      </c>
      <c r="L116">
        <v>6759</v>
      </c>
      <c r="M116">
        <v>13</v>
      </c>
      <c r="N116" t="s">
        <v>24</v>
      </c>
      <c r="O116" t="s">
        <v>29</v>
      </c>
      <c r="P116" t="s">
        <v>137</v>
      </c>
      <c r="Q116" t="str">
        <f t="shared" si="1"/>
        <v>yes</v>
      </c>
    </row>
    <row r="117" spans="1:17" x14ac:dyDescent="0.2">
      <c r="A117">
        <v>144740</v>
      </c>
      <c r="B117" t="s">
        <v>146</v>
      </c>
      <c r="C117" t="s">
        <v>136</v>
      </c>
      <c r="D117">
        <v>0.75890000000000002</v>
      </c>
      <c r="E117">
        <v>14090</v>
      </c>
      <c r="F117">
        <v>45999</v>
      </c>
      <c r="G117">
        <v>0.67800000000000005</v>
      </c>
      <c r="H117">
        <v>0.85499999999999998</v>
      </c>
      <c r="I117">
        <v>0.31780000000000003</v>
      </c>
      <c r="J117">
        <v>68751</v>
      </c>
      <c r="K117">
        <v>23168</v>
      </c>
      <c r="L117">
        <v>12717</v>
      </c>
      <c r="M117">
        <v>17</v>
      </c>
      <c r="N117" t="s">
        <v>24</v>
      </c>
      <c r="O117" t="s">
        <v>20</v>
      </c>
      <c r="P117" t="s">
        <v>137</v>
      </c>
      <c r="Q117" t="str">
        <f t="shared" si="1"/>
        <v>yes</v>
      </c>
    </row>
    <row r="118" spans="1:17" x14ac:dyDescent="0.2">
      <c r="A118">
        <v>144892</v>
      </c>
      <c r="B118" t="s">
        <v>147</v>
      </c>
      <c r="C118" t="s">
        <v>136</v>
      </c>
      <c r="D118">
        <v>0.65349999999999997</v>
      </c>
      <c r="E118">
        <v>4188</v>
      </c>
      <c r="F118">
        <v>16217</v>
      </c>
      <c r="G118">
        <v>0.47360000000000002</v>
      </c>
      <c r="H118">
        <v>0.71709999999999996</v>
      </c>
      <c r="I118">
        <v>0.29409999999999997</v>
      </c>
      <c r="J118">
        <v>51989</v>
      </c>
      <c r="K118">
        <v>21500</v>
      </c>
      <c r="L118">
        <v>9482</v>
      </c>
      <c r="M118">
        <v>14</v>
      </c>
      <c r="N118" t="s">
        <v>19</v>
      </c>
      <c r="O118" t="s">
        <v>73</v>
      </c>
      <c r="P118" t="s">
        <v>137</v>
      </c>
      <c r="Q118" t="str">
        <f t="shared" si="1"/>
        <v>yes</v>
      </c>
    </row>
    <row r="119" spans="1:17" x14ac:dyDescent="0.2">
      <c r="A119">
        <v>144962</v>
      </c>
      <c r="B119" t="s">
        <v>148</v>
      </c>
      <c r="C119" t="s">
        <v>136</v>
      </c>
      <c r="D119">
        <v>0.73640000000000005</v>
      </c>
      <c r="E119">
        <v>3006</v>
      </c>
      <c r="F119">
        <v>42955</v>
      </c>
      <c r="G119">
        <v>0.7</v>
      </c>
      <c r="H119">
        <v>0.79900000000000004</v>
      </c>
      <c r="I119">
        <v>0.36809999999999998</v>
      </c>
      <c r="J119">
        <v>61462</v>
      </c>
      <c r="K119">
        <v>20489</v>
      </c>
      <c r="L119">
        <v>8989</v>
      </c>
      <c r="M119">
        <v>15</v>
      </c>
      <c r="N119" t="s">
        <v>24</v>
      </c>
      <c r="O119" t="s">
        <v>29</v>
      </c>
      <c r="P119" t="s">
        <v>137</v>
      </c>
      <c r="Q119" t="str">
        <f t="shared" si="1"/>
        <v>yes</v>
      </c>
    </row>
    <row r="120" spans="1:17" x14ac:dyDescent="0.2">
      <c r="A120">
        <v>144971</v>
      </c>
      <c r="B120" t="s">
        <v>149</v>
      </c>
      <c r="C120" t="s">
        <v>136</v>
      </c>
      <c r="D120">
        <v>0.84989999999999999</v>
      </c>
      <c r="E120">
        <v>522</v>
      </c>
      <c r="F120">
        <v>29096</v>
      </c>
      <c r="G120">
        <v>0.41610000000000003</v>
      </c>
      <c r="H120">
        <v>0.50390000000000001</v>
      </c>
      <c r="I120">
        <v>0.48580000000000001</v>
      </c>
      <c r="J120">
        <v>51641</v>
      </c>
      <c r="K120">
        <v>23250</v>
      </c>
      <c r="L120">
        <v>5632</v>
      </c>
      <c r="M120">
        <v>14</v>
      </c>
      <c r="N120" t="s">
        <v>24</v>
      </c>
      <c r="O120" t="s">
        <v>73</v>
      </c>
      <c r="P120" t="s">
        <v>137</v>
      </c>
      <c r="Q120" t="str">
        <f t="shared" si="1"/>
        <v>yes</v>
      </c>
    </row>
    <row r="121" spans="1:17" x14ac:dyDescent="0.2">
      <c r="A121">
        <v>145336</v>
      </c>
      <c r="B121" t="s">
        <v>150</v>
      </c>
      <c r="C121" t="s">
        <v>136</v>
      </c>
      <c r="D121">
        <v>0.48270000000000002</v>
      </c>
      <c r="E121">
        <v>2556</v>
      </c>
      <c r="F121">
        <v>12004</v>
      </c>
      <c r="G121">
        <v>0.22109999999999999</v>
      </c>
      <c r="H121">
        <v>0.56220000000000003</v>
      </c>
      <c r="I121">
        <v>0.53590000000000004</v>
      </c>
      <c r="J121">
        <v>58169</v>
      </c>
      <c r="K121">
        <v>18618</v>
      </c>
      <c r="L121">
        <v>8619</v>
      </c>
      <c r="M121">
        <v>11</v>
      </c>
      <c r="N121" t="s">
        <v>19</v>
      </c>
      <c r="O121" t="s">
        <v>29</v>
      </c>
      <c r="P121" t="s">
        <v>137</v>
      </c>
      <c r="Q121" t="str">
        <f t="shared" si="1"/>
        <v>yes</v>
      </c>
    </row>
    <row r="122" spans="1:17" x14ac:dyDescent="0.2">
      <c r="A122">
        <v>145372</v>
      </c>
      <c r="B122" t="s">
        <v>151</v>
      </c>
      <c r="C122" t="s">
        <v>136</v>
      </c>
      <c r="D122">
        <v>0.97499999999999998</v>
      </c>
      <c r="E122">
        <v>955</v>
      </c>
      <c r="F122">
        <v>32200</v>
      </c>
      <c r="G122">
        <v>0.3982</v>
      </c>
      <c r="H122">
        <v>0.70809999999999995</v>
      </c>
      <c r="I122">
        <v>0.38890000000000002</v>
      </c>
      <c r="J122">
        <v>46827</v>
      </c>
      <c r="K122">
        <v>23875</v>
      </c>
      <c r="L122">
        <v>6650</v>
      </c>
      <c r="M122">
        <v>13</v>
      </c>
      <c r="N122" t="s">
        <v>24</v>
      </c>
      <c r="O122" t="s">
        <v>73</v>
      </c>
      <c r="P122" t="s">
        <v>137</v>
      </c>
      <c r="Q122" t="str">
        <f t="shared" si="1"/>
        <v>no</v>
      </c>
    </row>
    <row r="123" spans="1:17" x14ac:dyDescent="0.2">
      <c r="A123">
        <v>145497</v>
      </c>
      <c r="B123" t="s">
        <v>152</v>
      </c>
      <c r="C123" t="s">
        <v>136</v>
      </c>
      <c r="D123">
        <v>0.57140000000000002</v>
      </c>
      <c r="E123">
        <v>90</v>
      </c>
      <c r="F123">
        <v>15150</v>
      </c>
      <c r="G123">
        <v>0.5</v>
      </c>
      <c r="H123">
        <v>0.86050000000000004</v>
      </c>
      <c r="I123">
        <v>0.12759999999999999</v>
      </c>
      <c r="J123">
        <v>33291</v>
      </c>
      <c r="K123">
        <v>14000</v>
      </c>
      <c r="L123">
        <v>4277</v>
      </c>
      <c r="M123">
        <v>5</v>
      </c>
      <c r="N123" t="s">
        <v>24</v>
      </c>
      <c r="O123" t="s">
        <v>20</v>
      </c>
      <c r="P123" t="s">
        <v>137</v>
      </c>
      <c r="Q123" t="str">
        <f t="shared" si="1"/>
        <v>no</v>
      </c>
    </row>
    <row r="124" spans="1:17" x14ac:dyDescent="0.2">
      <c r="A124">
        <v>145600</v>
      </c>
      <c r="B124" t="s">
        <v>153</v>
      </c>
      <c r="C124" t="s">
        <v>136</v>
      </c>
      <c r="D124">
        <v>0.77349999999999997</v>
      </c>
      <c r="E124">
        <v>22170</v>
      </c>
      <c r="F124">
        <v>29884</v>
      </c>
      <c r="G124">
        <v>0.61619999999999997</v>
      </c>
      <c r="H124">
        <v>0.80210000000000004</v>
      </c>
      <c r="I124">
        <v>0.48930000000000001</v>
      </c>
      <c r="J124">
        <v>68740</v>
      </c>
      <c r="K124">
        <v>16704</v>
      </c>
      <c r="L124">
        <v>14621</v>
      </c>
      <c r="M124">
        <v>17</v>
      </c>
      <c r="N124" t="s">
        <v>19</v>
      </c>
      <c r="O124" t="s">
        <v>20</v>
      </c>
      <c r="P124" t="s">
        <v>137</v>
      </c>
      <c r="Q124" t="str">
        <f t="shared" si="1"/>
        <v>yes</v>
      </c>
    </row>
    <row r="125" spans="1:17" x14ac:dyDescent="0.2">
      <c r="A125">
        <v>145619</v>
      </c>
      <c r="B125" t="s">
        <v>154</v>
      </c>
      <c r="C125" t="s">
        <v>136</v>
      </c>
      <c r="D125">
        <v>0.95230000000000004</v>
      </c>
      <c r="E125">
        <v>1942</v>
      </c>
      <c r="F125">
        <v>35940</v>
      </c>
      <c r="G125">
        <v>0.50329999999999997</v>
      </c>
      <c r="H125">
        <v>0.66010000000000002</v>
      </c>
      <c r="I125">
        <v>0.3947</v>
      </c>
      <c r="J125">
        <v>63446</v>
      </c>
      <c r="K125">
        <v>22500</v>
      </c>
      <c r="L125">
        <v>8516</v>
      </c>
      <c r="M125">
        <v>15</v>
      </c>
      <c r="N125" t="s">
        <v>24</v>
      </c>
      <c r="O125" t="s">
        <v>29</v>
      </c>
      <c r="P125" t="s">
        <v>137</v>
      </c>
      <c r="Q125" t="str">
        <f t="shared" si="1"/>
        <v>yes</v>
      </c>
    </row>
    <row r="126" spans="1:17" x14ac:dyDescent="0.2">
      <c r="A126">
        <v>145637</v>
      </c>
      <c r="B126" t="s">
        <v>155</v>
      </c>
      <c r="C126" t="s">
        <v>136</v>
      </c>
      <c r="D126">
        <v>0.42370000000000002</v>
      </c>
      <c r="E126">
        <v>36258</v>
      </c>
      <c r="F126">
        <v>35124</v>
      </c>
      <c r="G126">
        <v>0.85129999999999995</v>
      </c>
      <c r="H126">
        <v>0.94799999999999995</v>
      </c>
      <c r="I126">
        <v>0.2341</v>
      </c>
      <c r="J126">
        <v>81054</v>
      </c>
      <c r="K126">
        <v>19500</v>
      </c>
      <c r="L126">
        <v>14464</v>
      </c>
      <c r="M126">
        <v>20</v>
      </c>
      <c r="N126" t="s">
        <v>19</v>
      </c>
      <c r="O126" t="s">
        <v>20</v>
      </c>
      <c r="P126" t="s">
        <v>137</v>
      </c>
      <c r="Q126" t="str">
        <f t="shared" si="1"/>
        <v>yes</v>
      </c>
    </row>
    <row r="127" spans="1:17" x14ac:dyDescent="0.2">
      <c r="A127">
        <v>145646</v>
      </c>
      <c r="B127" t="s">
        <v>156</v>
      </c>
      <c r="C127" t="s">
        <v>136</v>
      </c>
      <c r="D127">
        <v>0.3931</v>
      </c>
      <c r="E127">
        <v>1582</v>
      </c>
      <c r="F127">
        <v>57704</v>
      </c>
      <c r="G127">
        <v>0.747</v>
      </c>
      <c r="H127">
        <v>0.80049999999999999</v>
      </c>
      <c r="I127">
        <v>0.26329999999999998</v>
      </c>
      <c r="J127">
        <v>70871</v>
      </c>
      <c r="K127">
        <v>27000</v>
      </c>
      <c r="L127">
        <v>8828</v>
      </c>
      <c r="M127">
        <v>12</v>
      </c>
      <c r="N127" t="s">
        <v>24</v>
      </c>
      <c r="O127" t="s">
        <v>20</v>
      </c>
      <c r="P127" t="s">
        <v>137</v>
      </c>
      <c r="Q127" t="str">
        <f t="shared" si="1"/>
        <v>yes</v>
      </c>
    </row>
    <row r="128" spans="1:17" x14ac:dyDescent="0.2">
      <c r="A128">
        <v>145691</v>
      </c>
      <c r="B128" t="s">
        <v>157</v>
      </c>
      <c r="C128" t="s">
        <v>136</v>
      </c>
      <c r="D128">
        <v>0.78190000000000004</v>
      </c>
      <c r="E128">
        <v>930</v>
      </c>
      <c r="F128">
        <v>38676</v>
      </c>
      <c r="G128">
        <v>0.63819999999999999</v>
      </c>
      <c r="H128">
        <v>0.70630000000000004</v>
      </c>
      <c r="I128">
        <v>0.38390000000000002</v>
      </c>
      <c r="J128">
        <v>52575</v>
      </c>
      <c r="K128">
        <v>25565</v>
      </c>
      <c r="L128">
        <v>7671</v>
      </c>
      <c r="M128">
        <v>12</v>
      </c>
      <c r="N128" t="s">
        <v>24</v>
      </c>
      <c r="O128" t="s">
        <v>73</v>
      </c>
      <c r="P128" t="s">
        <v>137</v>
      </c>
      <c r="Q128" t="str">
        <f t="shared" si="1"/>
        <v>yes</v>
      </c>
    </row>
    <row r="129" spans="1:17" x14ac:dyDescent="0.2">
      <c r="A129">
        <v>145725</v>
      </c>
      <c r="B129" t="s">
        <v>158</v>
      </c>
      <c r="C129" t="s">
        <v>136</v>
      </c>
      <c r="D129">
        <v>0.54930000000000001</v>
      </c>
      <c r="E129">
        <v>2833</v>
      </c>
      <c r="F129">
        <v>52386</v>
      </c>
      <c r="G129">
        <v>0.75209999999999999</v>
      </c>
      <c r="H129">
        <v>0.85960000000000003</v>
      </c>
      <c r="I129">
        <v>0.30009999999999998</v>
      </c>
      <c r="J129">
        <v>82592</v>
      </c>
      <c r="K129">
        <v>25000</v>
      </c>
      <c r="L129">
        <v>12710</v>
      </c>
      <c r="M129">
        <v>14</v>
      </c>
      <c r="N129" t="s">
        <v>24</v>
      </c>
      <c r="O129" t="s">
        <v>20</v>
      </c>
      <c r="P129" t="s">
        <v>137</v>
      </c>
      <c r="Q129" t="str">
        <f t="shared" si="1"/>
        <v>yes</v>
      </c>
    </row>
    <row r="130" spans="1:17" x14ac:dyDescent="0.2">
      <c r="A130">
        <v>145813</v>
      </c>
      <c r="B130" t="s">
        <v>159</v>
      </c>
      <c r="C130" t="s">
        <v>136</v>
      </c>
      <c r="D130">
        <v>0.88149999999999995</v>
      </c>
      <c r="E130">
        <v>19057</v>
      </c>
      <c r="F130">
        <v>28210</v>
      </c>
      <c r="G130">
        <v>0.64539999999999997</v>
      </c>
      <c r="H130">
        <v>0.81440000000000001</v>
      </c>
      <c r="I130">
        <v>0.32069999999999999</v>
      </c>
      <c r="J130">
        <v>62117</v>
      </c>
      <c r="K130">
        <v>20482</v>
      </c>
      <c r="L130">
        <v>9453</v>
      </c>
      <c r="M130">
        <v>19</v>
      </c>
      <c r="N130" t="s">
        <v>19</v>
      </c>
      <c r="O130" t="s">
        <v>29</v>
      </c>
      <c r="P130" t="s">
        <v>137</v>
      </c>
      <c r="Q130" t="str">
        <f t="shared" ref="Q130:Q193" si="2">IF(J130&gt;50000,"yes","no")</f>
        <v>yes</v>
      </c>
    </row>
    <row r="131" spans="1:17" x14ac:dyDescent="0.2">
      <c r="A131">
        <v>146339</v>
      </c>
      <c r="B131" t="s">
        <v>160</v>
      </c>
      <c r="C131" t="s">
        <v>136</v>
      </c>
      <c r="D131">
        <v>0.47589999999999999</v>
      </c>
      <c r="E131">
        <v>708</v>
      </c>
      <c r="F131">
        <v>31360</v>
      </c>
      <c r="G131">
        <v>0.59870000000000001</v>
      </c>
      <c r="H131">
        <v>0.5917</v>
      </c>
      <c r="I131">
        <v>0.3871</v>
      </c>
      <c r="J131">
        <v>56313</v>
      </c>
      <c r="K131">
        <v>25000</v>
      </c>
      <c r="L131">
        <v>6024</v>
      </c>
      <c r="M131">
        <v>10</v>
      </c>
      <c r="N131" t="s">
        <v>24</v>
      </c>
      <c r="O131" t="s">
        <v>20</v>
      </c>
      <c r="P131" t="s">
        <v>137</v>
      </c>
      <c r="Q131" t="str">
        <f t="shared" si="2"/>
        <v>yes</v>
      </c>
    </row>
    <row r="132" spans="1:17" x14ac:dyDescent="0.2">
      <c r="A132">
        <v>146427</v>
      </c>
      <c r="B132" t="s">
        <v>161</v>
      </c>
      <c r="C132" t="s">
        <v>136</v>
      </c>
      <c r="D132">
        <v>0.70789999999999997</v>
      </c>
      <c r="E132">
        <v>1127</v>
      </c>
      <c r="F132">
        <v>57903</v>
      </c>
      <c r="G132">
        <v>0.67730000000000001</v>
      </c>
      <c r="H132">
        <v>0.83130000000000004</v>
      </c>
      <c r="I132">
        <v>0.30869999999999997</v>
      </c>
      <c r="J132">
        <v>54820</v>
      </c>
      <c r="K132">
        <v>27000</v>
      </c>
      <c r="L132">
        <v>7221</v>
      </c>
      <c r="M132">
        <v>11</v>
      </c>
      <c r="N132" t="s">
        <v>24</v>
      </c>
      <c r="O132" t="s">
        <v>73</v>
      </c>
      <c r="P132" t="s">
        <v>137</v>
      </c>
      <c r="Q132" t="str">
        <f t="shared" si="2"/>
        <v>yes</v>
      </c>
    </row>
    <row r="133" spans="1:17" x14ac:dyDescent="0.2">
      <c r="A133">
        <v>146481</v>
      </c>
      <c r="B133" t="s">
        <v>162</v>
      </c>
      <c r="C133" t="s">
        <v>136</v>
      </c>
      <c r="D133">
        <v>0.56810000000000005</v>
      </c>
      <c r="E133">
        <v>1813</v>
      </c>
      <c r="F133">
        <v>56402</v>
      </c>
      <c r="G133">
        <v>0.77780000000000005</v>
      </c>
      <c r="H133">
        <v>0.89880000000000004</v>
      </c>
      <c r="I133">
        <v>0.32240000000000002</v>
      </c>
      <c r="J133">
        <v>61825</v>
      </c>
      <c r="K133">
        <v>26158</v>
      </c>
      <c r="L133">
        <v>9044</v>
      </c>
      <c r="M133">
        <v>13</v>
      </c>
      <c r="N133" t="s">
        <v>24</v>
      </c>
      <c r="O133" t="s">
        <v>29</v>
      </c>
      <c r="P133" t="s">
        <v>137</v>
      </c>
      <c r="Q133" t="str">
        <f t="shared" si="2"/>
        <v>yes</v>
      </c>
    </row>
    <row r="134" spans="1:17" x14ac:dyDescent="0.2">
      <c r="A134">
        <v>146612</v>
      </c>
      <c r="B134" t="s">
        <v>163</v>
      </c>
      <c r="C134" t="s">
        <v>136</v>
      </c>
      <c r="D134">
        <v>0.71289999999999998</v>
      </c>
      <c r="E134">
        <v>4015</v>
      </c>
      <c r="F134">
        <v>39200</v>
      </c>
      <c r="G134">
        <v>0.66610000000000003</v>
      </c>
      <c r="H134">
        <v>0.79149999999999998</v>
      </c>
      <c r="I134">
        <v>0.32550000000000001</v>
      </c>
      <c r="J134">
        <v>66099</v>
      </c>
      <c r="K134">
        <v>21500</v>
      </c>
      <c r="L134">
        <v>10457</v>
      </c>
      <c r="M134">
        <v>13</v>
      </c>
      <c r="N134" t="s">
        <v>24</v>
      </c>
      <c r="O134" t="s">
        <v>29</v>
      </c>
      <c r="P134" t="s">
        <v>137</v>
      </c>
      <c r="Q134" t="str">
        <f t="shared" si="2"/>
        <v>yes</v>
      </c>
    </row>
    <row r="135" spans="1:17" x14ac:dyDescent="0.2">
      <c r="A135">
        <v>146719</v>
      </c>
      <c r="B135" t="s">
        <v>164</v>
      </c>
      <c r="C135" t="s">
        <v>136</v>
      </c>
      <c r="D135">
        <v>0.81599999999999995</v>
      </c>
      <c r="E135">
        <v>11737</v>
      </c>
      <c r="F135">
        <v>53710</v>
      </c>
      <c r="G135">
        <v>0.73040000000000005</v>
      </c>
      <c r="H135">
        <v>0.81669999999999998</v>
      </c>
      <c r="I135">
        <v>0.23749999999999999</v>
      </c>
      <c r="J135">
        <v>71530</v>
      </c>
      <c r="K135">
        <v>24157</v>
      </c>
      <c r="L135">
        <v>11515</v>
      </c>
      <c r="M135">
        <v>13</v>
      </c>
      <c r="N135" t="s">
        <v>24</v>
      </c>
      <c r="O135" t="s">
        <v>20</v>
      </c>
      <c r="P135" t="s">
        <v>137</v>
      </c>
      <c r="Q135" t="str">
        <f t="shared" si="2"/>
        <v>yes</v>
      </c>
    </row>
    <row r="136" spans="1:17" x14ac:dyDescent="0.2">
      <c r="A136">
        <v>147013</v>
      </c>
      <c r="B136" t="s">
        <v>165</v>
      </c>
      <c r="C136" t="s">
        <v>136</v>
      </c>
      <c r="D136">
        <v>0.71719999999999995</v>
      </c>
      <c r="E136">
        <v>1752</v>
      </c>
      <c r="F136">
        <v>34740</v>
      </c>
      <c r="G136">
        <v>0.5333</v>
      </c>
      <c r="H136">
        <v>0.67349999999999999</v>
      </c>
      <c r="I136">
        <v>0.33600000000000002</v>
      </c>
      <c r="J136">
        <v>58572</v>
      </c>
      <c r="K136">
        <v>23250</v>
      </c>
      <c r="L136">
        <v>7069</v>
      </c>
      <c r="M136">
        <v>16</v>
      </c>
      <c r="N136" t="s">
        <v>24</v>
      </c>
      <c r="O136" t="s">
        <v>29</v>
      </c>
      <c r="P136" t="s">
        <v>137</v>
      </c>
      <c r="Q136" t="str">
        <f t="shared" si="2"/>
        <v>yes</v>
      </c>
    </row>
    <row r="137" spans="1:17" x14ac:dyDescent="0.2">
      <c r="A137">
        <v>147244</v>
      </c>
      <c r="B137" t="s">
        <v>166</v>
      </c>
      <c r="C137" t="s">
        <v>136</v>
      </c>
      <c r="D137">
        <v>0.66679999999999995</v>
      </c>
      <c r="E137">
        <v>1382</v>
      </c>
      <c r="F137">
        <v>26892</v>
      </c>
      <c r="G137">
        <v>0.5494</v>
      </c>
      <c r="H137">
        <v>0.75</v>
      </c>
      <c r="I137">
        <v>0.37569999999999998</v>
      </c>
      <c r="J137">
        <v>51262</v>
      </c>
      <c r="K137">
        <v>27000</v>
      </c>
      <c r="L137">
        <v>6557</v>
      </c>
      <c r="M137">
        <v>10</v>
      </c>
      <c r="N137" t="s">
        <v>24</v>
      </c>
      <c r="O137" t="s">
        <v>20</v>
      </c>
      <c r="P137" t="s">
        <v>137</v>
      </c>
      <c r="Q137" t="str">
        <f t="shared" si="2"/>
        <v>yes</v>
      </c>
    </row>
    <row r="138" spans="1:17" x14ac:dyDescent="0.2">
      <c r="A138">
        <v>147341</v>
      </c>
      <c r="B138" t="s">
        <v>167</v>
      </c>
      <c r="C138" t="s">
        <v>136</v>
      </c>
      <c r="D138">
        <v>0.9093</v>
      </c>
      <c r="E138">
        <v>702</v>
      </c>
      <c r="F138">
        <v>44922</v>
      </c>
      <c r="G138">
        <v>0.64610000000000001</v>
      </c>
      <c r="H138">
        <v>0.74409999999999998</v>
      </c>
      <c r="I138">
        <v>0.37140000000000001</v>
      </c>
      <c r="J138">
        <v>51110</v>
      </c>
      <c r="K138">
        <v>27000</v>
      </c>
      <c r="L138">
        <v>6882</v>
      </c>
      <c r="M138">
        <v>9</v>
      </c>
      <c r="N138" t="s">
        <v>24</v>
      </c>
      <c r="O138" t="s">
        <v>73</v>
      </c>
      <c r="P138" t="s">
        <v>137</v>
      </c>
      <c r="Q138" t="str">
        <f t="shared" si="2"/>
        <v>yes</v>
      </c>
    </row>
    <row r="139" spans="1:17" x14ac:dyDescent="0.2">
      <c r="A139">
        <v>147369</v>
      </c>
      <c r="B139" t="s">
        <v>168</v>
      </c>
      <c r="C139" t="s">
        <v>136</v>
      </c>
      <c r="D139">
        <v>0.82689999999999997</v>
      </c>
      <c r="E139">
        <v>1510</v>
      </c>
      <c r="F139">
        <v>15786</v>
      </c>
      <c r="G139">
        <v>0.62329999999999997</v>
      </c>
      <c r="H139">
        <v>0.83899999999999997</v>
      </c>
      <c r="I139">
        <v>0.36270000000000002</v>
      </c>
      <c r="J139">
        <v>45399</v>
      </c>
      <c r="K139">
        <v>18149</v>
      </c>
      <c r="L139">
        <v>9213</v>
      </c>
      <c r="M139">
        <v>14</v>
      </c>
      <c r="N139" t="s">
        <v>24</v>
      </c>
      <c r="O139" t="s">
        <v>20</v>
      </c>
      <c r="P139" t="s">
        <v>137</v>
      </c>
      <c r="Q139" t="str">
        <f t="shared" si="2"/>
        <v>no</v>
      </c>
    </row>
    <row r="140" spans="1:17" x14ac:dyDescent="0.2">
      <c r="A140">
        <v>147536</v>
      </c>
      <c r="B140" t="s">
        <v>169</v>
      </c>
      <c r="C140" t="s">
        <v>136</v>
      </c>
      <c r="D140">
        <v>0.95050000000000001</v>
      </c>
      <c r="E140">
        <v>4406</v>
      </c>
      <c r="F140">
        <v>12705</v>
      </c>
      <c r="G140">
        <v>0.3014</v>
      </c>
      <c r="H140">
        <v>0.50419999999999998</v>
      </c>
      <c r="I140">
        <v>0.55149999999999999</v>
      </c>
      <c r="J140">
        <v>45799</v>
      </c>
      <c r="K140">
        <v>19750</v>
      </c>
      <c r="L140">
        <v>6891</v>
      </c>
      <c r="M140">
        <v>17</v>
      </c>
      <c r="N140" t="s">
        <v>24</v>
      </c>
      <c r="O140" t="s">
        <v>20</v>
      </c>
      <c r="P140" t="s">
        <v>137</v>
      </c>
      <c r="Q140" t="str">
        <f t="shared" si="2"/>
        <v>no</v>
      </c>
    </row>
    <row r="141" spans="1:17" x14ac:dyDescent="0.2">
      <c r="A141">
        <v>147660</v>
      </c>
      <c r="B141" t="s">
        <v>170</v>
      </c>
      <c r="C141" t="s">
        <v>136</v>
      </c>
      <c r="D141">
        <v>0.77329999999999999</v>
      </c>
      <c r="E141">
        <v>2428</v>
      </c>
      <c r="F141">
        <v>45726</v>
      </c>
      <c r="G141">
        <v>0.64</v>
      </c>
      <c r="H141">
        <v>0.77129999999999999</v>
      </c>
      <c r="I141">
        <v>0.23949999999999999</v>
      </c>
      <c r="J141">
        <v>60123</v>
      </c>
      <c r="K141">
        <v>24500</v>
      </c>
      <c r="L141">
        <v>9075</v>
      </c>
      <c r="M141">
        <v>12</v>
      </c>
      <c r="N141" t="s">
        <v>24</v>
      </c>
      <c r="O141" t="s">
        <v>20</v>
      </c>
      <c r="P141" t="s">
        <v>137</v>
      </c>
      <c r="Q141" t="str">
        <f t="shared" si="2"/>
        <v>yes</v>
      </c>
    </row>
    <row r="142" spans="1:17" x14ac:dyDescent="0.2">
      <c r="A142">
        <v>147679</v>
      </c>
      <c r="B142" t="s">
        <v>171</v>
      </c>
      <c r="C142" t="s">
        <v>136</v>
      </c>
      <c r="D142">
        <v>0.68510000000000004</v>
      </c>
      <c r="E142">
        <v>1818</v>
      </c>
      <c r="F142">
        <v>36710</v>
      </c>
      <c r="G142">
        <v>0.57720000000000005</v>
      </c>
      <c r="H142">
        <v>0.61660000000000004</v>
      </c>
      <c r="I142">
        <v>0.44340000000000002</v>
      </c>
      <c r="J142">
        <v>59572</v>
      </c>
      <c r="K142">
        <v>25500</v>
      </c>
      <c r="L142">
        <v>8245</v>
      </c>
      <c r="M142">
        <v>12</v>
      </c>
      <c r="N142" t="s">
        <v>24</v>
      </c>
      <c r="O142" t="s">
        <v>20</v>
      </c>
      <c r="P142" t="s">
        <v>137</v>
      </c>
      <c r="Q142" t="str">
        <f t="shared" si="2"/>
        <v>yes</v>
      </c>
    </row>
    <row r="143" spans="1:17" x14ac:dyDescent="0.2">
      <c r="A143">
        <v>147703</v>
      </c>
      <c r="B143" t="s">
        <v>172</v>
      </c>
      <c r="C143" t="s">
        <v>136</v>
      </c>
      <c r="D143">
        <v>0.69789999999999996</v>
      </c>
      <c r="E143">
        <v>11301</v>
      </c>
      <c r="F143">
        <v>13248</v>
      </c>
      <c r="G143">
        <v>0.48659999999999998</v>
      </c>
      <c r="H143">
        <v>0.69620000000000004</v>
      </c>
      <c r="I143">
        <v>0.47320000000000001</v>
      </c>
      <c r="J143">
        <v>57808</v>
      </c>
      <c r="K143">
        <v>22162</v>
      </c>
      <c r="L143">
        <v>11060</v>
      </c>
      <c r="M143">
        <v>15</v>
      </c>
      <c r="N143" t="s">
        <v>19</v>
      </c>
      <c r="O143" t="s">
        <v>29</v>
      </c>
      <c r="P143" t="s">
        <v>137</v>
      </c>
      <c r="Q143" t="str">
        <f t="shared" si="2"/>
        <v>yes</v>
      </c>
    </row>
    <row r="144" spans="1:17" x14ac:dyDescent="0.2">
      <c r="A144">
        <v>147767</v>
      </c>
      <c r="B144" t="s">
        <v>173</v>
      </c>
      <c r="C144" t="s">
        <v>136</v>
      </c>
      <c r="D144">
        <v>7.6899999999999996E-2</v>
      </c>
      <c r="E144">
        <v>9201</v>
      </c>
      <c r="F144">
        <v>68322</v>
      </c>
      <c r="G144">
        <v>0.95130000000000003</v>
      </c>
      <c r="H144">
        <v>0.98099999999999998</v>
      </c>
      <c r="I144">
        <v>0.1855</v>
      </c>
      <c r="J144">
        <v>89363</v>
      </c>
      <c r="K144">
        <v>15000</v>
      </c>
      <c r="L144">
        <v>20322</v>
      </c>
      <c r="M144">
        <v>6</v>
      </c>
      <c r="N144" t="s">
        <v>24</v>
      </c>
      <c r="O144" t="s">
        <v>20</v>
      </c>
      <c r="P144" t="s">
        <v>137</v>
      </c>
      <c r="Q144" t="str">
        <f t="shared" si="2"/>
        <v>yes</v>
      </c>
    </row>
    <row r="145" spans="1:17" x14ac:dyDescent="0.2">
      <c r="A145">
        <v>147776</v>
      </c>
      <c r="B145" t="s">
        <v>174</v>
      </c>
      <c r="C145" t="s">
        <v>136</v>
      </c>
      <c r="D145">
        <v>0.746</v>
      </c>
      <c r="E145">
        <v>3982</v>
      </c>
      <c r="F145">
        <v>22726</v>
      </c>
      <c r="G145">
        <v>0.2165</v>
      </c>
      <c r="H145">
        <v>0.52329999999999999</v>
      </c>
      <c r="I145">
        <v>0.55669999999999997</v>
      </c>
      <c r="J145">
        <v>52234</v>
      </c>
      <c r="K145">
        <v>14600</v>
      </c>
      <c r="L145">
        <v>9265</v>
      </c>
      <c r="M145">
        <v>9</v>
      </c>
      <c r="N145" t="s">
        <v>19</v>
      </c>
      <c r="O145" t="s">
        <v>20</v>
      </c>
      <c r="P145" t="s">
        <v>137</v>
      </c>
      <c r="Q145" t="str">
        <f t="shared" si="2"/>
        <v>yes</v>
      </c>
    </row>
    <row r="146" spans="1:17" x14ac:dyDescent="0.2">
      <c r="A146">
        <v>147828</v>
      </c>
      <c r="B146" t="s">
        <v>175</v>
      </c>
      <c r="C146" t="s">
        <v>136</v>
      </c>
      <c r="D146">
        <v>0.55859999999999999</v>
      </c>
      <c r="E146">
        <v>2603</v>
      </c>
      <c r="F146">
        <v>38900</v>
      </c>
      <c r="G146">
        <v>0.60840000000000005</v>
      </c>
      <c r="H146">
        <v>0.70830000000000004</v>
      </c>
      <c r="I146">
        <v>0.38040000000000002</v>
      </c>
      <c r="J146">
        <v>53213</v>
      </c>
      <c r="K146">
        <v>25000</v>
      </c>
      <c r="L146">
        <v>7582</v>
      </c>
      <c r="M146">
        <v>15</v>
      </c>
      <c r="N146" t="s">
        <v>24</v>
      </c>
      <c r="O146" t="s">
        <v>29</v>
      </c>
      <c r="P146" t="s">
        <v>137</v>
      </c>
      <c r="Q146" t="str">
        <f t="shared" si="2"/>
        <v>yes</v>
      </c>
    </row>
    <row r="147" spans="1:17" x14ac:dyDescent="0.2">
      <c r="A147">
        <v>148131</v>
      </c>
      <c r="B147" t="s">
        <v>176</v>
      </c>
      <c r="C147" t="s">
        <v>136</v>
      </c>
      <c r="D147">
        <v>0.50929999999999997</v>
      </c>
      <c r="E147">
        <v>1010</v>
      </c>
      <c r="F147">
        <v>37140</v>
      </c>
      <c r="G147">
        <v>0.45040000000000002</v>
      </c>
      <c r="H147">
        <v>0.70030000000000003</v>
      </c>
      <c r="I147">
        <v>0.29730000000000001</v>
      </c>
      <c r="J147">
        <v>50369</v>
      </c>
      <c r="K147">
        <v>24000</v>
      </c>
      <c r="L147">
        <v>6758</v>
      </c>
      <c r="M147">
        <v>12</v>
      </c>
      <c r="N147" t="s">
        <v>24</v>
      </c>
      <c r="O147" t="s">
        <v>73</v>
      </c>
      <c r="P147" t="s">
        <v>137</v>
      </c>
      <c r="Q147" t="str">
        <f t="shared" si="2"/>
        <v>yes</v>
      </c>
    </row>
    <row r="148" spans="1:17" x14ac:dyDescent="0.2">
      <c r="A148">
        <v>148405</v>
      </c>
      <c r="B148" t="s">
        <v>177</v>
      </c>
      <c r="C148" t="s">
        <v>136</v>
      </c>
      <c r="D148">
        <v>0.92910000000000004</v>
      </c>
      <c r="E148">
        <v>972</v>
      </c>
      <c r="F148">
        <v>37780</v>
      </c>
      <c r="G148">
        <v>0.47199999999999998</v>
      </c>
      <c r="H148">
        <v>0.65259999999999996</v>
      </c>
      <c r="I148">
        <v>0.48349999999999999</v>
      </c>
      <c r="J148">
        <v>54794</v>
      </c>
      <c r="K148">
        <v>22274</v>
      </c>
      <c r="L148">
        <v>6658</v>
      </c>
      <c r="M148">
        <v>10</v>
      </c>
      <c r="N148" t="s">
        <v>24</v>
      </c>
      <c r="O148" t="s">
        <v>20</v>
      </c>
      <c r="P148" t="s">
        <v>137</v>
      </c>
      <c r="Q148" t="str">
        <f t="shared" si="2"/>
        <v>yes</v>
      </c>
    </row>
    <row r="149" spans="1:17" x14ac:dyDescent="0.2">
      <c r="A149">
        <v>148487</v>
      </c>
      <c r="B149" t="s">
        <v>178</v>
      </c>
      <c r="C149" t="s">
        <v>136</v>
      </c>
      <c r="D149">
        <v>0.97160000000000002</v>
      </c>
      <c r="E149">
        <v>2849</v>
      </c>
      <c r="F149">
        <v>21315</v>
      </c>
      <c r="G149">
        <v>0.35139999999999999</v>
      </c>
      <c r="H149">
        <v>0.61619999999999997</v>
      </c>
      <c r="I149">
        <v>0.51319999999999999</v>
      </c>
      <c r="J149">
        <v>48712</v>
      </c>
      <c r="K149">
        <v>22000</v>
      </c>
      <c r="L149">
        <v>8563</v>
      </c>
      <c r="M149">
        <v>11</v>
      </c>
      <c r="N149" t="s">
        <v>24</v>
      </c>
      <c r="O149" t="s">
        <v>20</v>
      </c>
      <c r="P149" t="s">
        <v>137</v>
      </c>
      <c r="Q149" t="str">
        <f t="shared" si="2"/>
        <v>no</v>
      </c>
    </row>
    <row r="150" spans="1:17" x14ac:dyDescent="0.2">
      <c r="A150">
        <v>148496</v>
      </c>
      <c r="B150" t="s">
        <v>179</v>
      </c>
      <c r="C150" t="s">
        <v>136</v>
      </c>
      <c r="D150">
        <v>0.9032</v>
      </c>
      <c r="E150">
        <v>2561</v>
      </c>
      <c r="F150">
        <v>38978</v>
      </c>
      <c r="G150">
        <v>0.55259999999999998</v>
      </c>
      <c r="H150">
        <v>0.77929999999999999</v>
      </c>
      <c r="I150">
        <v>0.51519999999999999</v>
      </c>
      <c r="J150">
        <v>60327</v>
      </c>
      <c r="K150">
        <v>24411</v>
      </c>
      <c r="L150">
        <v>8029</v>
      </c>
      <c r="M150">
        <v>12</v>
      </c>
      <c r="N150" t="s">
        <v>24</v>
      </c>
      <c r="O150" t="s">
        <v>29</v>
      </c>
      <c r="P150" t="s">
        <v>137</v>
      </c>
      <c r="Q150" t="str">
        <f t="shared" si="2"/>
        <v>yes</v>
      </c>
    </row>
    <row r="151" spans="1:17" x14ac:dyDescent="0.2">
      <c r="A151">
        <v>148584</v>
      </c>
      <c r="B151" t="s">
        <v>180</v>
      </c>
      <c r="C151" t="s">
        <v>136</v>
      </c>
      <c r="D151">
        <v>0.65290000000000004</v>
      </c>
      <c r="E151">
        <v>1223</v>
      </c>
      <c r="F151">
        <v>38110</v>
      </c>
      <c r="G151">
        <v>0.66820000000000002</v>
      </c>
      <c r="H151">
        <v>0.78759999999999997</v>
      </c>
      <c r="I151">
        <v>0.39340000000000003</v>
      </c>
      <c r="J151">
        <v>63926</v>
      </c>
      <c r="K151">
        <v>21079</v>
      </c>
      <c r="L151">
        <v>8272</v>
      </c>
      <c r="M151">
        <v>15</v>
      </c>
      <c r="N151" t="s">
        <v>24</v>
      </c>
      <c r="O151" t="s">
        <v>29</v>
      </c>
      <c r="P151" t="s">
        <v>137</v>
      </c>
      <c r="Q151" t="str">
        <f t="shared" si="2"/>
        <v>yes</v>
      </c>
    </row>
    <row r="152" spans="1:17" x14ac:dyDescent="0.2">
      <c r="A152">
        <v>148627</v>
      </c>
      <c r="B152" t="s">
        <v>181</v>
      </c>
      <c r="C152" t="s">
        <v>136</v>
      </c>
      <c r="D152">
        <v>0.84299999999999997</v>
      </c>
      <c r="E152">
        <v>3096</v>
      </c>
      <c r="F152">
        <v>37940</v>
      </c>
      <c r="G152">
        <v>0.56610000000000005</v>
      </c>
      <c r="H152">
        <v>0.75729999999999997</v>
      </c>
      <c r="I152">
        <v>0.5887</v>
      </c>
      <c r="J152">
        <v>58656</v>
      </c>
      <c r="K152">
        <v>22223</v>
      </c>
      <c r="L152">
        <v>8124</v>
      </c>
      <c r="M152">
        <v>16</v>
      </c>
      <c r="N152" t="s">
        <v>24</v>
      </c>
      <c r="O152" t="s">
        <v>20</v>
      </c>
      <c r="P152" t="s">
        <v>137</v>
      </c>
      <c r="Q152" t="str">
        <f t="shared" si="2"/>
        <v>yes</v>
      </c>
    </row>
    <row r="153" spans="1:17" x14ac:dyDescent="0.2">
      <c r="A153">
        <v>148654</v>
      </c>
      <c r="B153" t="s">
        <v>182</v>
      </c>
      <c r="C153" t="s">
        <v>136</v>
      </c>
      <c r="D153">
        <v>0.85880000000000001</v>
      </c>
      <c r="E153">
        <v>2263</v>
      </c>
      <c r="F153">
        <v>22017</v>
      </c>
      <c r="G153">
        <v>0.53210000000000002</v>
      </c>
      <c r="H153">
        <v>0.748</v>
      </c>
      <c r="I153">
        <v>0.37359999999999999</v>
      </c>
      <c r="J153">
        <v>57103</v>
      </c>
      <c r="K153">
        <v>19128</v>
      </c>
      <c r="L153">
        <v>9921</v>
      </c>
      <c r="M153">
        <v>13</v>
      </c>
      <c r="N153" t="s">
        <v>19</v>
      </c>
      <c r="O153" t="s">
        <v>20</v>
      </c>
      <c r="P153" t="s">
        <v>137</v>
      </c>
      <c r="Q153" t="str">
        <f t="shared" si="2"/>
        <v>yes</v>
      </c>
    </row>
    <row r="154" spans="1:17" x14ac:dyDescent="0.2">
      <c r="A154">
        <v>149222</v>
      </c>
      <c r="B154" t="s">
        <v>183</v>
      </c>
      <c r="C154" t="s">
        <v>136</v>
      </c>
      <c r="D154">
        <v>0.86880000000000002</v>
      </c>
      <c r="E154">
        <v>8494</v>
      </c>
      <c r="F154">
        <v>13334</v>
      </c>
      <c r="G154">
        <v>0.62409999999999999</v>
      </c>
      <c r="H154">
        <v>0.66800000000000004</v>
      </c>
      <c r="I154">
        <v>0.38829999999999998</v>
      </c>
      <c r="J154">
        <v>53390</v>
      </c>
      <c r="K154">
        <v>21543</v>
      </c>
      <c r="L154">
        <v>8501</v>
      </c>
      <c r="M154">
        <v>11</v>
      </c>
      <c r="N154" t="s">
        <v>19</v>
      </c>
      <c r="O154" t="s">
        <v>73</v>
      </c>
      <c r="P154" t="s">
        <v>137</v>
      </c>
      <c r="Q154" t="str">
        <f t="shared" si="2"/>
        <v>yes</v>
      </c>
    </row>
    <row r="155" spans="1:17" x14ac:dyDescent="0.2">
      <c r="A155">
        <v>149231</v>
      </c>
      <c r="B155" t="s">
        <v>184</v>
      </c>
      <c r="C155" t="s">
        <v>136</v>
      </c>
      <c r="D155">
        <v>0.97499999999999998</v>
      </c>
      <c r="E155">
        <v>8750</v>
      </c>
      <c r="F155">
        <v>12922</v>
      </c>
      <c r="G155">
        <v>0.56969999999999998</v>
      </c>
      <c r="H155">
        <v>0.75700000000000001</v>
      </c>
      <c r="I155">
        <v>0.3266</v>
      </c>
      <c r="J155">
        <v>56346</v>
      </c>
      <c r="K155">
        <v>20500</v>
      </c>
      <c r="L155">
        <v>9158</v>
      </c>
      <c r="M155">
        <v>15</v>
      </c>
      <c r="N155" t="s">
        <v>19</v>
      </c>
      <c r="O155" t="s">
        <v>29</v>
      </c>
      <c r="P155" t="s">
        <v>137</v>
      </c>
      <c r="Q155" t="str">
        <f t="shared" si="2"/>
        <v>yes</v>
      </c>
    </row>
    <row r="156" spans="1:17" x14ac:dyDescent="0.2">
      <c r="A156">
        <v>149505</v>
      </c>
      <c r="B156" t="s">
        <v>185</v>
      </c>
      <c r="C156" t="s">
        <v>136</v>
      </c>
      <c r="D156">
        <v>0.84919999999999995</v>
      </c>
      <c r="E156">
        <v>820</v>
      </c>
      <c r="F156">
        <v>20605</v>
      </c>
      <c r="G156">
        <v>0.57520000000000004</v>
      </c>
      <c r="H156">
        <v>0.8145</v>
      </c>
      <c r="I156">
        <v>0.3458</v>
      </c>
      <c r="J156">
        <v>55700</v>
      </c>
      <c r="K156">
        <v>25009</v>
      </c>
      <c r="L156">
        <v>7524</v>
      </c>
      <c r="M156">
        <v>10</v>
      </c>
      <c r="N156" t="s">
        <v>24</v>
      </c>
      <c r="O156" t="s">
        <v>29</v>
      </c>
      <c r="P156" t="s">
        <v>137</v>
      </c>
      <c r="Q156" t="str">
        <f t="shared" si="2"/>
        <v>yes</v>
      </c>
    </row>
    <row r="157" spans="1:17" x14ac:dyDescent="0.2">
      <c r="A157">
        <v>149514</v>
      </c>
      <c r="B157" t="s">
        <v>186</v>
      </c>
      <c r="C157" t="s">
        <v>136</v>
      </c>
      <c r="D157">
        <v>1</v>
      </c>
      <c r="E157">
        <v>55</v>
      </c>
      <c r="F157">
        <v>12320</v>
      </c>
      <c r="G157">
        <v>0.46100000000000002</v>
      </c>
      <c r="H157">
        <v>0.125</v>
      </c>
      <c r="I157">
        <v>0.89290000000000003</v>
      </c>
      <c r="J157">
        <v>46989</v>
      </c>
      <c r="K157">
        <v>26082</v>
      </c>
      <c r="L157">
        <v>6689</v>
      </c>
      <c r="M157">
        <v>3</v>
      </c>
      <c r="N157" t="s">
        <v>24</v>
      </c>
      <c r="O157" t="s">
        <v>29</v>
      </c>
      <c r="P157" t="s">
        <v>137</v>
      </c>
      <c r="Q157" t="str">
        <f t="shared" si="2"/>
        <v>no</v>
      </c>
    </row>
    <row r="158" spans="1:17" x14ac:dyDescent="0.2">
      <c r="A158">
        <v>149639</v>
      </c>
      <c r="B158" t="s">
        <v>187</v>
      </c>
      <c r="C158" t="s">
        <v>136</v>
      </c>
      <c r="D158">
        <v>0.89470000000000005</v>
      </c>
      <c r="E158">
        <v>76</v>
      </c>
      <c r="F158">
        <v>30910</v>
      </c>
      <c r="G158">
        <v>0.66669999999999996</v>
      </c>
      <c r="H158">
        <v>0.88239999999999996</v>
      </c>
      <c r="I158">
        <v>0.2626</v>
      </c>
      <c r="J158">
        <v>47863</v>
      </c>
      <c r="K158">
        <v>27000</v>
      </c>
      <c r="L158">
        <v>6945</v>
      </c>
      <c r="M158">
        <v>5</v>
      </c>
      <c r="N158" t="s">
        <v>24</v>
      </c>
      <c r="O158" t="s">
        <v>20</v>
      </c>
      <c r="P158" t="s">
        <v>137</v>
      </c>
      <c r="Q158" t="str">
        <f t="shared" si="2"/>
        <v>no</v>
      </c>
    </row>
    <row r="159" spans="1:17" x14ac:dyDescent="0.2">
      <c r="A159">
        <v>149772</v>
      </c>
      <c r="B159" t="s">
        <v>188</v>
      </c>
      <c r="C159" t="s">
        <v>136</v>
      </c>
      <c r="D159">
        <v>0.71179999999999999</v>
      </c>
      <c r="E159">
        <v>4410</v>
      </c>
      <c r="F159">
        <v>15264</v>
      </c>
      <c r="G159">
        <v>0.45219999999999999</v>
      </c>
      <c r="H159">
        <v>0.61370000000000002</v>
      </c>
      <c r="I159">
        <v>0.28060000000000002</v>
      </c>
      <c r="J159">
        <v>54163</v>
      </c>
      <c r="K159">
        <v>25251</v>
      </c>
      <c r="L159">
        <v>10238</v>
      </c>
      <c r="M159">
        <v>12</v>
      </c>
      <c r="N159" t="s">
        <v>19</v>
      </c>
      <c r="O159" t="s">
        <v>73</v>
      </c>
      <c r="P159" t="s">
        <v>137</v>
      </c>
      <c r="Q159" t="str">
        <f t="shared" si="2"/>
        <v>yes</v>
      </c>
    </row>
    <row r="160" spans="1:17" x14ac:dyDescent="0.2">
      <c r="A160">
        <v>149781</v>
      </c>
      <c r="B160" t="s">
        <v>189</v>
      </c>
      <c r="C160" t="s">
        <v>136</v>
      </c>
      <c r="D160">
        <v>0.874</v>
      </c>
      <c r="E160">
        <v>2121</v>
      </c>
      <c r="F160">
        <v>45546</v>
      </c>
      <c r="G160">
        <v>0.84750000000000003</v>
      </c>
      <c r="H160">
        <v>0.92589999999999995</v>
      </c>
      <c r="I160">
        <v>0.21709999999999999</v>
      </c>
      <c r="J160">
        <v>63756</v>
      </c>
      <c r="K160">
        <v>23250</v>
      </c>
      <c r="L160">
        <v>10473</v>
      </c>
      <c r="M160">
        <v>10</v>
      </c>
      <c r="N160" t="s">
        <v>24</v>
      </c>
      <c r="O160" t="s">
        <v>29</v>
      </c>
      <c r="P160" t="s">
        <v>137</v>
      </c>
      <c r="Q160" t="str">
        <f t="shared" si="2"/>
        <v>yes</v>
      </c>
    </row>
    <row r="161" spans="1:17" x14ac:dyDescent="0.2">
      <c r="A161">
        <v>150066</v>
      </c>
      <c r="B161" t="s">
        <v>190</v>
      </c>
      <c r="C161" t="s">
        <v>191</v>
      </c>
      <c r="D161">
        <v>0.79339999999999999</v>
      </c>
      <c r="E161">
        <v>1057</v>
      </c>
      <c r="F161">
        <v>37240</v>
      </c>
      <c r="G161">
        <v>0.53790000000000004</v>
      </c>
      <c r="H161">
        <v>0.59930000000000005</v>
      </c>
      <c r="I161">
        <v>0.36259999999999998</v>
      </c>
      <c r="J161">
        <v>48899</v>
      </c>
      <c r="K161">
        <v>27000</v>
      </c>
      <c r="L161">
        <v>6746</v>
      </c>
      <c r="M161">
        <v>10</v>
      </c>
      <c r="N161" t="s">
        <v>24</v>
      </c>
      <c r="O161" t="s">
        <v>20</v>
      </c>
      <c r="P161" t="s">
        <v>137</v>
      </c>
      <c r="Q161" t="str">
        <f t="shared" si="2"/>
        <v>no</v>
      </c>
    </row>
    <row r="162" spans="1:17" x14ac:dyDescent="0.2">
      <c r="A162">
        <v>150136</v>
      </c>
      <c r="B162" t="s">
        <v>192</v>
      </c>
      <c r="C162" t="s">
        <v>191</v>
      </c>
      <c r="D162">
        <v>0.85499999999999998</v>
      </c>
      <c r="E162">
        <v>13988</v>
      </c>
      <c r="F162">
        <v>29630</v>
      </c>
      <c r="G162">
        <v>0.62339999999999995</v>
      </c>
      <c r="H162">
        <v>0.77700000000000002</v>
      </c>
      <c r="I162">
        <v>0.34710000000000002</v>
      </c>
      <c r="J162">
        <v>51833</v>
      </c>
      <c r="K162">
        <v>23250</v>
      </c>
      <c r="L162">
        <v>8408</v>
      </c>
      <c r="M162">
        <v>14</v>
      </c>
      <c r="N162" t="s">
        <v>19</v>
      </c>
      <c r="O162" t="s">
        <v>20</v>
      </c>
      <c r="P162" t="s">
        <v>137</v>
      </c>
      <c r="Q162" t="str">
        <f t="shared" si="2"/>
        <v>yes</v>
      </c>
    </row>
    <row r="163" spans="1:17" x14ac:dyDescent="0.2">
      <c r="A163">
        <v>150145</v>
      </c>
      <c r="B163" t="s">
        <v>193</v>
      </c>
      <c r="C163" t="s">
        <v>191</v>
      </c>
      <c r="D163">
        <v>0.97660000000000002</v>
      </c>
      <c r="E163">
        <v>1008</v>
      </c>
      <c r="F163">
        <v>34600</v>
      </c>
      <c r="G163">
        <v>0.53220000000000001</v>
      </c>
      <c r="H163">
        <v>0.72399999999999998</v>
      </c>
      <c r="I163">
        <v>0.33489999999999998</v>
      </c>
      <c r="J163">
        <v>48860</v>
      </c>
      <c r="K163">
        <v>25000</v>
      </c>
      <c r="L163">
        <v>6402</v>
      </c>
      <c r="M163">
        <v>12</v>
      </c>
      <c r="N163" t="s">
        <v>24</v>
      </c>
      <c r="O163" t="s">
        <v>20</v>
      </c>
      <c r="P163" t="s">
        <v>137</v>
      </c>
      <c r="Q163" t="str">
        <f t="shared" si="2"/>
        <v>no</v>
      </c>
    </row>
    <row r="164" spans="1:17" x14ac:dyDescent="0.2">
      <c r="A164">
        <v>150163</v>
      </c>
      <c r="B164" t="s">
        <v>194</v>
      </c>
      <c r="C164" t="s">
        <v>191</v>
      </c>
      <c r="D164">
        <v>0.8508</v>
      </c>
      <c r="E164">
        <v>4317</v>
      </c>
      <c r="F164">
        <v>47560</v>
      </c>
      <c r="G164">
        <v>0.80379999999999996</v>
      </c>
      <c r="H164">
        <v>0.87490000000000001</v>
      </c>
      <c r="I164">
        <v>0.15049999999999999</v>
      </c>
      <c r="J164">
        <v>77235</v>
      </c>
      <c r="K164">
        <v>26000</v>
      </c>
      <c r="L164">
        <v>9694</v>
      </c>
      <c r="M164">
        <v>11</v>
      </c>
      <c r="N164" t="s">
        <v>24</v>
      </c>
      <c r="O164" t="s">
        <v>20</v>
      </c>
      <c r="P164" t="s">
        <v>137</v>
      </c>
      <c r="Q164" t="str">
        <f t="shared" si="2"/>
        <v>yes</v>
      </c>
    </row>
    <row r="165" spans="1:17" x14ac:dyDescent="0.2">
      <c r="A165">
        <v>150400</v>
      </c>
      <c r="B165" t="s">
        <v>195</v>
      </c>
      <c r="C165" t="s">
        <v>191</v>
      </c>
      <c r="D165">
        <v>0.57189999999999996</v>
      </c>
      <c r="E165">
        <v>1905</v>
      </c>
      <c r="F165">
        <v>59070</v>
      </c>
      <c r="G165">
        <v>0.74690000000000001</v>
      </c>
      <c r="H165">
        <v>0.88580000000000003</v>
      </c>
      <c r="I165">
        <v>0.16370000000000001</v>
      </c>
      <c r="J165">
        <v>70527</v>
      </c>
      <c r="K165">
        <v>27000</v>
      </c>
      <c r="L165">
        <v>10094</v>
      </c>
      <c r="M165">
        <v>10</v>
      </c>
      <c r="N165" t="s">
        <v>24</v>
      </c>
      <c r="O165" t="s">
        <v>73</v>
      </c>
      <c r="P165" t="s">
        <v>137</v>
      </c>
      <c r="Q165" t="str">
        <f t="shared" si="2"/>
        <v>yes</v>
      </c>
    </row>
    <row r="166" spans="1:17" x14ac:dyDescent="0.2">
      <c r="A166">
        <v>150455</v>
      </c>
      <c r="B166" t="s">
        <v>196</v>
      </c>
      <c r="C166" t="s">
        <v>191</v>
      </c>
      <c r="D166">
        <v>0.73109999999999997</v>
      </c>
      <c r="E166">
        <v>670</v>
      </c>
      <c r="F166">
        <v>53930</v>
      </c>
      <c r="G166">
        <v>0.69</v>
      </c>
      <c r="H166">
        <v>0.77229999999999999</v>
      </c>
      <c r="I166">
        <v>0.24410000000000001</v>
      </c>
      <c r="J166">
        <v>50797</v>
      </c>
      <c r="K166">
        <v>23488</v>
      </c>
      <c r="L166">
        <v>8169</v>
      </c>
      <c r="M166">
        <v>7</v>
      </c>
      <c r="N166" t="s">
        <v>24</v>
      </c>
      <c r="O166" t="s">
        <v>73</v>
      </c>
      <c r="P166" t="s">
        <v>137</v>
      </c>
      <c r="Q166" t="str">
        <f t="shared" si="2"/>
        <v>yes</v>
      </c>
    </row>
    <row r="167" spans="1:17" x14ac:dyDescent="0.2">
      <c r="A167">
        <v>150534</v>
      </c>
      <c r="B167" t="s">
        <v>197</v>
      </c>
      <c r="C167" t="s">
        <v>191</v>
      </c>
      <c r="D167">
        <v>0.77600000000000002</v>
      </c>
      <c r="E167">
        <v>1539</v>
      </c>
      <c r="F167">
        <v>44172</v>
      </c>
      <c r="G167">
        <v>0.64459999999999995</v>
      </c>
      <c r="H167">
        <v>0.83330000000000004</v>
      </c>
      <c r="I167">
        <v>0.2447</v>
      </c>
      <c r="J167">
        <v>53770</v>
      </c>
      <c r="K167">
        <v>24606</v>
      </c>
      <c r="L167">
        <v>8723</v>
      </c>
      <c r="M167">
        <v>10</v>
      </c>
      <c r="N167" t="s">
        <v>24</v>
      </c>
      <c r="O167" t="s">
        <v>20</v>
      </c>
      <c r="P167" t="s">
        <v>137</v>
      </c>
      <c r="Q167" t="str">
        <f t="shared" si="2"/>
        <v>yes</v>
      </c>
    </row>
    <row r="168" spans="1:17" x14ac:dyDescent="0.2">
      <c r="A168">
        <v>150604</v>
      </c>
      <c r="B168" t="s">
        <v>198</v>
      </c>
      <c r="C168" t="s">
        <v>191</v>
      </c>
      <c r="D168">
        <v>0.69799999999999995</v>
      </c>
      <c r="E168">
        <v>900</v>
      </c>
      <c r="F168">
        <v>38710</v>
      </c>
      <c r="G168">
        <v>0.60299999999999998</v>
      </c>
      <c r="H168">
        <v>0.72940000000000005</v>
      </c>
      <c r="I168">
        <v>0.3644</v>
      </c>
      <c r="J168">
        <v>55376</v>
      </c>
      <c r="K168">
        <v>27000</v>
      </c>
      <c r="L168">
        <v>7146</v>
      </c>
      <c r="M168">
        <v>12</v>
      </c>
      <c r="N168" t="s">
        <v>24</v>
      </c>
      <c r="O168" t="s">
        <v>29</v>
      </c>
      <c r="P168" t="s">
        <v>137</v>
      </c>
      <c r="Q168" t="str">
        <f t="shared" si="2"/>
        <v>yes</v>
      </c>
    </row>
    <row r="169" spans="1:17" x14ac:dyDescent="0.2">
      <c r="A169">
        <v>150668</v>
      </c>
      <c r="B169" t="s">
        <v>199</v>
      </c>
      <c r="C169" t="s">
        <v>191</v>
      </c>
      <c r="D169">
        <v>0.8407</v>
      </c>
      <c r="E169">
        <v>773</v>
      </c>
      <c r="F169">
        <v>38890</v>
      </c>
      <c r="G169">
        <v>0.65</v>
      </c>
      <c r="H169">
        <v>0.80130000000000001</v>
      </c>
      <c r="I169">
        <v>0.35830000000000001</v>
      </c>
      <c r="J169">
        <v>51943</v>
      </c>
      <c r="K169">
        <v>22974</v>
      </c>
      <c r="L169">
        <v>6513</v>
      </c>
      <c r="M169">
        <v>9</v>
      </c>
      <c r="N169" t="s">
        <v>24</v>
      </c>
      <c r="O169" t="s">
        <v>20</v>
      </c>
      <c r="P169" t="s">
        <v>137</v>
      </c>
      <c r="Q169" t="str">
        <f t="shared" si="2"/>
        <v>yes</v>
      </c>
    </row>
    <row r="170" spans="1:17" x14ac:dyDescent="0.2">
      <c r="A170">
        <v>150677</v>
      </c>
      <c r="B170" t="s">
        <v>200</v>
      </c>
      <c r="C170" t="s">
        <v>191</v>
      </c>
      <c r="D170">
        <v>0.82150000000000001</v>
      </c>
      <c r="E170">
        <v>1464</v>
      </c>
      <c r="F170">
        <v>31200</v>
      </c>
      <c r="G170">
        <v>0.68769999999999998</v>
      </c>
      <c r="H170">
        <v>0.77370000000000005</v>
      </c>
      <c r="I170">
        <v>0.29060000000000002</v>
      </c>
      <c r="J170">
        <v>45411</v>
      </c>
      <c r="K170">
        <v>19500</v>
      </c>
      <c r="L170">
        <v>7538</v>
      </c>
      <c r="M170">
        <v>23</v>
      </c>
      <c r="N170" t="s">
        <v>24</v>
      </c>
      <c r="O170" t="s">
        <v>73</v>
      </c>
      <c r="P170" t="s">
        <v>137</v>
      </c>
      <c r="Q170" t="str">
        <f t="shared" si="2"/>
        <v>no</v>
      </c>
    </row>
    <row r="171" spans="1:17" x14ac:dyDescent="0.2">
      <c r="A171">
        <v>150756</v>
      </c>
      <c r="B171" t="s">
        <v>201</v>
      </c>
      <c r="C171" t="s">
        <v>191</v>
      </c>
      <c r="D171">
        <v>0.83699999999999997</v>
      </c>
      <c r="E171">
        <v>1031</v>
      </c>
      <c r="F171">
        <v>44638</v>
      </c>
      <c r="G171">
        <v>0.67130000000000001</v>
      </c>
      <c r="H171">
        <v>0.81820000000000004</v>
      </c>
      <c r="I171">
        <v>0.25829999999999997</v>
      </c>
      <c r="J171">
        <v>53957</v>
      </c>
      <c r="K171">
        <v>25250</v>
      </c>
      <c r="L171">
        <v>8708</v>
      </c>
      <c r="M171">
        <v>11</v>
      </c>
      <c r="N171" t="s">
        <v>24</v>
      </c>
      <c r="O171" t="s">
        <v>73</v>
      </c>
      <c r="P171" t="s">
        <v>137</v>
      </c>
      <c r="Q171" t="str">
        <f t="shared" si="2"/>
        <v>yes</v>
      </c>
    </row>
    <row r="172" spans="1:17" x14ac:dyDescent="0.2">
      <c r="A172">
        <v>150774</v>
      </c>
      <c r="B172" t="s">
        <v>202</v>
      </c>
      <c r="C172" t="s">
        <v>191</v>
      </c>
      <c r="D172">
        <v>0.75180000000000002</v>
      </c>
      <c r="E172">
        <v>639</v>
      </c>
      <c r="F172">
        <v>36600</v>
      </c>
      <c r="G172">
        <v>0.72889999999999999</v>
      </c>
      <c r="H172">
        <v>0.70389999999999997</v>
      </c>
      <c r="I172">
        <v>0.29749999999999999</v>
      </c>
      <c r="J172">
        <v>50416</v>
      </c>
      <c r="K172">
        <v>24000</v>
      </c>
      <c r="L172">
        <v>7176</v>
      </c>
      <c r="M172">
        <v>13</v>
      </c>
      <c r="N172" t="s">
        <v>24</v>
      </c>
      <c r="O172" t="s">
        <v>29</v>
      </c>
      <c r="P172" t="s">
        <v>137</v>
      </c>
      <c r="Q172" t="str">
        <f t="shared" si="2"/>
        <v>yes</v>
      </c>
    </row>
    <row r="173" spans="1:17" x14ac:dyDescent="0.2">
      <c r="A173">
        <v>150941</v>
      </c>
      <c r="B173" t="s">
        <v>203</v>
      </c>
      <c r="C173" t="s">
        <v>191</v>
      </c>
      <c r="D173">
        <v>0.75639999999999996</v>
      </c>
      <c r="E173">
        <v>1082</v>
      </c>
      <c r="F173">
        <v>31870</v>
      </c>
      <c r="G173">
        <v>0.63600000000000001</v>
      </c>
      <c r="H173">
        <v>0.83809999999999996</v>
      </c>
      <c r="I173">
        <v>0.2737</v>
      </c>
      <c r="J173">
        <v>46672</v>
      </c>
      <c r="K173">
        <v>25576</v>
      </c>
      <c r="L173">
        <v>6692</v>
      </c>
      <c r="M173">
        <v>11</v>
      </c>
      <c r="N173" t="s">
        <v>24</v>
      </c>
      <c r="O173" t="s">
        <v>73</v>
      </c>
      <c r="P173" t="s">
        <v>137</v>
      </c>
      <c r="Q173" t="str">
        <f t="shared" si="2"/>
        <v>no</v>
      </c>
    </row>
    <row r="174" spans="1:17" x14ac:dyDescent="0.2">
      <c r="A174">
        <v>151102</v>
      </c>
      <c r="B174" t="s">
        <v>204</v>
      </c>
      <c r="C174" t="s">
        <v>191</v>
      </c>
      <c r="D174">
        <v>0.83889999999999998</v>
      </c>
      <c r="E174">
        <v>5484</v>
      </c>
      <c r="F174">
        <v>22887</v>
      </c>
      <c r="G174">
        <v>0.36270000000000002</v>
      </c>
      <c r="H174">
        <v>0.66569999999999996</v>
      </c>
      <c r="I174">
        <v>0.2477</v>
      </c>
      <c r="J174">
        <v>45872</v>
      </c>
      <c r="K174">
        <v>21500</v>
      </c>
      <c r="L174">
        <v>8912</v>
      </c>
      <c r="M174">
        <v>13</v>
      </c>
      <c r="N174" t="s">
        <v>19</v>
      </c>
      <c r="O174" t="s">
        <v>20</v>
      </c>
      <c r="P174" t="s">
        <v>137</v>
      </c>
      <c r="Q174" t="str">
        <f t="shared" si="2"/>
        <v>no</v>
      </c>
    </row>
    <row r="175" spans="1:17" x14ac:dyDescent="0.2">
      <c r="A175">
        <v>151111</v>
      </c>
      <c r="B175" t="s">
        <v>205</v>
      </c>
      <c r="C175" t="s">
        <v>191</v>
      </c>
      <c r="D175">
        <v>0.76370000000000005</v>
      </c>
      <c r="E175">
        <v>13830</v>
      </c>
      <c r="F175">
        <v>34891</v>
      </c>
      <c r="G175">
        <v>0.54449999999999998</v>
      </c>
      <c r="H175">
        <v>0.72189999999999999</v>
      </c>
      <c r="I175">
        <v>0.373</v>
      </c>
      <c r="J175">
        <v>55198</v>
      </c>
      <c r="K175">
        <v>20000</v>
      </c>
      <c r="L175">
        <v>9620</v>
      </c>
      <c r="M175">
        <v>13</v>
      </c>
      <c r="N175" t="s">
        <v>19</v>
      </c>
      <c r="O175" t="s">
        <v>20</v>
      </c>
      <c r="P175" t="s">
        <v>137</v>
      </c>
      <c r="Q175" t="str">
        <f t="shared" si="2"/>
        <v>yes</v>
      </c>
    </row>
    <row r="176" spans="1:17" x14ac:dyDescent="0.2">
      <c r="A176">
        <v>151263</v>
      </c>
      <c r="B176" t="s">
        <v>206</v>
      </c>
      <c r="C176" t="s">
        <v>191</v>
      </c>
      <c r="D176">
        <v>0.66500000000000004</v>
      </c>
      <c r="E176">
        <v>3005</v>
      </c>
      <c r="F176">
        <v>37200</v>
      </c>
      <c r="G176">
        <v>0.55820000000000003</v>
      </c>
      <c r="H176">
        <v>0.71040000000000003</v>
      </c>
      <c r="I176">
        <v>0.32579999999999998</v>
      </c>
      <c r="J176">
        <v>53610</v>
      </c>
      <c r="K176">
        <v>26864</v>
      </c>
      <c r="L176">
        <v>8128</v>
      </c>
      <c r="M176">
        <v>12</v>
      </c>
      <c r="N176" t="s">
        <v>24</v>
      </c>
      <c r="O176" t="s">
        <v>20</v>
      </c>
      <c r="P176" t="s">
        <v>137</v>
      </c>
      <c r="Q176" t="str">
        <f t="shared" si="2"/>
        <v>yes</v>
      </c>
    </row>
    <row r="177" spans="1:17" x14ac:dyDescent="0.2">
      <c r="A177">
        <v>151290</v>
      </c>
      <c r="B177" t="s">
        <v>207</v>
      </c>
      <c r="C177" t="s">
        <v>191</v>
      </c>
      <c r="D177">
        <v>0.70389999999999997</v>
      </c>
      <c r="E177">
        <v>1441</v>
      </c>
      <c r="F177">
        <v>31361</v>
      </c>
      <c r="G177">
        <v>0.47789999999999999</v>
      </c>
      <c r="H177">
        <v>0.59409999999999996</v>
      </c>
      <c r="I177">
        <v>0.3518</v>
      </c>
      <c r="J177">
        <v>47327</v>
      </c>
      <c r="K177">
        <v>26391</v>
      </c>
      <c r="L177">
        <v>9234</v>
      </c>
      <c r="M177">
        <v>16</v>
      </c>
      <c r="N177" t="s">
        <v>24</v>
      </c>
      <c r="O177" t="s">
        <v>20</v>
      </c>
      <c r="P177" t="s">
        <v>137</v>
      </c>
      <c r="Q177" t="str">
        <f t="shared" si="2"/>
        <v>no</v>
      </c>
    </row>
    <row r="178" spans="1:17" x14ac:dyDescent="0.2">
      <c r="A178">
        <v>151324</v>
      </c>
      <c r="B178" t="s">
        <v>208</v>
      </c>
      <c r="C178" t="s">
        <v>191</v>
      </c>
      <c r="D178">
        <v>0.80769999999999997</v>
      </c>
      <c r="E178">
        <v>6188</v>
      </c>
      <c r="F178">
        <v>22322</v>
      </c>
      <c r="G178">
        <v>0.42880000000000001</v>
      </c>
      <c r="H178">
        <v>0.65849999999999997</v>
      </c>
      <c r="I178">
        <v>0.41560000000000002</v>
      </c>
      <c r="J178">
        <v>48387</v>
      </c>
      <c r="K178">
        <v>24000</v>
      </c>
      <c r="L178">
        <v>8104</v>
      </c>
      <c r="M178">
        <v>16</v>
      </c>
      <c r="N178" t="s">
        <v>19</v>
      </c>
      <c r="O178" t="s">
        <v>20</v>
      </c>
      <c r="P178" t="s">
        <v>137</v>
      </c>
      <c r="Q178" t="str">
        <f t="shared" si="2"/>
        <v>no</v>
      </c>
    </row>
    <row r="179" spans="1:17" x14ac:dyDescent="0.2">
      <c r="A179">
        <v>151333</v>
      </c>
      <c r="B179" t="s">
        <v>209</v>
      </c>
      <c r="C179" t="s">
        <v>191</v>
      </c>
      <c r="D179">
        <v>0.86480000000000001</v>
      </c>
      <c r="E179">
        <v>2352</v>
      </c>
      <c r="F179">
        <v>22811</v>
      </c>
      <c r="G179">
        <v>0.45610000000000001</v>
      </c>
      <c r="H179">
        <v>0.69340000000000002</v>
      </c>
      <c r="I179">
        <v>0.33400000000000002</v>
      </c>
      <c r="J179">
        <v>49917</v>
      </c>
      <c r="K179">
        <v>16961</v>
      </c>
      <c r="L179">
        <v>7243</v>
      </c>
      <c r="M179">
        <v>15</v>
      </c>
      <c r="N179" t="s">
        <v>19</v>
      </c>
      <c r="O179" t="s">
        <v>20</v>
      </c>
      <c r="P179" t="s">
        <v>137</v>
      </c>
      <c r="Q179" t="str">
        <f t="shared" si="2"/>
        <v>no</v>
      </c>
    </row>
    <row r="180" spans="1:17" x14ac:dyDescent="0.2">
      <c r="A180">
        <v>151342</v>
      </c>
      <c r="B180" t="s">
        <v>210</v>
      </c>
      <c r="C180" t="s">
        <v>191</v>
      </c>
      <c r="D180">
        <v>0.83840000000000003</v>
      </c>
      <c r="E180">
        <v>3933</v>
      </c>
      <c r="F180">
        <v>22811</v>
      </c>
      <c r="G180">
        <v>0.40089999999999998</v>
      </c>
      <c r="H180">
        <v>0.65090000000000003</v>
      </c>
      <c r="I180">
        <v>0.42670000000000002</v>
      </c>
      <c r="J180">
        <v>44947</v>
      </c>
      <c r="K180">
        <v>21355</v>
      </c>
      <c r="L180">
        <v>7053</v>
      </c>
      <c r="M180">
        <v>15</v>
      </c>
      <c r="N180" t="s">
        <v>19</v>
      </c>
      <c r="O180" t="s">
        <v>20</v>
      </c>
      <c r="P180" t="s">
        <v>137</v>
      </c>
      <c r="Q180" t="str">
        <f t="shared" si="2"/>
        <v>no</v>
      </c>
    </row>
    <row r="181" spans="1:17" x14ac:dyDescent="0.2">
      <c r="A181">
        <v>151351</v>
      </c>
      <c r="B181" t="s">
        <v>211</v>
      </c>
      <c r="C181" t="s">
        <v>191</v>
      </c>
      <c r="D181">
        <v>0.78210000000000002</v>
      </c>
      <c r="E181">
        <v>37806</v>
      </c>
      <c r="F181">
        <v>41891</v>
      </c>
      <c r="G181">
        <v>0.80210000000000004</v>
      </c>
      <c r="H181">
        <v>0.91059999999999997</v>
      </c>
      <c r="I181">
        <v>0.1676</v>
      </c>
      <c r="J181">
        <v>63742</v>
      </c>
      <c r="K181">
        <v>19509</v>
      </c>
      <c r="L181">
        <v>12043</v>
      </c>
      <c r="M181">
        <v>18</v>
      </c>
      <c r="N181" t="s">
        <v>19</v>
      </c>
      <c r="O181" t="s">
        <v>20</v>
      </c>
      <c r="P181" t="s">
        <v>137</v>
      </c>
      <c r="Q181" t="str">
        <f t="shared" si="2"/>
        <v>yes</v>
      </c>
    </row>
    <row r="182" spans="1:17" x14ac:dyDescent="0.2">
      <c r="A182">
        <v>151360</v>
      </c>
      <c r="B182" t="s">
        <v>212</v>
      </c>
      <c r="C182" t="s">
        <v>191</v>
      </c>
      <c r="D182">
        <v>0.7339</v>
      </c>
      <c r="E182">
        <v>2661</v>
      </c>
      <c r="F182">
        <v>22811</v>
      </c>
      <c r="G182">
        <v>0.37380000000000002</v>
      </c>
      <c r="H182">
        <v>0.71360000000000001</v>
      </c>
      <c r="I182">
        <v>0.42549999999999999</v>
      </c>
      <c r="J182">
        <v>43361</v>
      </c>
      <c r="K182">
        <v>21710</v>
      </c>
      <c r="L182">
        <v>7562</v>
      </c>
      <c r="M182">
        <v>15</v>
      </c>
      <c r="N182" t="s">
        <v>19</v>
      </c>
      <c r="O182" t="s">
        <v>29</v>
      </c>
      <c r="P182" t="s">
        <v>137</v>
      </c>
      <c r="Q182" t="str">
        <f t="shared" si="2"/>
        <v>no</v>
      </c>
    </row>
    <row r="183" spans="1:17" x14ac:dyDescent="0.2">
      <c r="A183">
        <v>151379</v>
      </c>
      <c r="B183" t="s">
        <v>213</v>
      </c>
      <c r="C183" t="s">
        <v>191</v>
      </c>
      <c r="D183">
        <v>0.84460000000000002</v>
      </c>
      <c r="E183">
        <v>3170</v>
      </c>
      <c r="F183">
        <v>22811</v>
      </c>
      <c r="G183">
        <v>0.39190000000000003</v>
      </c>
      <c r="H183">
        <v>0.63770000000000004</v>
      </c>
      <c r="I183">
        <v>0.32290000000000002</v>
      </c>
      <c r="J183">
        <v>47596</v>
      </c>
      <c r="K183">
        <v>19684</v>
      </c>
      <c r="L183">
        <v>7962</v>
      </c>
      <c r="M183">
        <v>13</v>
      </c>
      <c r="N183" t="s">
        <v>19</v>
      </c>
      <c r="O183" t="s">
        <v>29</v>
      </c>
      <c r="P183" t="s">
        <v>137</v>
      </c>
      <c r="Q183" t="str">
        <f t="shared" si="2"/>
        <v>no</v>
      </c>
    </row>
    <row r="184" spans="1:17" x14ac:dyDescent="0.2">
      <c r="A184">
        <v>151388</v>
      </c>
      <c r="B184" t="s">
        <v>214</v>
      </c>
      <c r="C184" t="s">
        <v>191</v>
      </c>
      <c r="D184">
        <v>0.67220000000000002</v>
      </c>
      <c r="E184">
        <v>2589</v>
      </c>
      <c r="F184">
        <v>22811</v>
      </c>
      <c r="G184">
        <v>0.39579999999999999</v>
      </c>
      <c r="H184">
        <v>0.61760000000000004</v>
      </c>
      <c r="I184">
        <v>0.3543</v>
      </c>
      <c r="J184">
        <v>47156</v>
      </c>
      <c r="K184">
        <v>18000</v>
      </c>
      <c r="L184">
        <v>8046</v>
      </c>
      <c r="M184">
        <v>15</v>
      </c>
      <c r="N184" t="s">
        <v>19</v>
      </c>
      <c r="O184" t="s">
        <v>73</v>
      </c>
      <c r="P184" t="s">
        <v>137</v>
      </c>
      <c r="Q184" t="str">
        <f t="shared" si="2"/>
        <v>no</v>
      </c>
    </row>
    <row r="185" spans="1:17" x14ac:dyDescent="0.2">
      <c r="A185">
        <v>151777</v>
      </c>
      <c r="B185" t="s">
        <v>215</v>
      </c>
      <c r="C185" t="s">
        <v>191</v>
      </c>
      <c r="D185">
        <v>0.71060000000000001</v>
      </c>
      <c r="E185">
        <v>936</v>
      </c>
      <c r="F185">
        <v>37135</v>
      </c>
      <c r="G185">
        <v>0.46079999999999999</v>
      </c>
      <c r="H185">
        <v>0.66320000000000001</v>
      </c>
      <c r="I185">
        <v>0.44700000000000001</v>
      </c>
      <c r="J185">
        <v>51504</v>
      </c>
      <c r="K185">
        <v>26854</v>
      </c>
      <c r="L185">
        <v>8154</v>
      </c>
      <c r="M185">
        <v>12</v>
      </c>
      <c r="N185" t="s">
        <v>24</v>
      </c>
      <c r="O185" t="s">
        <v>73</v>
      </c>
      <c r="P185" t="s">
        <v>137</v>
      </c>
      <c r="Q185" t="str">
        <f t="shared" si="2"/>
        <v>yes</v>
      </c>
    </row>
    <row r="186" spans="1:17" x14ac:dyDescent="0.2">
      <c r="A186">
        <v>151786</v>
      </c>
      <c r="B186" t="s">
        <v>216</v>
      </c>
      <c r="C186" t="s">
        <v>191</v>
      </c>
      <c r="D186">
        <v>0.9546</v>
      </c>
      <c r="E186">
        <v>2266</v>
      </c>
      <c r="F186">
        <v>40664</v>
      </c>
      <c r="G186">
        <v>0.67220000000000002</v>
      </c>
      <c r="H186">
        <v>0.75880000000000003</v>
      </c>
      <c r="I186">
        <v>0.2853</v>
      </c>
      <c r="J186">
        <v>58759</v>
      </c>
      <c r="K186">
        <v>27000</v>
      </c>
      <c r="L186">
        <v>7727</v>
      </c>
      <c r="M186">
        <v>13</v>
      </c>
      <c r="N186" t="s">
        <v>24</v>
      </c>
      <c r="O186" t="s">
        <v>20</v>
      </c>
      <c r="P186" t="s">
        <v>137</v>
      </c>
      <c r="Q186" t="str">
        <f t="shared" si="2"/>
        <v>yes</v>
      </c>
    </row>
    <row r="187" spans="1:17" x14ac:dyDescent="0.2">
      <c r="A187">
        <v>151801</v>
      </c>
      <c r="B187" t="s">
        <v>217</v>
      </c>
      <c r="C187" t="s">
        <v>191</v>
      </c>
      <c r="D187">
        <v>0.88939999999999997</v>
      </c>
      <c r="E187">
        <v>1974</v>
      </c>
      <c r="F187">
        <v>32352</v>
      </c>
      <c r="G187">
        <v>0.66710000000000003</v>
      </c>
      <c r="H187">
        <v>0.82899999999999996</v>
      </c>
      <c r="I187">
        <v>0.27079999999999999</v>
      </c>
      <c r="J187">
        <v>59986</v>
      </c>
      <c r="K187">
        <v>24250</v>
      </c>
      <c r="L187">
        <v>8247</v>
      </c>
      <c r="M187">
        <v>12</v>
      </c>
      <c r="N187" t="s">
        <v>24</v>
      </c>
      <c r="O187" t="s">
        <v>73</v>
      </c>
      <c r="P187" t="s">
        <v>137</v>
      </c>
      <c r="Q187" t="str">
        <f t="shared" si="2"/>
        <v>yes</v>
      </c>
    </row>
    <row r="188" spans="1:17" x14ac:dyDescent="0.2">
      <c r="A188">
        <v>152080</v>
      </c>
      <c r="B188" t="s">
        <v>218</v>
      </c>
      <c r="C188" t="s">
        <v>191</v>
      </c>
      <c r="D188">
        <v>0.11269999999999999</v>
      </c>
      <c r="E188">
        <v>8818</v>
      </c>
      <c r="F188">
        <v>65025</v>
      </c>
      <c r="G188">
        <v>0.95169999999999999</v>
      </c>
      <c r="H188">
        <v>0.99080000000000001</v>
      </c>
      <c r="I188">
        <v>0.13739999999999999</v>
      </c>
      <c r="J188">
        <v>99980</v>
      </c>
      <c r="K188">
        <v>19000</v>
      </c>
      <c r="L188">
        <v>16830</v>
      </c>
      <c r="M188">
        <v>8</v>
      </c>
      <c r="N188" t="s">
        <v>24</v>
      </c>
      <c r="O188" t="s">
        <v>29</v>
      </c>
      <c r="P188" t="s">
        <v>137</v>
      </c>
      <c r="Q188" t="str">
        <f t="shared" si="2"/>
        <v>yes</v>
      </c>
    </row>
    <row r="189" spans="1:17" x14ac:dyDescent="0.2">
      <c r="A189">
        <v>152099</v>
      </c>
      <c r="B189" t="s">
        <v>219</v>
      </c>
      <c r="C189" t="s">
        <v>191</v>
      </c>
      <c r="D189">
        <v>0.82509999999999994</v>
      </c>
      <c r="E189">
        <v>499</v>
      </c>
      <c r="F189">
        <v>27900</v>
      </c>
      <c r="G189">
        <v>0.6552</v>
      </c>
      <c r="H189">
        <v>0.77690000000000003</v>
      </c>
      <c r="I189">
        <v>0.40710000000000002</v>
      </c>
      <c r="J189">
        <v>43283</v>
      </c>
      <c r="K189">
        <v>16758</v>
      </c>
      <c r="L189">
        <v>6073</v>
      </c>
      <c r="M189">
        <v>13</v>
      </c>
      <c r="N189" t="s">
        <v>24</v>
      </c>
      <c r="O189" t="s">
        <v>73</v>
      </c>
      <c r="P189" t="s">
        <v>137</v>
      </c>
      <c r="Q189" t="str">
        <f t="shared" si="2"/>
        <v>no</v>
      </c>
    </row>
    <row r="190" spans="1:17" x14ac:dyDescent="0.2">
      <c r="A190">
        <v>152318</v>
      </c>
      <c r="B190" t="s">
        <v>220</v>
      </c>
      <c r="C190" t="s">
        <v>191</v>
      </c>
      <c r="D190">
        <v>0.76859999999999995</v>
      </c>
      <c r="E190">
        <v>2309</v>
      </c>
      <c r="F190">
        <v>58649</v>
      </c>
      <c r="G190">
        <v>0.78159999999999996</v>
      </c>
      <c r="H190">
        <v>0.91669999999999996</v>
      </c>
      <c r="I190">
        <v>0.1181</v>
      </c>
      <c r="J190">
        <v>101253</v>
      </c>
      <c r="K190">
        <v>25000</v>
      </c>
      <c r="L190">
        <v>11761</v>
      </c>
      <c r="M190">
        <v>12</v>
      </c>
      <c r="N190" t="s">
        <v>24</v>
      </c>
      <c r="O190" t="s">
        <v>20</v>
      </c>
      <c r="P190" t="s">
        <v>137</v>
      </c>
      <c r="Q190" t="str">
        <f t="shared" si="2"/>
        <v>yes</v>
      </c>
    </row>
    <row r="191" spans="1:17" x14ac:dyDescent="0.2">
      <c r="A191">
        <v>152336</v>
      </c>
      <c r="B191" t="s">
        <v>221</v>
      </c>
      <c r="C191" t="s">
        <v>191</v>
      </c>
      <c r="D191">
        <v>0.9597</v>
      </c>
      <c r="E191">
        <v>1567</v>
      </c>
      <c r="F191">
        <v>36460</v>
      </c>
      <c r="G191">
        <v>0.54969999999999997</v>
      </c>
      <c r="H191">
        <v>0.70720000000000005</v>
      </c>
      <c r="I191">
        <v>0.4385</v>
      </c>
      <c r="J191">
        <v>55362</v>
      </c>
      <c r="K191">
        <v>25976</v>
      </c>
      <c r="L191">
        <v>7265</v>
      </c>
      <c r="M191">
        <v>11</v>
      </c>
      <c r="N191" t="s">
        <v>24</v>
      </c>
      <c r="O191" t="s">
        <v>20</v>
      </c>
      <c r="P191" t="s">
        <v>137</v>
      </c>
      <c r="Q191" t="str">
        <f t="shared" si="2"/>
        <v>yes</v>
      </c>
    </row>
    <row r="192" spans="1:17" x14ac:dyDescent="0.2">
      <c r="A192">
        <v>152381</v>
      </c>
      <c r="B192" t="s">
        <v>222</v>
      </c>
      <c r="C192" t="s">
        <v>191</v>
      </c>
      <c r="D192">
        <v>0.72389999999999999</v>
      </c>
      <c r="E192">
        <v>853</v>
      </c>
      <c r="F192">
        <v>35270</v>
      </c>
      <c r="G192">
        <v>0.46629999999999999</v>
      </c>
      <c r="H192">
        <v>0.61839999999999995</v>
      </c>
      <c r="I192">
        <v>0.49890000000000001</v>
      </c>
      <c r="J192">
        <v>43845</v>
      </c>
      <c r="K192">
        <v>19512</v>
      </c>
      <c r="L192">
        <v>5652</v>
      </c>
      <c r="M192">
        <v>9</v>
      </c>
      <c r="N192" t="s">
        <v>24</v>
      </c>
      <c r="O192" t="s">
        <v>73</v>
      </c>
      <c r="P192" t="s">
        <v>137</v>
      </c>
      <c r="Q192" t="str">
        <f t="shared" si="2"/>
        <v>no</v>
      </c>
    </row>
    <row r="193" spans="1:17" x14ac:dyDescent="0.2">
      <c r="A193">
        <v>152390</v>
      </c>
      <c r="B193" t="s">
        <v>223</v>
      </c>
      <c r="C193" t="s">
        <v>191</v>
      </c>
      <c r="D193">
        <v>0.75970000000000004</v>
      </c>
      <c r="E193">
        <v>1458</v>
      </c>
      <c r="F193">
        <v>53230</v>
      </c>
      <c r="G193">
        <v>0.69330000000000003</v>
      </c>
      <c r="H193">
        <v>0.88100000000000001</v>
      </c>
      <c r="I193">
        <v>0.23880000000000001</v>
      </c>
      <c r="J193">
        <v>59354</v>
      </c>
      <c r="K193">
        <v>27000</v>
      </c>
      <c r="L193">
        <v>7935</v>
      </c>
      <c r="M193">
        <v>9</v>
      </c>
      <c r="N193" t="s">
        <v>24</v>
      </c>
      <c r="O193" t="s">
        <v>29</v>
      </c>
      <c r="P193" t="s">
        <v>137</v>
      </c>
      <c r="Q193" t="str">
        <f t="shared" si="2"/>
        <v>yes</v>
      </c>
    </row>
    <row r="194" spans="1:17" x14ac:dyDescent="0.2">
      <c r="A194">
        <v>152530</v>
      </c>
      <c r="B194" t="s">
        <v>224</v>
      </c>
      <c r="C194" t="s">
        <v>191</v>
      </c>
      <c r="D194">
        <v>0.73529999999999995</v>
      </c>
      <c r="E194">
        <v>2025</v>
      </c>
      <c r="F194">
        <v>40490</v>
      </c>
      <c r="G194">
        <v>0.73809999999999998</v>
      </c>
      <c r="H194">
        <v>0.89290000000000003</v>
      </c>
      <c r="I194">
        <v>0.13489999999999999</v>
      </c>
      <c r="J194">
        <v>52198</v>
      </c>
      <c r="K194">
        <v>20500</v>
      </c>
      <c r="L194">
        <v>7744</v>
      </c>
      <c r="M194">
        <v>14</v>
      </c>
      <c r="N194" t="s">
        <v>24</v>
      </c>
      <c r="O194" t="s">
        <v>73</v>
      </c>
      <c r="P194" t="s">
        <v>137</v>
      </c>
      <c r="Q194" t="str">
        <f t="shared" ref="Q194:Q257" si="3">IF(J194&gt;50000,"yes","no")</f>
        <v>yes</v>
      </c>
    </row>
    <row r="195" spans="1:17" x14ac:dyDescent="0.2">
      <c r="A195">
        <v>152567</v>
      </c>
      <c r="B195" t="s">
        <v>225</v>
      </c>
      <c r="C195" t="s">
        <v>191</v>
      </c>
      <c r="D195">
        <v>0.8548</v>
      </c>
      <c r="E195">
        <v>2324</v>
      </c>
      <c r="F195">
        <v>36560</v>
      </c>
      <c r="G195">
        <v>0.64380000000000004</v>
      </c>
      <c r="H195">
        <v>0.7994</v>
      </c>
      <c r="I195">
        <v>0.15559999999999999</v>
      </c>
      <c r="J195">
        <v>57165</v>
      </c>
      <c r="K195">
        <v>25000</v>
      </c>
      <c r="L195">
        <v>8043</v>
      </c>
      <c r="M195">
        <v>16</v>
      </c>
      <c r="N195" t="s">
        <v>24</v>
      </c>
      <c r="O195" t="s">
        <v>73</v>
      </c>
      <c r="P195" t="s">
        <v>137</v>
      </c>
      <c r="Q195" t="str">
        <f t="shared" si="3"/>
        <v>yes</v>
      </c>
    </row>
    <row r="196" spans="1:17" x14ac:dyDescent="0.2">
      <c r="A196">
        <v>152600</v>
      </c>
      <c r="B196" t="s">
        <v>226</v>
      </c>
      <c r="C196" t="s">
        <v>191</v>
      </c>
      <c r="D196">
        <v>0.89429999999999998</v>
      </c>
      <c r="E196">
        <v>2083</v>
      </c>
      <c r="F196">
        <v>48450</v>
      </c>
      <c r="G196">
        <v>0.70369999999999999</v>
      </c>
      <c r="H196">
        <v>0.754</v>
      </c>
      <c r="I196">
        <v>0.2732</v>
      </c>
      <c r="J196">
        <v>63191</v>
      </c>
      <c r="K196">
        <v>26942</v>
      </c>
      <c r="L196">
        <v>8127</v>
      </c>
      <c r="M196">
        <v>10</v>
      </c>
      <c r="N196" t="s">
        <v>24</v>
      </c>
      <c r="O196" t="s">
        <v>29</v>
      </c>
      <c r="P196" t="s">
        <v>137</v>
      </c>
      <c r="Q196" t="str">
        <f t="shared" si="3"/>
        <v>yes</v>
      </c>
    </row>
    <row r="197" spans="1:17" x14ac:dyDescent="0.2">
      <c r="A197">
        <v>152673</v>
      </c>
      <c r="B197" t="s">
        <v>227</v>
      </c>
      <c r="C197" t="s">
        <v>191</v>
      </c>
      <c r="D197">
        <v>0.63300000000000001</v>
      </c>
      <c r="E197">
        <v>866</v>
      </c>
      <c r="F197">
        <v>50800</v>
      </c>
      <c r="G197">
        <v>0.77010000000000001</v>
      </c>
      <c r="H197">
        <v>0.92949999999999999</v>
      </c>
      <c r="I197">
        <v>0.23669999999999999</v>
      </c>
      <c r="J197">
        <v>69952</v>
      </c>
      <c r="K197">
        <v>27000</v>
      </c>
      <c r="L197">
        <v>9533</v>
      </c>
      <c r="M197">
        <v>9</v>
      </c>
      <c r="N197" t="s">
        <v>24</v>
      </c>
      <c r="O197" t="s">
        <v>73</v>
      </c>
      <c r="P197" t="s">
        <v>137</v>
      </c>
      <c r="Q197" t="str">
        <f t="shared" si="3"/>
        <v>yes</v>
      </c>
    </row>
    <row r="198" spans="1:17" x14ac:dyDescent="0.2">
      <c r="A198">
        <v>153001</v>
      </c>
      <c r="B198" t="s">
        <v>228</v>
      </c>
      <c r="C198" t="s">
        <v>229</v>
      </c>
      <c r="D198">
        <v>0.77610000000000001</v>
      </c>
      <c r="E198">
        <v>1366</v>
      </c>
      <c r="F198">
        <v>41798</v>
      </c>
      <c r="G198">
        <v>0.6169</v>
      </c>
      <c r="H198">
        <v>0.76039999999999996</v>
      </c>
      <c r="I198">
        <v>0.43759999999999999</v>
      </c>
      <c r="J198">
        <v>49156</v>
      </c>
      <c r="K198">
        <v>25000</v>
      </c>
      <c r="L198">
        <v>6912</v>
      </c>
      <c r="M198">
        <v>13</v>
      </c>
      <c r="N198" t="s">
        <v>24</v>
      </c>
      <c r="O198" t="s">
        <v>73</v>
      </c>
      <c r="P198" t="s">
        <v>137</v>
      </c>
      <c r="Q198" t="str">
        <f t="shared" si="3"/>
        <v>no</v>
      </c>
    </row>
    <row r="199" spans="1:17" x14ac:dyDescent="0.2">
      <c r="A199">
        <v>153108</v>
      </c>
      <c r="B199" t="s">
        <v>230</v>
      </c>
      <c r="C199" t="s">
        <v>229</v>
      </c>
      <c r="D199">
        <v>0.86170000000000002</v>
      </c>
      <c r="E199">
        <v>1070</v>
      </c>
      <c r="F199">
        <v>20988</v>
      </c>
      <c r="G199">
        <v>0.66190000000000004</v>
      </c>
      <c r="H199">
        <v>0.79930000000000001</v>
      </c>
      <c r="I199">
        <v>0.2228</v>
      </c>
      <c r="J199">
        <v>54317</v>
      </c>
      <c r="K199">
        <v>26984</v>
      </c>
      <c r="L199">
        <v>7780</v>
      </c>
      <c r="M199">
        <v>11</v>
      </c>
      <c r="N199" t="s">
        <v>24</v>
      </c>
      <c r="O199" t="s">
        <v>73</v>
      </c>
      <c r="P199" t="s">
        <v>137</v>
      </c>
      <c r="Q199" t="str">
        <f t="shared" si="3"/>
        <v>yes</v>
      </c>
    </row>
    <row r="200" spans="1:17" x14ac:dyDescent="0.2">
      <c r="A200">
        <v>153126</v>
      </c>
      <c r="B200" t="s">
        <v>231</v>
      </c>
      <c r="C200" t="s">
        <v>229</v>
      </c>
      <c r="D200">
        <v>0.71830000000000005</v>
      </c>
      <c r="E200">
        <v>742</v>
      </c>
      <c r="F200">
        <v>40910</v>
      </c>
      <c r="G200">
        <v>0.56120000000000003</v>
      </c>
      <c r="H200">
        <v>0.6734</v>
      </c>
      <c r="I200">
        <v>0.36730000000000002</v>
      </c>
      <c r="J200">
        <v>55396</v>
      </c>
      <c r="K200">
        <v>26717</v>
      </c>
      <c r="L200">
        <v>6842</v>
      </c>
      <c r="M200">
        <v>9</v>
      </c>
      <c r="N200" t="s">
        <v>24</v>
      </c>
      <c r="O200" t="s">
        <v>20</v>
      </c>
      <c r="P200" t="s">
        <v>137</v>
      </c>
      <c r="Q200" t="str">
        <f t="shared" si="3"/>
        <v>yes</v>
      </c>
    </row>
    <row r="201" spans="1:17" x14ac:dyDescent="0.2">
      <c r="A201">
        <v>153144</v>
      </c>
      <c r="B201" t="s">
        <v>232</v>
      </c>
      <c r="C201" t="s">
        <v>229</v>
      </c>
      <c r="D201">
        <v>0.64039999999999997</v>
      </c>
      <c r="E201">
        <v>1164</v>
      </c>
      <c r="F201">
        <v>54666</v>
      </c>
      <c r="G201">
        <v>0.65900000000000003</v>
      </c>
      <c r="H201">
        <v>0.72699999999999998</v>
      </c>
      <c r="I201">
        <v>0.3584</v>
      </c>
      <c r="J201">
        <v>57125</v>
      </c>
      <c r="K201">
        <v>27000</v>
      </c>
      <c r="L201">
        <v>7291</v>
      </c>
      <c r="M201">
        <v>11</v>
      </c>
      <c r="N201" t="s">
        <v>24</v>
      </c>
      <c r="O201" t="s">
        <v>20</v>
      </c>
      <c r="P201" t="s">
        <v>137</v>
      </c>
      <c r="Q201" t="str">
        <f t="shared" si="3"/>
        <v>yes</v>
      </c>
    </row>
    <row r="202" spans="1:17" x14ac:dyDescent="0.2">
      <c r="A202">
        <v>153162</v>
      </c>
      <c r="B202" t="s">
        <v>233</v>
      </c>
      <c r="C202" t="s">
        <v>229</v>
      </c>
      <c r="D202">
        <v>0.79900000000000004</v>
      </c>
      <c r="E202">
        <v>1086</v>
      </c>
      <c r="F202">
        <v>52660</v>
      </c>
      <c r="G202">
        <v>0.61819999999999997</v>
      </c>
      <c r="H202">
        <v>0.79530000000000001</v>
      </c>
      <c r="I202">
        <v>0.32069999999999999</v>
      </c>
      <c r="J202">
        <v>53460</v>
      </c>
      <c r="K202">
        <v>27000</v>
      </c>
      <c r="L202">
        <v>7926</v>
      </c>
      <c r="M202">
        <v>14</v>
      </c>
      <c r="N202" t="s">
        <v>24</v>
      </c>
      <c r="O202" t="s">
        <v>73</v>
      </c>
      <c r="P202" t="s">
        <v>137</v>
      </c>
      <c r="Q202" t="str">
        <f t="shared" si="3"/>
        <v>yes</v>
      </c>
    </row>
    <row r="203" spans="1:17" x14ac:dyDescent="0.2">
      <c r="A203">
        <v>153250</v>
      </c>
      <c r="B203" t="s">
        <v>234</v>
      </c>
      <c r="C203" t="s">
        <v>229</v>
      </c>
      <c r="D203">
        <v>0.68469999999999998</v>
      </c>
      <c r="E203">
        <v>1597</v>
      </c>
      <c r="F203">
        <v>37050</v>
      </c>
      <c r="G203">
        <v>0.70140000000000002</v>
      </c>
      <c r="H203">
        <v>0.84650000000000003</v>
      </c>
      <c r="I203">
        <v>0.20180000000000001</v>
      </c>
      <c r="J203">
        <v>52559</v>
      </c>
      <c r="K203">
        <v>21500</v>
      </c>
      <c r="L203">
        <v>7251</v>
      </c>
      <c r="M203">
        <v>14</v>
      </c>
      <c r="N203" t="s">
        <v>24</v>
      </c>
      <c r="O203" t="s">
        <v>73</v>
      </c>
      <c r="P203" t="s">
        <v>137</v>
      </c>
      <c r="Q203" t="str">
        <f t="shared" si="3"/>
        <v>yes</v>
      </c>
    </row>
    <row r="204" spans="1:17" x14ac:dyDescent="0.2">
      <c r="A204">
        <v>153269</v>
      </c>
      <c r="B204" t="s">
        <v>235</v>
      </c>
      <c r="C204" t="s">
        <v>229</v>
      </c>
      <c r="D204">
        <v>0.63849999999999996</v>
      </c>
      <c r="E204">
        <v>2543</v>
      </c>
      <c r="F204">
        <v>52130</v>
      </c>
      <c r="G204">
        <v>0.74029999999999996</v>
      </c>
      <c r="H204">
        <v>0.84089999999999998</v>
      </c>
      <c r="I204">
        <v>0.21690000000000001</v>
      </c>
      <c r="J204">
        <v>71901</v>
      </c>
      <c r="K204">
        <v>23000</v>
      </c>
      <c r="L204">
        <v>10431</v>
      </c>
      <c r="M204">
        <v>11</v>
      </c>
      <c r="N204" t="s">
        <v>24</v>
      </c>
      <c r="O204" t="s">
        <v>20</v>
      </c>
      <c r="P204" t="s">
        <v>137</v>
      </c>
      <c r="Q204" t="str">
        <f t="shared" si="3"/>
        <v>yes</v>
      </c>
    </row>
    <row r="205" spans="1:17" x14ac:dyDescent="0.2">
      <c r="A205">
        <v>153278</v>
      </c>
      <c r="B205" t="s">
        <v>236</v>
      </c>
      <c r="C205" t="s">
        <v>229</v>
      </c>
      <c r="D205">
        <v>0.88629999999999998</v>
      </c>
      <c r="E205">
        <v>1440</v>
      </c>
      <c r="F205">
        <v>42095</v>
      </c>
      <c r="G205">
        <v>0.40079999999999999</v>
      </c>
      <c r="H205">
        <v>0.76559999999999995</v>
      </c>
      <c r="I205">
        <v>0.39839999999999998</v>
      </c>
      <c r="J205">
        <v>51190</v>
      </c>
      <c r="K205">
        <v>25750</v>
      </c>
      <c r="L205">
        <v>7559</v>
      </c>
      <c r="M205">
        <v>10</v>
      </c>
      <c r="N205" t="s">
        <v>24</v>
      </c>
      <c r="O205" t="s">
        <v>20</v>
      </c>
      <c r="P205" t="s">
        <v>137</v>
      </c>
      <c r="Q205" t="str">
        <f t="shared" si="3"/>
        <v>yes</v>
      </c>
    </row>
    <row r="206" spans="1:17" x14ac:dyDescent="0.2">
      <c r="A206">
        <v>153320</v>
      </c>
      <c r="B206" t="s">
        <v>237</v>
      </c>
      <c r="C206" t="s">
        <v>229</v>
      </c>
      <c r="D206">
        <v>0.67520000000000002</v>
      </c>
      <c r="E206">
        <v>405</v>
      </c>
      <c r="F206">
        <v>20270</v>
      </c>
      <c r="G206">
        <v>0.67530000000000001</v>
      </c>
      <c r="H206">
        <v>0.76619999999999999</v>
      </c>
      <c r="I206">
        <v>0.3533</v>
      </c>
      <c r="J206">
        <v>40650</v>
      </c>
      <c r="K206">
        <v>12971</v>
      </c>
      <c r="L206">
        <v>5909</v>
      </c>
      <c r="M206">
        <v>14</v>
      </c>
      <c r="N206" t="s">
        <v>24</v>
      </c>
      <c r="O206" t="s">
        <v>29</v>
      </c>
      <c r="P206" t="s">
        <v>137</v>
      </c>
      <c r="Q206" t="str">
        <f t="shared" si="3"/>
        <v>no</v>
      </c>
    </row>
    <row r="207" spans="1:17" x14ac:dyDescent="0.2">
      <c r="A207">
        <v>153366</v>
      </c>
      <c r="B207" t="s">
        <v>238</v>
      </c>
      <c r="C207" t="s">
        <v>229</v>
      </c>
      <c r="D207">
        <v>0.80830000000000002</v>
      </c>
      <c r="E207">
        <v>798</v>
      </c>
      <c r="F207">
        <v>20950</v>
      </c>
      <c r="G207">
        <v>0.41949999999999998</v>
      </c>
      <c r="H207">
        <v>0.5504</v>
      </c>
      <c r="I207">
        <v>0.49230000000000002</v>
      </c>
      <c r="J207">
        <v>47361</v>
      </c>
      <c r="K207">
        <v>21212</v>
      </c>
      <c r="L207">
        <v>6885</v>
      </c>
      <c r="M207">
        <v>12</v>
      </c>
      <c r="N207" t="s">
        <v>24</v>
      </c>
      <c r="O207" t="s">
        <v>73</v>
      </c>
      <c r="P207" t="s">
        <v>137</v>
      </c>
      <c r="Q207" t="str">
        <f t="shared" si="3"/>
        <v>no</v>
      </c>
    </row>
    <row r="208" spans="1:17" x14ac:dyDescent="0.2">
      <c r="A208">
        <v>153375</v>
      </c>
      <c r="B208" t="s">
        <v>239</v>
      </c>
      <c r="C208" t="s">
        <v>229</v>
      </c>
      <c r="D208">
        <v>0.9909</v>
      </c>
      <c r="E208">
        <v>1486</v>
      </c>
      <c r="F208">
        <v>34762</v>
      </c>
      <c r="G208">
        <v>0.53990000000000005</v>
      </c>
      <c r="H208">
        <v>0.70150000000000001</v>
      </c>
      <c r="I208">
        <v>0.45040000000000002</v>
      </c>
      <c r="J208">
        <v>52824</v>
      </c>
      <c r="K208">
        <v>22500</v>
      </c>
      <c r="L208">
        <v>7384</v>
      </c>
      <c r="M208">
        <v>12</v>
      </c>
      <c r="N208" t="s">
        <v>24</v>
      </c>
      <c r="O208" t="s">
        <v>20</v>
      </c>
      <c r="P208" t="s">
        <v>137</v>
      </c>
      <c r="Q208" t="str">
        <f t="shared" si="3"/>
        <v>yes</v>
      </c>
    </row>
    <row r="209" spans="1:17" x14ac:dyDescent="0.2">
      <c r="A209">
        <v>153384</v>
      </c>
      <c r="B209" t="s">
        <v>240</v>
      </c>
      <c r="C209" t="s">
        <v>229</v>
      </c>
      <c r="D209">
        <v>0.14510000000000001</v>
      </c>
      <c r="E209">
        <v>1729</v>
      </c>
      <c r="F209">
        <v>68106</v>
      </c>
      <c r="G209">
        <v>0.88119999999999998</v>
      </c>
      <c r="H209">
        <v>0.92559999999999998</v>
      </c>
      <c r="I209">
        <v>0.17860000000000001</v>
      </c>
      <c r="J209">
        <v>62830</v>
      </c>
      <c r="K209">
        <v>17500</v>
      </c>
      <c r="L209">
        <v>12576</v>
      </c>
      <c r="M209">
        <v>9</v>
      </c>
      <c r="N209" t="s">
        <v>24</v>
      </c>
      <c r="O209" t="s">
        <v>73</v>
      </c>
      <c r="P209" t="s">
        <v>137</v>
      </c>
      <c r="Q209" t="str">
        <f t="shared" si="3"/>
        <v>yes</v>
      </c>
    </row>
    <row r="210" spans="1:17" x14ac:dyDescent="0.2">
      <c r="A210">
        <v>153603</v>
      </c>
      <c r="B210" t="s">
        <v>241</v>
      </c>
      <c r="C210" t="s">
        <v>229</v>
      </c>
      <c r="D210">
        <v>0.88660000000000005</v>
      </c>
      <c r="E210">
        <v>25367</v>
      </c>
      <c r="F210">
        <v>28881</v>
      </c>
      <c r="G210">
        <v>0.75319999999999998</v>
      </c>
      <c r="H210">
        <v>0.87570000000000003</v>
      </c>
      <c r="I210">
        <v>0.18770000000000001</v>
      </c>
      <c r="J210">
        <v>63386</v>
      </c>
      <c r="K210">
        <v>22869</v>
      </c>
      <c r="L210">
        <v>12702</v>
      </c>
      <c r="M210">
        <v>18</v>
      </c>
      <c r="N210" t="s">
        <v>19</v>
      </c>
      <c r="O210" t="s">
        <v>20</v>
      </c>
      <c r="P210" t="s">
        <v>137</v>
      </c>
      <c r="Q210" t="str">
        <f t="shared" si="3"/>
        <v>yes</v>
      </c>
    </row>
    <row r="211" spans="1:17" x14ac:dyDescent="0.2">
      <c r="A211">
        <v>153658</v>
      </c>
      <c r="B211" t="s">
        <v>242</v>
      </c>
      <c r="C211" t="s">
        <v>229</v>
      </c>
      <c r="D211">
        <v>0.83620000000000005</v>
      </c>
      <c r="E211">
        <v>22264</v>
      </c>
      <c r="F211">
        <v>33371</v>
      </c>
      <c r="G211">
        <v>0.74629999999999996</v>
      </c>
      <c r="H211">
        <v>0.90359999999999996</v>
      </c>
      <c r="I211">
        <v>0.1835</v>
      </c>
      <c r="J211">
        <v>64762</v>
      </c>
      <c r="K211">
        <v>22500</v>
      </c>
      <c r="L211">
        <v>12922</v>
      </c>
      <c r="M211">
        <v>16</v>
      </c>
      <c r="N211" t="s">
        <v>19</v>
      </c>
      <c r="O211" t="s">
        <v>20</v>
      </c>
      <c r="P211" t="s">
        <v>137</v>
      </c>
      <c r="Q211" t="str">
        <f t="shared" si="3"/>
        <v>yes</v>
      </c>
    </row>
    <row r="212" spans="1:17" x14ac:dyDescent="0.2">
      <c r="A212">
        <v>153825</v>
      </c>
      <c r="B212" t="s">
        <v>243</v>
      </c>
      <c r="C212" t="s">
        <v>229</v>
      </c>
      <c r="D212">
        <v>0.99860000000000004</v>
      </c>
      <c r="E212">
        <v>1083</v>
      </c>
      <c r="F212">
        <v>39824</v>
      </c>
      <c r="G212">
        <v>0.67600000000000005</v>
      </c>
      <c r="H212">
        <v>0.82279999999999998</v>
      </c>
      <c r="I212">
        <v>0.2336</v>
      </c>
      <c r="J212">
        <v>58289</v>
      </c>
      <c r="K212">
        <v>26000</v>
      </c>
      <c r="L212">
        <v>7039</v>
      </c>
      <c r="M212">
        <v>12</v>
      </c>
      <c r="N212" t="s">
        <v>24</v>
      </c>
      <c r="O212" t="s">
        <v>20</v>
      </c>
      <c r="P212" t="s">
        <v>137</v>
      </c>
      <c r="Q212" t="str">
        <f t="shared" si="3"/>
        <v>yes</v>
      </c>
    </row>
    <row r="213" spans="1:17" x14ac:dyDescent="0.2">
      <c r="A213">
        <v>153834</v>
      </c>
      <c r="B213" t="s">
        <v>244</v>
      </c>
      <c r="C213" t="s">
        <v>229</v>
      </c>
      <c r="D213">
        <v>0.71540000000000004</v>
      </c>
      <c r="E213">
        <v>1379</v>
      </c>
      <c r="F213">
        <v>52120</v>
      </c>
      <c r="G213">
        <v>0.71120000000000005</v>
      </c>
      <c r="H213">
        <v>0.76990000000000003</v>
      </c>
      <c r="I213">
        <v>0.2044</v>
      </c>
      <c r="J213">
        <v>59850</v>
      </c>
      <c r="K213">
        <v>27000</v>
      </c>
      <c r="L213">
        <v>8115</v>
      </c>
      <c r="M213">
        <v>9</v>
      </c>
      <c r="N213" t="s">
        <v>24</v>
      </c>
      <c r="O213" t="s">
        <v>73</v>
      </c>
      <c r="P213" t="s">
        <v>137</v>
      </c>
      <c r="Q213" t="str">
        <f t="shared" si="3"/>
        <v>yes</v>
      </c>
    </row>
    <row r="214" spans="1:17" x14ac:dyDescent="0.2">
      <c r="A214">
        <v>153861</v>
      </c>
      <c r="B214" t="s">
        <v>245</v>
      </c>
      <c r="C214" t="s">
        <v>229</v>
      </c>
      <c r="D214">
        <v>0.95699999999999996</v>
      </c>
      <c r="E214">
        <v>922</v>
      </c>
      <c r="F214">
        <v>16530</v>
      </c>
      <c r="G214">
        <v>0.5</v>
      </c>
      <c r="H214">
        <v>0.6129</v>
      </c>
      <c r="I214">
        <v>0.56889999999999996</v>
      </c>
      <c r="J214">
        <v>27981</v>
      </c>
      <c r="K214">
        <v>24781</v>
      </c>
      <c r="L214">
        <v>4582</v>
      </c>
      <c r="M214">
        <v>13</v>
      </c>
      <c r="N214" t="s">
        <v>24</v>
      </c>
      <c r="O214" t="s">
        <v>73</v>
      </c>
      <c r="P214" t="s">
        <v>137</v>
      </c>
      <c r="Q214" t="str">
        <f t="shared" si="3"/>
        <v>no</v>
      </c>
    </row>
    <row r="215" spans="1:17" x14ac:dyDescent="0.2">
      <c r="A215">
        <v>153977</v>
      </c>
      <c r="B215" t="s">
        <v>246</v>
      </c>
      <c r="C215" t="s">
        <v>229</v>
      </c>
      <c r="D215">
        <v>0.99709999999999999</v>
      </c>
      <c r="E215">
        <v>867</v>
      </c>
      <c r="F215">
        <v>17664</v>
      </c>
      <c r="G215">
        <v>0.6552</v>
      </c>
      <c r="H215">
        <v>0.69230000000000003</v>
      </c>
      <c r="I215">
        <v>0.3392</v>
      </c>
      <c r="J215">
        <v>62234</v>
      </c>
      <c r="K215">
        <v>14745</v>
      </c>
      <c r="L215">
        <v>6328</v>
      </c>
      <c r="M215">
        <v>7</v>
      </c>
      <c r="N215" t="s">
        <v>24</v>
      </c>
      <c r="O215" t="s">
        <v>20</v>
      </c>
      <c r="P215" t="s">
        <v>137</v>
      </c>
      <c r="Q215" t="str">
        <f t="shared" si="3"/>
        <v>yes</v>
      </c>
    </row>
    <row r="216" spans="1:17" x14ac:dyDescent="0.2">
      <c r="A216">
        <v>154004</v>
      </c>
      <c r="B216" t="s">
        <v>247</v>
      </c>
      <c r="C216" t="s">
        <v>229</v>
      </c>
      <c r="D216">
        <v>0.71040000000000003</v>
      </c>
      <c r="E216">
        <v>1163</v>
      </c>
      <c r="F216">
        <v>39660</v>
      </c>
      <c r="G216">
        <v>0.50139999999999996</v>
      </c>
      <c r="H216">
        <v>0.74180000000000001</v>
      </c>
      <c r="I216">
        <v>0.3387</v>
      </c>
      <c r="J216">
        <v>55494</v>
      </c>
      <c r="K216">
        <v>26028</v>
      </c>
      <c r="L216">
        <v>7538</v>
      </c>
      <c r="M216">
        <v>12</v>
      </c>
      <c r="N216" t="s">
        <v>24</v>
      </c>
      <c r="O216" t="s">
        <v>20</v>
      </c>
      <c r="P216" t="s">
        <v>137</v>
      </c>
      <c r="Q216" t="str">
        <f t="shared" si="3"/>
        <v>yes</v>
      </c>
    </row>
    <row r="217" spans="1:17" x14ac:dyDescent="0.2">
      <c r="A217">
        <v>154013</v>
      </c>
      <c r="B217" t="s">
        <v>248</v>
      </c>
      <c r="C217" t="s">
        <v>229</v>
      </c>
      <c r="D217">
        <v>0.82520000000000004</v>
      </c>
      <c r="E217">
        <v>1107</v>
      </c>
      <c r="F217">
        <v>40878</v>
      </c>
      <c r="G217">
        <v>0.57740000000000002</v>
      </c>
      <c r="H217">
        <v>0.72770000000000001</v>
      </c>
      <c r="I217">
        <v>0.26669999999999999</v>
      </c>
      <c r="J217">
        <v>60787</v>
      </c>
      <c r="K217">
        <v>23699</v>
      </c>
      <c r="L217">
        <v>6815</v>
      </c>
      <c r="M217">
        <v>14</v>
      </c>
      <c r="N217" t="s">
        <v>24</v>
      </c>
      <c r="O217" t="s">
        <v>20</v>
      </c>
      <c r="P217" t="s">
        <v>137</v>
      </c>
      <c r="Q217" t="str">
        <f t="shared" si="3"/>
        <v>yes</v>
      </c>
    </row>
    <row r="218" spans="1:17" x14ac:dyDescent="0.2">
      <c r="A218">
        <v>154095</v>
      </c>
      <c r="B218" t="s">
        <v>249</v>
      </c>
      <c r="C218" t="s">
        <v>229</v>
      </c>
      <c r="D218">
        <v>0.9274</v>
      </c>
      <c r="E218">
        <v>7529</v>
      </c>
      <c r="F218">
        <v>21712</v>
      </c>
      <c r="G218">
        <v>0.67920000000000003</v>
      </c>
      <c r="H218">
        <v>0.81659999999999999</v>
      </c>
      <c r="I218">
        <v>0.27389999999999998</v>
      </c>
      <c r="J218">
        <v>55177</v>
      </c>
      <c r="K218">
        <v>19691</v>
      </c>
      <c r="L218">
        <v>8542</v>
      </c>
      <c r="M218">
        <v>18</v>
      </c>
      <c r="N218" t="s">
        <v>19</v>
      </c>
      <c r="O218" t="s">
        <v>20</v>
      </c>
      <c r="P218" t="s">
        <v>137</v>
      </c>
      <c r="Q218" t="str">
        <f t="shared" si="3"/>
        <v>yes</v>
      </c>
    </row>
    <row r="219" spans="1:17" x14ac:dyDescent="0.2">
      <c r="A219">
        <v>154101</v>
      </c>
      <c r="B219" t="s">
        <v>250</v>
      </c>
      <c r="C219" t="s">
        <v>229</v>
      </c>
      <c r="D219">
        <v>0.80359999999999998</v>
      </c>
      <c r="E219">
        <v>1175</v>
      </c>
      <c r="F219">
        <v>36710</v>
      </c>
      <c r="G219">
        <v>0.66049999999999998</v>
      </c>
      <c r="H219">
        <v>0.73499999999999999</v>
      </c>
      <c r="I219">
        <v>0.247</v>
      </c>
      <c r="J219">
        <v>49802</v>
      </c>
      <c r="K219">
        <v>23249</v>
      </c>
      <c r="L219">
        <v>7580</v>
      </c>
      <c r="M219">
        <v>15</v>
      </c>
      <c r="N219" t="s">
        <v>24</v>
      </c>
      <c r="O219" t="s">
        <v>73</v>
      </c>
      <c r="P219" t="s">
        <v>137</v>
      </c>
      <c r="Q219" t="str">
        <f t="shared" si="3"/>
        <v>no</v>
      </c>
    </row>
    <row r="220" spans="1:17" x14ac:dyDescent="0.2">
      <c r="A220">
        <v>154235</v>
      </c>
      <c r="B220" t="s">
        <v>251</v>
      </c>
      <c r="C220" t="s">
        <v>229</v>
      </c>
      <c r="D220">
        <v>0.77329999999999999</v>
      </c>
      <c r="E220">
        <v>1916</v>
      </c>
      <c r="F220">
        <v>36658</v>
      </c>
      <c r="G220">
        <v>0.61029999999999995</v>
      </c>
      <c r="H220">
        <v>0.75770000000000004</v>
      </c>
      <c r="I220">
        <v>0.3155</v>
      </c>
      <c r="J220">
        <v>59531</v>
      </c>
      <c r="K220">
        <v>25000</v>
      </c>
      <c r="L220">
        <v>7663</v>
      </c>
      <c r="M220">
        <v>11</v>
      </c>
      <c r="N220" t="s">
        <v>24</v>
      </c>
      <c r="O220" t="s">
        <v>20</v>
      </c>
      <c r="P220" t="s">
        <v>137</v>
      </c>
      <c r="Q220" t="str">
        <f t="shared" si="3"/>
        <v>yes</v>
      </c>
    </row>
    <row r="221" spans="1:17" x14ac:dyDescent="0.2">
      <c r="A221">
        <v>154350</v>
      </c>
      <c r="B221" t="s">
        <v>252</v>
      </c>
      <c r="C221" t="s">
        <v>229</v>
      </c>
      <c r="D221">
        <v>0.86219999999999997</v>
      </c>
      <c r="E221">
        <v>1227</v>
      </c>
      <c r="F221">
        <v>47656</v>
      </c>
      <c r="G221">
        <v>0.63329999999999997</v>
      </c>
      <c r="H221">
        <v>0.81289999999999996</v>
      </c>
      <c r="I221">
        <v>0.34560000000000002</v>
      </c>
      <c r="J221">
        <v>59274</v>
      </c>
      <c r="K221">
        <v>26000</v>
      </c>
      <c r="L221">
        <v>6723</v>
      </c>
      <c r="M221">
        <v>12</v>
      </c>
      <c r="N221" t="s">
        <v>24</v>
      </c>
      <c r="O221" t="s">
        <v>73</v>
      </c>
      <c r="P221" t="s">
        <v>137</v>
      </c>
      <c r="Q221" t="str">
        <f t="shared" si="3"/>
        <v>yes</v>
      </c>
    </row>
    <row r="222" spans="1:17" x14ac:dyDescent="0.2">
      <c r="A222">
        <v>154493</v>
      </c>
      <c r="B222" t="s">
        <v>253</v>
      </c>
      <c r="C222" t="s">
        <v>229</v>
      </c>
      <c r="D222">
        <v>0.96460000000000001</v>
      </c>
      <c r="E222">
        <v>1994</v>
      </c>
      <c r="F222">
        <v>19475</v>
      </c>
      <c r="G222">
        <v>0.33889999999999998</v>
      </c>
      <c r="H222">
        <v>0.6774</v>
      </c>
      <c r="I222">
        <v>0.31790000000000002</v>
      </c>
      <c r="J222">
        <v>52766</v>
      </c>
      <c r="K222">
        <v>25000</v>
      </c>
      <c r="L222">
        <v>6035</v>
      </c>
      <c r="M222">
        <v>25</v>
      </c>
      <c r="N222" t="s">
        <v>24</v>
      </c>
      <c r="O222" t="s">
        <v>73</v>
      </c>
      <c r="P222" t="s">
        <v>137</v>
      </c>
      <c r="Q222" t="str">
        <f t="shared" si="3"/>
        <v>yes</v>
      </c>
    </row>
    <row r="223" spans="1:17" x14ac:dyDescent="0.2">
      <c r="A223">
        <v>154518</v>
      </c>
      <c r="B223" t="s">
        <v>254</v>
      </c>
      <c r="C223" t="s">
        <v>229</v>
      </c>
      <c r="D223">
        <v>0.76980000000000004</v>
      </c>
      <c r="E223">
        <v>1827</v>
      </c>
      <c r="F223">
        <v>25978</v>
      </c>
      <c r="G223">
        <v>0.2114</v>
      </c>
      <c r="H223">
        <v>0.44140000000000001</v>
      </c>
      <c r="I223">
        <v>0.35520000000000002</v>
      </c>
      <c r="J223">
        <v>51165</v>
      </c>
      <c r="K223">
        <v>18752</v>
      </c>
      <c r="L223">
        <v>5766</v>
      </c>
      <c r="M223">
        <v>22</v>
      </c>
      <c r="N223" t="s">
        <v>24</v>
      </c>
      <c r="O223" t="s">
        <v>73</v>
      </c>
      <c r="P223" t="s">
        <v>137</v>
      </c>
      <c r="Q223" t="str">
        <f t="shared" si="3"/>
        <v>yes</v>
      </c>
    </row>
    <row r="224" spans="1:17" x14ac:dyDescent="0.2">
      <c r="A224">
        <v>154527</v>
      </c>
      <c r="B224" t="s">
        <v>255</v>
      </c>
      <c r="C224" t="s">
        <v>229</v>
      </c>
      <c r="D224">
        <v>0.75839999999999996</v>
      </c>
      <c r="E224">
        <v>1452</v>
      </c>
      <c r="F224">
        <v>26250</v>
      </c>
      <c r="G224">
        <v>0.64300000000000002</v>
      </c>
      <c r="H224">
        <v>0.7571</v>
      </c>
      <c r="I224">
        <v>0.22120000000000001</v>
      </c>
      <c r="J224">
        <v>56201</v>
      </c>
      <c r="K224">
        <v>27000</v>
      </c>
      <c r="L224">
        <v>7194</v>
      </c>
      <c r="M224">
        <v>13</v>
      </c>
      <c r="N224" t="s">
        <v>24</v>
      </c>
      <c r="O224" t="s">
        <v>73</v>
      </c>
      <c r="P224" t="s">
        <v>137</v>
      </c>
      <c r="Q224" t="str">
        <f t="shared" si="3"/>
        <v>yes</v>
      </c>
    </row>
    <row r="225" spans="1:17" x14ac:dyDescent="0.2">
      <c r="A225">
        <v>154590</v>
      </c>
      <c r="B225" t="s">
        <v>256</v>
      </c>
      <c r="C225" t="s">
        <v>229</v>
      </c>
      <c r="D225">
        <v>0.51880000000000004</v>
      </c>
      <c r="E225">
        <v>1301</v>
      </c>
      <c r="F225">
        <v>29750</v>
      </c>
      <c r="G225">
        <v>0.32619999999999999</v>
      </c>
      <c r="H225">
        <v>0.58160000000000001</v>
      </c>
      <c r="I225">
        <v>0.47270000000000001</v>
      </c>
      <c r="J225">
        <v>48936</v>
      </c>
      <c r="K225">
        <v>22415</v>
      </c>
      <c r="L225">
        <v>6394</v>
      </c>
      <c r="M225">
        <v>15</v>
      </c>
      <c r="N225" t="s">
        <v>24</v>
      </c>
      <c r="O225" t="s">
        <v>73</v>
      </c>
      <c r="P225" t="s">
        <v>137</v>
      </c>
      <c r="Q225" t="str">
        <f t="shared" si="3"/>
        <v>no</v>
      </c>
    </row>
    <row r="226" spans="1:17" x14ac:dyDescent="0.2">
      <c r="A226">
        <v>154688</v>
      </c>
      <c r="B226" t="s">
        <v>257</v>
      </c>
      <c r="C226" t="s">
        <v>258</v>
      </c>
      <c r="D226">
        <v>0.94189999999999996</v>
      </c>
      <c r="E226">
        <v>1100</v>
      </c>
      <c r="F226">
        <v>35300</v>
      </c>
      <c r="G226">
        <v>0.57789999999999997</v>
      </c>
      <c r="H226">
        <v>0.65800000000000003</v>
      </c>
      <c r="I226">
        <v>0.25740000000000002</v>
      </c>
      <c r="J226">
        <v>63855</v>
      </c>
      <c r="K226">
        <v>25000</v>
      </c>
      <c r="L226">
        <v>6570</v>
      </c>
      <c r="M226">
        <v>13</v>
      </c>
      <c r="N226" t="s">
        <v>24</v>
      </c>
      <c r="O226" t="s">
        <v>73</v>
      </c>
      <c r="P226" t="s">
        <v>137</v>
      </c>
      <c r="Q226" t="str">
        <f t="shared" si="3"/>
        <v>yes</v>
      </c>
    </row>
    <row r="227" spans="1:17" x14ac:dyDescent="0.2">
      <c r="A227">
        <v>154712</v>
      </c>
      <c r="B227" t="s">
        <v>259</v>
      </c>
      <c r="C227" t="s">
        <v>258</v>
      </c>
      <c r="D227">
        <v>0.98119999999999996</v>
      </c>
      <c r="E227">
        <v>2272</v>
      </c>
      <c r="F227">
        <v>36350</v>
      </c>
      <c r="G227">
        <v>0.61580000000000001</v>
      </c>
      <c r="H227">
        <v>0.83230000000000004</v>
      </c>
      <c r="I227">
        <v>0.18779999999999999</v>
      </c>
      <c r="J227">
        <v>53175</v>
      </c>
      <c r="K227">
        <v>24599</v>
      </c>
      <c r="L227">
        <v>8331</v>
      </c>
      <c r="M227">
        <v>16</v>
      </c>
      <c r="N227" t="s">
        <v>24</v>
      </c>
      <c r="O227" t="s">
        <v>73</v>
      </c>
      <c r="P227" t="s">
        <v>137</v>
      </c>
      <c r="Q227" t="str">
        <f t="shared" si="3"/>
        <v>yes</v>
      </c>
    </row>
    <row r="228" spans="1:17" x14ac:dyDescent="0.2">
      <c r="A228">
        <v>154721</v>
      </c>
      <c r="B228" t="s">
        <v>260</v>
      </c>
      <c r="C228" t="s">
        <v>258</v>
      </c>
      <c r="D228">
        <v>0.56000000000000005</v>
      </c>
      <c r="E228">
        <v>569</v>
      </c>
      <c r="F228">
        <v>33000</v>
      </c>
      <c r="G228">
        <v>0.3574</v>
      </c>
      <c r="H228">
        <v>0.42530000000000001</v>
      </c>
      <c r="I228">
        <v>0.4819</v>
      </c>
      <c r="J228">
        <v>49694</v>
      </c>
      <c r="K228">
        <v>23250</v>
      </c>
      <c r="L228">
        <v>4596</v>
      </c>
      <c r="M228">
        <v>12</v>
      </c>
      <c r="N228" t="s">
        <v>24</v>
      </c>
      <c r="O228" t="s">
        <v>73</v>
      </c>
      <c r="P228" t="s">
        <v>137</v>
      </c>
      <c r="Q228" t="str">
        <f t="shared" si="3"/>
        <v>no</v>
      </c>
    </row>
    <row r="229" spans="1:17" x14ac:dyDescent="0.2">
      <c r="A229">
        <v>154749</v>
      </c>
      <c r="B229" t="s">
        <v>261</v>
      </c>
      <c r="C229" t="s">
        <v>258</v>
      </c>
      <c r="D229">
        <v>0.93500000000000005</v>
      </c>
      <c r="E229">
        <v>504</v>
      </c>
      <c r="F229">
        <v>35014</v>
      </c>
      <c r="G229">
        <v>0.41120000000000001</v>
      </c>
      <c r="H229">
        <v>0.61880000000000002</v>
      </c>
      <c r="I229">
        <v>0.40560000000000002</v>
      </c>
      <c r="J229">
        <v>49898</v>
      </c>
      <c r="K229">
        <v>24000</v>
      </c>
      <c r="L229">
        <v>6033</v>
      </c>
      <c r="M229">
        <v>11</v>
      </c>
      <c r="N229" t="s">
        <v>24</v>
      </c>
      <c r="O229" t="s">
        <v>73</v>
      </c>
      <c r="P229" t="s">
        <v>137</v>
      </c>
      <c r="Q229" t="str">
        <f t="shared" si="3"/>
        <v>no</v>
      </c>
    </row>
    <row r="230" spans="1:17" x14ac:dyDescent="0.2">
      <c r="A230">
        <v>154855</v>
      </c>
      <c r="B230" t="s">
        <v>262</v>
      </c>
      <c r="C230" t="s">
        <v>258</v>
      </c>
      <c r="D230">
        <v>0.52710000000000001</v>
      </c>
      <c r="E230">
        <v>380</v>
      </c>
      <c r="F230">
        <v>21000</v>
      </c>
      <c r="G230">
        <v>0.2697</v>
      </c>
      <c r="H230">
        <v>0.45</v>
      </c>
      <c r="I230">
        <v>0.52400000000000002</v>
      </c>
      <c r="J230">
        <v>44468</v>
      </c>
      <c r="K230">
        <v>27000</v>
      </c>
      <c r="L230">
        <v>4534</v>
      </c>
      <c r="M230">
        <v>15</v>
      </c>
      <c r="N230" t="s">
        <v>24</v>
      </c>
      <c r="O230" t="s">
        <v>73</v>
      </c>
      <c r="P230" t="s">
        <v>137</v>
      </c>
      <c r="Q230" t="str">
        <f t="shared" si="3"/>
        <v>no</v>
      </c>
    </row>
    <row r="231" spans="1:17" x14ac:dyDescent="0.2">
      <c r="A231">
        <v>155025</v>
      </c>
      <c r="B231" t="s">
        <v>263</v>
      </c>
      <c r="C231" t="s">
        <v>258</v>
      </c>
      <c r="D231">
        <v>0.97709999999999997</v>
      </c>
      <c r="E231">
        <v>2239</v>
      </c>
      <c r="F231">
        <v>15419</v>
      </c>
      <c r="G231">
        <v>0.56100000000000005</v>
      </c>
      <c r="H231">
        <v>0.76849999999999996</v>
      </c>
      <c r="I231">
        <v>0.34489999999999998</v>
      </c>
      <c r="J231">
        <v>47601</v>
      </c>
      <c r="K231">
        <v>19500</v>
      </c>
      <c r="L231">
        <v>6918</v>
      </c>
      <c r="M231">
        <v>16</v>
      </c>
      <c r="N231" t="s">
        <v>19</v>
      </c>
      <c r="O231" t="s">
        <v>73</v>
      </c>
      <c r="P231" t="s">
        <v>137</v>
      </c>
      <c r="Q231" t="str">
        <f t="shared" si="3"/>
        <v>no</v>
      </c>
    </row>
    <row r="232" spans="1:17" x14ac:dyDescent="0.2">
      <c r="A232">
        <v>155061</v>
      </c>
      <c r="B232" t="s">
        <v>264</v>
      </c>
      <c r="C232" t="s">
        <v>258</v>
      </c>
      <c r="D232">
        <v>0.90259999999999996</v>
      </c>
      <c r="E232">
        <v>9733</v>
      </c>
      <c r="F232">
        <v>17741</v>
      </c>
      <c r="G232">
        <v>0.47699999999999998</v>
      </c>
      <c r="H232">
        <v>0.76880000000000004</v>
      </c>
      <c r="I232">
        <v>0.2278</v>
      </c>
      <c r="J232">
        <v>48928</v>
      </c>
      <c r="K232">
        <v>21000</v>
      </c>
      <c r="L232">
        <v>7997</v>
      </c>
      <c r="M232">
        <v>15</v>
      </c>
      <c r="N232" t="s">
        <v>19</v>
      </c>
      <c r="O232" t="s">
        <v>73</v>
      </c>
      <c r="P232" t="s">
        <v>137</v>
      </c>
      <c r="Q232" t="str">
        <f t="shared" si="3"/>
        <v>no</v>
      </c>
    </row>
    <row r="233" spans="1:17" x14ac:dyDescent="0.2">
      <c r="A233">
        <v>155070</v>
      </c>
      <c r="B233" t="s">
        <v>265</v>
      </c>
      <c r="C233" t="s">
        <v>258</v>
      </c>
      <c r="D233">
        <v>0.50980000000000003</v>
      </c>
      <c r="E233">
        <v>168</v>
      </c>
      <c r="F233">
        <v>24590</v>
      </c>
      <c r="G233">
        <v>0.3226</v>
      </c>
      <c r="H233">
        <v>0.52380000000000004</v>
      </c>
      <c r="I233">
        <v>0.51480000000000004</v>
      </c>
      <c r="J233">
        <v>36355</v>
      </c>
      <c r="K233">
        <v>27000</v>
      </c>
      <c r="L233">
        <v>6275</v>
      </c>
      <c r="M233">
        <v>8</v>
      </c>
      <c r="N233" t="s">
        <v>24</v>
      </c>
      <c r="O233" t="s">
        <v>73</v>
      </c>
      <c r="P233" t="s">
        <v>137</v>
      </c>
      <c r="Q233" t="str">
        <f t="shared" si="3"/>
        <v>no</v>
      </c>
    </row>
    <row r="234" spans="1:17" x14ac:dyDescent="0.2">
      <c r="A234">
        <v>155089</v>
      </c>
      <c r="B234" t="s">
        <v>266</v>
      </c>
      <c r="C234" t="s">
        <v>258</v>
      </c>
      <c r="D234">
        <v>0.55220000000000002</v>
      </c>
      <c r="E234">
        <v>1048</v>
      </c>
      <c r="F234">
        <v>34192</v>
      </c>
      <c r="G234">
        <v>0.4335</v>
      </c>
      <c r="H234">
        <v>0.65449999999999997</v>
      </c>
      <c r="I234">
        <v>0.30209999999999998</v>
      </c>
      <c r="J234">
        <v>52113</v>
      </c>
      <c r="K234">
        <v>25000</v>
      </c>
      <c r="L234">
        <v>7013</v>
      </c>
      <c r="M234">
        <v>12</v>
      </c>
      <c r="N234" t="s">
        <v>24</v>
      </c>
      <c r="O234" t="s">
        <v>20</v>
      </c>
      <c r="P234" t="s">
        <v>137</v>
      </c>
      <c r="Q234" t="str">
        <f t="shared" si="3"/>
        <v>yes</v>
      </c>
    </row>
    <row r="235" spans="1:17" x14ac:dyDescent="0.2">
      <c r="A235">
        <v>155317</v>
      </c>
      <c r="B235" t="s">
        <v>267</v>
      </c>
      <c r="C235" t="s">
        <v>258</v>
      </c>
      <c r="D235">
        <v>0.93479999999999996</v>
      </c>
      <c r="E235">
        <v>21217</v>
      </c>
      <c r="F235">
        <v>30432</v>
      </c>
      <c r="G235">
        <v>0.68810000000000004</v>
      </c>
      <c r="H235">
        <v>0.8649</v>
      </c>
      <c r="I235">
        <v>0.20469999999999999</v>
      </c>
      <c r="J235">
        <v>61945</v>
      </c>
      <c r="K235">
        <v>21000</v>
      </c>
      <c r="L235">
        <v>11338</v>
      </c>
      <c r="M235">
        <v>18</v>
      </c>
      <c r="N235" t="s">
        <v>19</v>
      </c>
      <c r="O235" t="s">
        <v>20</v>
      </c>
      <c r="P235" t="s">
        <v>137</v>
      </c>
      <c r="Q235" t="str">
        <f t="shared" si="3"/>
        <v>yes</v>
      </c>
    </row>
    <row r="236" spans="1:17" x14ac:dyDescent="0.2">
      <c r="A236">
        <v>155335</v>
      </c>
      <c r="B236" t="s">
        <v>268</v>
      </c>
      <c r="C236" t="s">
        <v>258</v>
      </c>
      <c r="D236">
        <v>0.73980000000000001</v>
      </c>
      <c r="E236">
        <v>851</v>
      </c>
      <c r="F236">
        <v>35500</v>
      </c>
      <c r="G236">
        <v>0.52810000000000001</v>
      </c>
      <c r="H236">
        <v>0.68869999999999998</v>
      </c>
      <c r="I236">
        <v>0.1226</v>
      </c>
      <c r="J236">
        <v>55041</v>
      </c>
      <c r="K236">
        <v>20801</v>
      </c>
      <c r="L236">
        <v>6512</v>
      </c>
      <c r="M236">
        <v>16</v>
      </c>
      <c r="N236" t="s">
        <v>24</v>
      </c>
      <c r="O236" t="s">
        <v>20</v>
      </c>
      <c r="P236" t="s">
        <v>137</v>
      </c>
      <c r="Q236" t="str">
        <f t="shared" si="3"/>
        <v>yes</v>
      </c>
    </row>
    <row r="237" spans="1:17" x14ac:dyDescent="0.2">
      <c r="A237">
        <v>155399</v>
      </c>
      <c r="B237" t="s">
        <v>269</v>
      </c>
      <c r="C237" t="s">
        <v>258</v>
      </c>
      <c r="D237">
        <v>0.81689999999999996</v>
      </c>
      <c r="E237">
        <v>15142</v>
      </c>
      <c r="F237">
        <v>28568</v>
      </c>
      <c r="G237">
        <v>0.71079999999999999</v>
      </c>
      <c r="H237">
        <v>0.85589999999999999</v>
      </c>
      <c r="I237">
        <v>0.20710000000000001</v>
      </c>
      <c r="J237">
        <v>57262</v>
      </c>
      <c r="K237">
        <v>21250</v>
      </c>
      <c r="L237">
        <v>10853</v>
      </c>
      <c r="M237">
        <v>19</v>
      </c>
      <c r="N237" t="s">
        <v>19</v>
      </c>
      <c r="O237" t="s">
        <v>20</v>
      </c>
      <c r="P237" t="s">
        <v>137</v>
      </c>
      <c r="Q237" t="str">
        <f t="shared" si="3"/>
        <v>yes</v>
      </c>
    </row>
    <row r="238" spans="1:17" x14ac:dyDescent="0.2">
      <c r="A238">
        <v>155414</v>
      </c>
      <c r="B238" t="s">
        <v>270</v>
      </c>
      <c r="C238" t="s">
        <v>258</v>
      </c>
      <c r="D238">
        <v>0.71899999999999997</v>
      </c>
      <c r="E238">
        <v>956</v>
      </c>
      <c r="F238">
        <v>34630</v>
      </c>
      <c r="G238">
        <v>0.48630000000000001</v>
      </c>
      <c r="H238">
        <v>0.6008</v>
      </c>
      <c r="I238">
        <v>0.39150000000000001</v>
      </c>
      <c r="J238">
        <v>51152</v>
      </c>
      <c r="K238">
        <v>23250</v>
      </c>
      <c r="L238">
        <v>6316</v>
      </c>
      <c r="M238">
        <v>16</v>
      </c>
      <c r="N238" t="s">
        <v>24</v>
      </c>
      <c r="O238" t="s">
        <v>73</v>
      </c>
      <c r="P238" t="s">
        <v>137</v>
      </c>
      <c r="Q238" t="str">
        <f t="shared" si="3"/>
        <v>yes</v>
      </c>
    </row>
    <row r="239" spans="1:17" x14ac:dyDescent="0.2">
      <c r="A239">
        <v>155496</v>
      </c>
      <c r="B239" t="s">
        <v>271</v>
      </c>
      <c r="C239" t="s">
        <v>258</v>
      </c>
      <c r="D239">
        <v>1</v>
      </c>
      <c r="E239">
        <v>146</v>
      </c>
      <c r="F239">
        <v>19126</v>
      </c>
      <c r="G239">
        <v>0.44290000000000002</v>
      </c>
      <c r="H239">
        <v>0.76670000000000005</v>
      </c>
      <c r="I239">
        <v>0.46810000000000002</v>
      </c>
      <c r="J239">
        <v>48860</v>
      </c>
      <c r="K239">
        <v>24250</v>
      </c>
      <c r="L239">
        <v>5504</v>
      </c>
      <c r="M239">
        <v>10</v>
      </c>
      <c r="N239" t="s">
        <v>24</v>
      </c>
      <c r="O239" t="s">
        <v>20</v>
      </c>
      <c r="P239" t="s">
        <v>137</v>
      </c>
      <c r="Q239" t="str">
        <f t="shared" si="3"/>
        <v>no</v>
      </c>
    </row>
    <row r="240" spans="1:17" x14ac:dyDescent="0.2">
      <c r="A240">
        <v>155511</v>
      </c>
      <c r="B240" t="s">
        <v>272</v>
      </c>
      <c r="C240" t="s">
        <v>258</v>
      </c>
      <c r="D240">
        <v>0.76759999999999995</v>
      </c>
      <c r="E240">
        <v>872</v>
      </c>
      <c r="F240">
        <v>37310</v>
      </c>
      <c r="G240">
        <v>0.3392</v>
      </c>
      <c r="H240">
        <v>0.65149999999999997</v>
      </c>
      <c r="I240">
        <v>0.37940000000000002</v>
      </c>
      <c r="J240">
        <v>52084</v>
      </c>
      <c r="K240">
        <v>25242</v>
      </c>
      <c r="L240">
        <v>7375</v>
      </c>
      <c r="M240">
        <v>16</v>
      </c>
      <c r="N240" t="s">
        <v>24</v>
      </c>
      <c r="O240" t="s">
        <v>73</v>
      </c>
      <c r="P240" t="s">
        <v>137</v>
      </c>
      <c r="Q240" t="str">
        <f t="shared" si="3"/>
        <v>yes</v>
      </c>
    </row>
    <row r="241" spans="1:17" x14ac:dyDescent="0.2">
      <c r="A241">
        <v>155520</v>
      </c>
      <c r="B241" t="s">
        <v>273</v>
      </c>
      <c r="C241" t="s">
        <v>258</v>
      </c>
      <c r="D241">
        <v>0.78800000000000003</v>
      </c>
      <c r="E241">
        <v>983</v>
      </c>
      <c r="F241">
        <v>37174</v>
      </c>
      <c r="G241">
        <v>0.53610000000000002</v>
      </c>
      <c r="H241">
        <v>0.6986</v>
      </c>
      <c r="I241">
        <v>0.31219999999999998</v>
      </c>
      <c r="J241">
        <v>62972</v>
      </c>
      <c r="K241">
        <v>15000</v>
      </c>
      <c r="L241">
        <v>6477</v>
      </c>
      <c r="M241">
        <v>11</v>
      </c>
      <c r="N241" t="s">
        <v>24</v>
      </c>
      <c r="O241" t="s">
        <v>29</v>
      </c>
      <c r="P241" t="s">
        <v>137</v>
      </c>
      <c r="Q241" t="str">
        <f t="shared" si="3"/>
        <v>yes</v>
      </c>
    </row>
    <row r="242" spans="1:17" x14ac:dyDescent="0.2">
      <c r="A242">
        <v>155627</v>
      </c>
      <c r="B242" t="s">
        <v>274</v>
      </c>
      <c r="C242" t="s">
        <v>258</v>
      </c>
      <c r="D242">
        <v>0.8296</v>
      </c>
      <c r="E242">
        <v>870</v>
      </c>
      <c r="F242">
        <v>35880</v>
      </c>
      <c r="G242">
        <v>0.27900000000000003</v>
      </c>
      <c r="H242">
        <v>0.58299999999999996</v>
      </c>
      <c r="I242">
        <v>0.36749999999999999</v>
      </c>
      <c r="J242">
        <v>55552</v>
      </c>
      <c r="K242">
        <v>21500</v>
      </c>
      <c r="L242">
        <v>6778</v>
      </c>
      <c r="M242">
        <v>12</v>
      </c>
      <c r="N242" t="s">
        <v>24</v>
      </c>
      <c r="O242" t="s">
        <v>73</v>
      </c>
      <c r="P242" t="s">
        <v>137</v>
      </c>
      <c r="Q242" t="str">
        <f t="shared" si="3"/>
        <v>yes</v>
      </c>
    </row>
    <row r="243" spans="1:17" x14ac:dyDescent="0.2">
      <c r="A243">
        <v>155681</v>
      </c>
      <c r="B243" t="s">
        <v>275</v>
      </c>
      <c r="C243" t="s">
        <v>258</v>
      </c>
      <c r="D243">
        <v>0.89419999999999999</v>
      </c>
      <c r="E243">
        <v>4210</v>
      </c>
      <c r="F243">
        <v>19744</v>
      </c>
      <c r="G243">
        <v>0.56589999999999996</v>
      </c>
      <c r="H243">
        <v>0.77190000000000003</v>
      </c>
      <c r="I243">
        <v>0.30459999999999998</v>
      </c>
      <c r="J243">
        <v>50579</v>
      </c>
      <c r="K243">
        <v>18969</v>
      </c>
      <c r="L243">
        <v>8130</v>
      </c>
      <c r="M243">
        <v>14</v>
      </c>
      <c r="N243" t="s">
        <v>19</v>
      </c>
      <c r="O243" t="s">
        <v>73</v>
      </c>
      <c r="P243" t="s">
        <v>137</v>
      </c>
      <c r="Q243" t="str">
        <f t="shared" si="3"/>
        <v>yes</v>
      </c>
    </row>
    <row r="244" spans="1:17" x14ac:dyDescent="0.2">
      <c r="A244">
        <v>155812</v>
      </c>
      <c r="B244" t="s">
        <v>276</v>
      </c>
      <c r="C244" t="s">
        <v>258</v>
      </c>
      <c r="D244">
        <v>0.86629999999999996</v>
      </c>
      <c r="E244">
        <v>925</v>
      </c>
      <c r="F244">
        <v>35380</v>
      </c>
      <c r="G244">
        <v>0.47760000000000002</v>
      </c>
      <c r="H244">
        <v>0.65</v>
      </c>
      <c r="I244">
        <v>0.38150000000000001</v>
      </c>
      <c r="J244">
        <v>59483</v>
      </c>
      <c r="K244">
        <v>22018</v>
      </c>
      <c r="L244">
        <v>6758</v>
      </c>
      <c r="M244">
        <v>11</v>
      </c>
      <c r="N244" t="s">
        <v>24</v>
      </c>
      <c r="O244" t="s">
        <v>73</v>
      </c>
      <c r="P244" t="s">
        <v>137</v>
      </c>
      <c r="Q244" t="str">
        <f t="shared" si="3"/>
        <v>yes</v>
      </c>
    </row>
    <row r="245" spans="1:17" x14ac:dyDescent="0.2">
      <c r="A245">
        <v>155900</v>
      </c>
      <c r="B245" t="s">
        <v>277</v>
      </c>
      <c r="C245" t="s">
        <v>258</v>
      </c>
      <c r="D245">
        <v>0.75549999999999995</v>
      </c>
      <c r="E245">
        <v>924</v>
      </c>
      <c r="F245">
        <v>39822</v>
      </c>
      <c r="G245">
        <v>0.35680000000000001</v>
      </c>
      <c r="H245">
        <v>0.55900000000000005</v>
      </c>
      <c r="I245">
        <v>0.40849999999999997</v>
      </c>
      <c r="J245">
        <v>55646</v>
      </c>
      <c r="K245">
        <v>25000</v>
      </c>
      <c r="L245">
        <v>6799</v>
      </c>
      <c r="M245">
        <v>10</v>
      </c>
      <c r="N245" t="s">
        <v>24</v>
      </c>
      <c r="O245" t="s">
        <v>73</v>
      </c>
      <c r="P245" t="s">
        <v>137</v>
      </c>
      <c r="Q245" t="str">
        <f t="shared" si="3"/>
        <v>yes</v>
      </c>
    </row>
    <row r="246" spans="1:17" x14ac:dyDescent="0.2">
      <c r="A246">
        <v>155937</v>
      </c>
      <c r="B246" t="s">
        <v>278</v>
      </c>
      <c r="C246" t="s">
        <v>258</v>
      </c>
      <c r="D246">
        <v>0.48170000000000002</v>
      </c>
      <c r="E246">
        <v>538</v>
      </c>
      <c r="F246">
        <v>33700</v>
      </c>
      <c r="G246">
        <v>0.41289999999999999</v>
      </c>
      <c r="H246">
        <v>0.50349999999999995</v>
      </c>
      <c r="I246">
        <v>0.37059999999999998</v>
      </c>
      <c r="J246">
        <v>45846</v>
      </c>
      <c r="K246">
        <v>24625</v>
      </c>
      <c r="L246">
        <v>4904</v>
      </c>
      <c r="M246">
        <v>8</v>
      </c>
      <c r="N246" t="s">
        <v>24</v>
      </c>
      <c r="O246" t="s">
        <v>73</v>
      </c>
      <c r="P246" t="s">
        <v>137</v>
      </c>
      <c r="Q246" t="str">
        <f t="shared" si="3"/>
        <v>no</v>
      </c>
    </row>
    <row r="247" spans="1:17" x14ac:dyDescent="0.2">
      <c r="A247">
        <v>155973</v>
      </c>
      <c r="B247" t="s">
        <v>279</v>
      </c>
      <c r="C247" t="s">
        <v>258</v>
      </c>
      <c r="D247">
        <v>0.64580000000000004</v>
      </c>
      <c r="E247">
        <v>494</v>
      </c>
      <c r="F247">
        <v>36200</v>
      </c>
      <c r="G247">
        <v>0.33739999999999998</v>
      </c>
      <c r="H247">
        <v>0.52710000000000001</v>
      </c>
      <c r="I247">
        <v>0.38040000000000002</v>
      </c>
      <c r="J247">
        <v>54058</v>
      </c>
      <c r="K247">
        <v>23887</v>
      </c>
      <c r="L247">
        <v>6159</v>
      </c>
      <c r="M247">
        <v>15</v>
      </c>
      <c r="N247" t="s">
        <v>24</v>
      </c>
      <c r="O247" t="s">
        <v>73</v>
      </c>
      <c r="P247" t="s">
        <v>137</v>
      </c>
      <c r="Q247" t="str">
        <f t="shared" si="3"/>
        <v>yes</v>
      </c>
    </row>
    <row r="248" spans="1:17" x14ac:dyDescent="0.2">
      <c r="A248">
        <v>156125</v>
      </c>
      <c r="B248" t="s">
        <v>280</v>
      </c>
      <c r="C248" t="s">
        <v>258</v>
      </c>
      <c r="D248">
        <v>0.9395</v>
      </c>
      <c r="E248">
        <v>10780</v>
      </c>
      <c r="F248">
        <v>19869</v>
      </c>
      <c r="G248">
        <v>0.51029999999999998</v>
      </c>
      <c r="H248">
        <v>0.69299999999999995</v>
      </c>
      <c r="I248">
        <v>0.30549999999999999</v>
      </c>
      <c r="J248">
        <v>51532</v>
      </c>
      <c r="K248">
        <v>20500</v>
      </c>
      <c r="L248">
        <v>9205</v>
      </c>
      <c r="M248">
        <v>19</v>
      </c>
      <c r="N248" t="s">
        <v>19</v>
      </c>
      <c r="O248" t="s">
        <v>20</v>
      </c>
      <c r="P248" t="s">
        <v>137</v>
      </c>
      <c r="Q248" t="str">
        <f t="shared" si="3"/>
        <v>yes</v>
      </c>
    </row>
    <row r="249" spans="1:17" x14ac:dyDescent="0.2">
      <c r="A249">
        <v>168528</v>
      </c>
      <c r="B249" t="s">
        <v>281</v>
      </c>
      <c r="C249" t="s">
        <v>282</v>
      </c>
      <c r="D249">
        <v>0.72529999999999994</v>
      </c>
      <c r="E249">
        <v>1604</v>
      </c>
      <c r="F249">
        <v>41684</v>
      </c>
      <c r="G249">
        <v>0.48420000000000002</v>
      </c>
      <c r="H249">
        <v>0.6542</v>
      </c>
      <c r="I249">
        <v>0.30809999999999998</v>
      </c>
      <c r="J249">
        <v>55504</v>
      </c>
      <c r="K249">
        <v>27000</v>
      </c>
      <c r="L249">
        <v>6614</v>
      </c>
      <c r="M249">
        <v>16</v>
      </c>
      <c r="N249" t="s">
        <v>24</v>
      </c>
      <c r="O249" t="s">
        <v>73</v>
      </c>
      <c r="P249" t="s">
        <v>137</v>
      </c>
      <c r="Q249" t="str">
        <f t="shared" si="3"/>
        <v>yes</v>
      </c>
    </row>
    <row r="250" spans="1:17" x14ac:dyDescent="0.2">
      <c r="A250">
        <v>168546</v>
      </c>
      <c r="B250" t="s">
        <v>283</v>
      </c>
      <c r="C250" t="s">
        <v>282</v>
      </c>
      <c r="D250">
        <v>0.80700000000000005</v>
      </c>
      <c r="E250">
        <v>1300</v>
      </c>
      <c r="F250">
        <v>56950</v>
      </c>
      <c r="G250">
        <v>0.6159</v>
      </c>
      <c r="H250">
        <v>0.70799999999999996</v>
      </c>
      <c r="I250">
        <v>0.47489999999999999</v>
      </c>
      <c r="J250">
        <v>58799</v>
      </c>
      <c r="K250">
        <v>27000</v>
      </c>
      <c r="L250">
        <v>7469</v>
      </c>
      <c r="M250">
        <v>11</v>
      </c>
      <c r="N250" t="s">
        <v>24</v>
      </c>
      <c r="O250" t="s">
        <v>73</v>
      </c>
      <c r="P250" t="s">
        <v>137</v>
      </c>
      <c r="Q250" t="str">
        <f t="shared" si="3"/>
        <v>yes</v>
      </c>
    </row>
    <row r="251" spans="1:17" x14ac:dyDescent="0.2">
      <c r="A251">
        <v>168591</v>
      </c>
      <c r="B251" t="s">
        <v>284</v>
      </c>
      <c r="C251" t="s">
        <v>282</v>
      </c>
      <c r="D251">
        <v>0.57030000000000003</v>
      </c>
      <c r="E251">
        <v>1148</v>
      </c>
      <c r="F251">
        <v>49552</v>
      </c>
      <c r="G251">
        <v>0.62870000000000004</v>
      </c>
      <c r="H251">
        <v>0.84970000000000001</v>
      </c>
      <c r="I251">
        <v>0.27039999999999997</v>
      </c>
      <c r="J251">
        <v>54742</v>
      </c>
      <c r="K251">
        <v>27000</v>
      </c>
      <c r="L251">
        <v>7879</v>
      </c>
      <c r="M251">
        <v>14</v>
      </c>
      <c r="N251" t="s">
        <v>24</v>
      </c>
      <c r="O251" t="s">
        <v>73</v>
      </c>
      <c r="P251" t="s">
        <v>137</v>
      </c>
      <c r="Q251" t="str">
        <f t="shared" si="3"/>
        <v>yes</v>
      </c>
    </row>
    <row r="252" spans="1:17" x14ac:dyDescent="0.2">
      <c r="A252">
        <v>168740</v>
      </c>
      <c r="B252" t="s">
        <v>285</v>
      </c>
      <c r="C252" t="s">
        <v>282</v>
      </c>
      <c r="D252">
        <v>0.81850000000000001</v>
      </c>
      <c r="E252">
        <v>1224</v>
      </c>
      <c r="F252">
        <v>35056</v>
      </c>
      <c r="G252">
        <v>0.71530000000000005</v>
      </c>
      <c r="H252">
        <v>0.83209999999999995</v>
      </c>
      <c r="I252">
        <v>0.24709999999999999</v>
      </c>
      <c r="J252">
        <v>53187</v>
      </c>
      <c r="K252">
        <v>26000</v>
      </c>
      <c r="L252">
        <v>7256</v>
      </c>
      <c r="M252">
        <v>10</v>
      </c>
      <c r="N252" t="s">
        <v>24</v>
      </c>
      <c r="O252" t="s">
        <v>73</v>
      </c>
      <c r="P252" t="s">
        <v>137</v>
      </c>
      <c r="Q252" t="str">
        <f t="shared" si="3"/>
        <v>yes</v>
      </c>
    </row>
    <row r="253" spans="1:17" x14ac:dyDescent="0.2">
      <c r="A253">
        <v>168786</v>
      </c>
      <c r="B253" t="s">
        <v>286</v>
      </c>
      <c r="C253" t="s">
        <v>282</v>
      </c>
      <c r="D253">
        <v>0.89880000000000004</v>
      </c>
      <c r="E253">
        <v>1083</v>
      </c>
      <c r="F253">
        <v>40218</v>
      </c>
      <c r="G253">
        <v>0.65359999999999996</v>
      </c>
      <c r="H253">
        <v>0.78310000000000002</v>
      </c>
      <c r="I253">
        <v>0.23899999999999999</v>
      </c>
      <c r="J253">
        <v>49584</v>
      </c>
      <c r="K253">
        <v>23000</v>
      </c>
      <c r="L253">
        <v>6660</v>
      </c>
      <c r="M253">
        <v>10</v>
      </c>
      <c r="N253" t="s">
        <v>24</v>
      </c>
      <c r="O253" t="s">
        <v>20</v>
      </c>
      <c r="P253" t="s">
        <v>137</v>
      </c>
      <c r="Q253" t="str">
        <f t="shared" si="3"/>
        <v>no</v>
      </c>
    </row>
    <row r="254" spans="1:17" x14ac:dyDescent="0.2">
      <c r="A254">
        <v>168847</v>
      </c>
      <c r="B254" t="s">
        <v>287</v>
      </c>
      <c r="C254" t="s">
        <v>282</v>
      </c>
      <c r="D254">
        <v>0.81869999999999998</v>
      </c>
      <c r="E254">
        <v>3026</v>
      </c>
      <c r="F254">
        <v>13000</v>
      </c>
      <c r="G254">
        <v>0.35830000000000001</v>
      </c>
      <c r="H254">
        <v>0.66100000000000003</v>
      </c>
      <c r="I254">
        <v>0.37680000000000002</v>
      </c>
      <c r="J254">
        <v>35833</v>
      </c>
      <c r="K254">
        <v>25000</v>
      </c>
      <c r="L254">
        <v>6382</v>
      </c>
      <c r="M254">
        <v>9</v>
      </c>
      <c r="N254" t="s">
        <v>24</v>
      </c>
      <c r="O254" t="s">
        <v>73</v>
      </c>
      <c r="P254" t="s">
        <v>137</v>
      </c>
      <c r="Q254" t="str">
        <f t="shared" si="3"/>
        <v>no</v>
      </c>
    </row>
    <row r="255" spans="1:17" x14ac:dyDescent="0.2">
      <c r="A255">
        <v>169080</v>
      </c>
      <c r="B255" t="s">
        <v>288</v>
      </c>
      <c r="C255" t="s">
        <v>282</v>
      </c>
      <c r="D255">
        <v>0.70909999999999995</v>
      </c>
      <c r="E255">
        <v>3193</v>
      </c>
      <c r="F255">
        <v>39350</v>
      </c>
      <c r="G255">
        <v>0.74060000000000004</v>
      </c>
      <c r="H255">
        <v>0.86760000000000004</v>
      </c>
      <c r="I255">
        <v>0.17430000000000001</v>
      </c>
      <c r="J255">
        <v>58375</v>
      </c>
      <c r="K255">
        <v>23250</v>
      </c>
      <c r="L255">
        <v>9559</v>
      </c>
      <c r="M255">
        <v>13</v>
      </c>
      <c r="N255" t="s">
        <v>24</v>
      </c>
      <c r="O255" t="s">
        <v>20</v>
      </c>
      <c r="P255" t="s">
        <v>137</v>
      </c>
      <c r="Q255" t="str">
        <f t="shared" si="3"/>
        <v>yes</v>
      </c>
    </row>
    <row r="256" spans="1:17" x14ac:dyDescent="0.2">
      <c r="A256">
        <v>169248</v>
      </c>
      <c r="B256" t="s">
        <v>289</v>
      </c>
      <c r="C256" t="s">
        <v>282</v>
      </c>
      <c r="D256">
        <v>0.8982</v>
      </c>
      <c r="E256">
        <v>10035</v>
      </c>
      <c r="F256">
        <v>14760</v>
      </c>
      <c r="G256">
        <v>0.58720000000000006</v>
      </c>
      <c r="H256">
        <v>0.75360000000000005</v>
      </c>
      <c r="I256">
        <v>0.31430000000000002</v>
      </c>
      <c r="J256">
        <v>55874</v>
      </c>
      <c r="K256">
        <v>27000</v>
      </c>
      <c r="L256">
        <v>10682</v>
      </c>
      <c r="M256">
        <v>16</v>
      </c>
      <c r="N256" t="s">
        <v>19</v>
      </c>
      <c r="O256" t="s">
        <v>73</v>
      </c>
      <c r="P256" t="s">
        <v>137</v>
      </c>
      <c r="Q256" t="str">
        <f t="shared" si="3"/>
        <v>yes</v>
      </c>
    </row>
    <row r="257" spans="1:17" x14ac:dyDescent="0.2">
      <c r="A257">
        <v>169327</v>
      </c>
      <c r="B257" t="s">
        <v>290</v>
      </c>
      <c r="C257" t="s">
        <v>282</v>
      </c>
      <c r="D257">
        <v>0.6754</v>
      </c>
      <c r="E257">
        <v>738</v>
      </c>
      <c r="F257">
        <v>26102</v>
      </c>
      <c r="G257">
        <v>0.41460000000000002</v>
      </c>
      <c r="H257">
        <v>0.65849999999999997</v>
      </c>
      <c r="I257">
        <v>0.29880000000000001</v>
      </c>
      <c r="J257">
        <v>54186</v>
      </c>
      <c r="K257">
        <v>19500</v>
      </c>
      <c r="L257">
        <v>4499</v>
      </c>
      <c r="M257">
        <v>18</v>
      </c>
      <c r="N257" t="s">
        <v>24</v>
      </c>
      <c r="O257" t="s">
        <v>29</v>
      </c>
      <c r="P257" t="s">
        <v>137</v>
      </c>
      <c r="Q257" t="str">
        <f t="shared" si="3"/>
        <v>yes</v>
      </c>
    </row>
    <row r="258" spans="1:17" x14ac:dyDescent="0.2">
      <c r="A258">
        <v>169363</v>
      </c>
      <c r="B258" t="s">
        <v>291</v>
      </c>
      <c r="C258" t="s">
        <v>282</v>
      </c>
      <c r="D258">
        <v>0.6925</v>
      </c>
      <c r="E258">
        <v>702</v>
      </c>
      <c r="F258">
        <v>35410</v>
      </c>
      <c r="G258">
        <v>0.47639999999999999</v>
      </c>
      <c r="H258">
        <v>0.44640000000000002</v>
      </c>
      <c r="I258">
        <v>0.2414</v>
      </c>
      <c r="J258">
        <v>56075</v>
      </c>
      <c r="K258">
        <v>25750</v>
      </c>
      <c r="L258">
        <v>6511</v>
      </c>
      <c r="M258">
        <v>21</v>
      </c>
      <c r="N258" t="s">
        <v>24</v>
      </c>
      <c r="O258" t="s">
        <v>20</v>
      </c>
      <c r="P258" t="s">
        <v>137</v>
      </c>
      <c r="Q258" t="str">
        <f t="shared" ref="Q258:Q321" si="4">IF(J258&gt;50000,"yes","no")</f>
        <v>yes</v>
      </c>
    </row>
    <row r="259" spans="1:17" x14ac:dyDescent="0.2">
      <c r="A259">
        <v>169442</v>
      </c>
      <c r="B259" t="s">
        <v>292</v>
      </c>
      <c r="C259" t="s">
        <v>282</v>
      </c>
      <c r="D259">
        <v>0.9194</v>
      </c>
      <c r="E259">
        <v>1230</v>
      </c>
      <c r="F259">
        <v>53350</v>
      </c>
      <c r="G259">
        <v>0.70609999999999995</v>
      </c>
      <c r="H259">
        <v>0.82169999999999999</v>
      </c>
      <c r="I259">
        <v>0.30020000000000002</v>
      </c>
      <c r="J259">
        <v>44860</v>
      </c>
      <c r="K259">
        <v>26000</v>
      </c>
      <c r="L259">
        <v>10972</v>
      </c>
      <c r="M259">
        <v>10</v>
      </c>
      <c r="N259" t="s">
        <v>24</v>
      </c>
      <c r="O259" t="s">
        <v>20</v>
      </c>
      <c r="P259" t="s">
        <v>137</v>
      </c>
      <c r="Q259" t="str">
        <f t="shared" si="4"/>
        <v>no</v>
      </c>
    </row>
    <row r="260" spans="1:17" x14ac:dyDescent="0.2">
      <c r="A260">
        <v>169479</v>
      </c>
      <c r="B260" t="s">
        <v>293</v>
      </c>
      <c r="C260" t="s">
        <v>282</v>
      </c>
      <c r="D260">
        <v>0.97840000000000005</v>
      </c>
      <c r="E260">
        <v>3134</v>
      </c>
      <c r="F260">
        <v>24466</v>
      </c>
      <c r="G260">
        <v>0.56589999999999996</v>
      </c>
      <c r="H260">
        <v>0.82050000000000001</v>
      </c>
      <c r="I260">
        <v>0.33800000000000002</v>
      </c>
      <c r="J260">
        <v>45099</v>
      </c>
      <c r="K260">
        <v>26000</v>
      </c>
      <c r="L260">
        <v>7047</v>
      </c>
      <c r="M260">
        <v>18</v>
      </c>
      <c r="N260" t="s">
        <v>24</v>
      </c>
      <c r="O260" t="s">
        <v>29</v>
      </c>
      <c r="P260" t="s">
        <v>137</v>
      </c>
      <c r="Q260" t="str">
        <f t="shared" si="4"/>
        <v>no</v>
      </c>
    </row>
    <row r="261" spans="1:17" x14ac:dyDescent="0.2">
      <c r="A261">
        <v>169716</v>
      </c>
      <c r="B261" t="s">
        <v>294</v>
      </c>
      <c r="C261" t="s">
        <v>282</v>
      </c>
      <c r="D261">
        <v>0.75419999999999998</v>
      </c>
      <c r="E261">
        <v>2438</v>
      </c>
      <c r="F261">
        <v>32946</v>
      </c>
      <c r="G261">
        <v>0.67200000000000004</v>
      </c>
      <c r="H261">
        <v>0.83489999999999998</v>
      </c>
      <c r="I261">
        <v>0.26340000000000002</v>
      </c>
      <c r="J261">
        <v>71030</v>
      </c>
      <c r="K261">
        <v>23250</v>
      </c>
      <c r="L261">
        <v>10733</v>
      </c>
      <c r="M261">
        <v>12</v>
      </c>
      <c r="N261" t="s">
        <v>24</v>
      </c>
      <c r="O261" t="s">
        <v>20</v>
      </c>
      <c r="P261" t="s">
        <v>137</v>
      </c>
      <c r="Q261" t="str">
        <f t="shared" si="4"/>
        <v>yes</v>
      </c>
    </row>
    <row r="262" spans="1:17" x14ac:dyDescent="0.2">
      <c r="A262">
        <v>169798</v>
      </c>
      <c r="B262" t="s">
        <v>295</v>
      </c>
      <c r="C262" t="s">
        <v>282</v>
      </c>
      <c r="D262">
        <v>0.7964</v>
      </c>
      <c r="E262">
        <v>10055</v>
      </c>
      <c r="F262">
        <v>16240</v>
      </c>
      <c r="G262">
        <v>0.46439999999999998</v>
      </c>
      <c r="H262">
        <v>0.6875</v>
      </c>
      <c r="I262">
        <v>0.3664</v>
      </c>
      <c r="J262">
        <v>51793</v>
      </c>
      <c r="K262">
        <v>25000</v>
      </c>
      <c r="L262">
        <v>10472</v>
      </c>
      <c r="M262">
        <v>14</v>
      </c>
      <c r="N262" t="s">
        <v>19</v>
      </c>
      <c r="O262" t="s">
        <v>29</v>
      </c>
      <c r="P262" t="s">
        <v>137</v>
      </c>
      <c r="Q262" t="str">
        <f t="shared" si="4"/>
        <v>yes</v>
      </c>
    </row>
    <row r="263" spans="1:17" x14ac:dyDescent="0.2">
      <c r="A263">
        <v>169910</v>
      </c>
      <c r="B263" t="s">
        <v>296</v>
      </c>
      <c r="C263" t="s">
        <v>282</v>
      </c>
      <c r="D263">
        <v>0.91390000000000005</v>
      </c>
      <c r="E263">
        <v>8106</v>
      </c>
      <c r="F263">
        <v>14778</v>
      </c>
      <c r="G263">
        <v>0.46870000000000001</v>
      </c>
      <c r="H263">
        <v>0.7762</v>
      </c>
      <c r="I263">
        <v>0.34229999999999999</v>
      </c>
      <c r="J263">
        <v>54735</v>
      </c>
      <c r="K263">
        <v>21000</v>
      </c>
      <c r="L263">
        <v>10752</v>
      </c>
      <c r="M263">
        <v>15</v>
      </c>
      <c r="N263" t="s">
        <v>19</v>
      </c>
      <c r="O263" t="s">
        <v>73</v>
      </c>
      <c r="P263" t="s">
        <v>137</v>
      </c>
      <c r="Q263" t="str">
        <f t="shared" si="4"/>
        <v>yes</v>
      </c>
    </row>
    <row r="264" spans="1:17" x14ac:dyDescent="0.2">
      <c r="A264">
        <v>169983</v>
      </c>
      <c r="B264" t="s">
        <v>297</v>
      </c>
      <c r="C264" t="s">
        <v>282</v>
      </c>
      <c r="D264">
        <v>0.78669999999999995</v>
      </c>
      <c r="E264">
        <v>1205</v>
      </c>
      <c r="F264">
        <v>48470</v>
      </c>
      <c r="G264">
        <v>0.70799999999999996</v>
      </c>
      <c r="H264">
        <v>0.94299999999999995</v>
      </c>
      <c r="I264">
        <v>0.16980000000000001</v>
      </c>
      <c r="J264">
        <v>94823</v>
      </c>
      <c r="K264">
        <v>27000</v>
      </c>
      <c r="L264">
        <v>9222</v>
      </c>
      <c r="M264">
        <v>11</v>
      </c>
      <c r="N264" t="s">
        <v>24</v>
      </c>
      <c r="O264" t="s">
        <v>20</v>
      </c>
      <c r="P264" t="s">
        <v>137</v>
      </c>
      <c r="Q264" t="str">
        <f t="shared" si="4"/>
        <v>yes</v>
      </c>
    </row>
    <row r="265" spans="1:17" x14ac:dyDescent="0.2">
      <c r="A265">
        <v>170000</v>
      </c>
      <c r="B265" t="s">
        <v>298</v>
      </c>
      <c r="C265" t="s">
        <v>282</v>
      </c>
      <c r="D265">
        <v>0.99160000000000004</v>
      </c>
      <c r="E265">
        <v>716</v>
      </c>
      <c r="F265">
        <v>18690</v>
      </c>
      <c r="G265">
        <v>0.51039999999999996</v>
      </c>
      <c r="H265">
        <v>0.6522</v>
      </c>
      <c r="I265">
        <v>0.46910000000000002</v>
      </c>
      <c r="J265">
        <v>41663</v>
      </c>
      <c r="K265">
        <v>24375</v>
      </c>
      <c r="L265">
        <v>5647</v>
      </c>
      <c r="M265">
        <v>15</v>
      </c>
      <c r="N265" t="s">
        <v>24</v>
      </c>
      <c r="O265" t="s">
        <v>20</v>
      </c>
      <c r="P265" t="s">
        <v>137</v>
      </c>
      <c r="Q265" t="str">
        <f t="shared" si="4"/>
        <v>no</v>
      </c>
    </row>
    <row r="266" spans="1:17" x14ac:dyDescent="0.2">
      <c r="A266">
        <v>170037</v>
      </c>
      <c r="B266" t="s">
        <v>299</v>
      </c>
      <c r="C266" t="s">
        <v>282</v>
      </c>
      <c r="D266">
        <v>0.77769999999999995</v>
      </c>
      <c r="E266">
        <v>1298</v>
      </c>
      <c r="F266">
        <v>23000</v>
      </c>
      <c r="G266">
        <v>0.61870000000000003</v>
      </c>
      <c r="H266">
        <v>0.78280000000000005</v>
      </c>
      <c r="I266">
        <v>0.3276</v>
      </c>
      <c r="J266">
        <v>47314</v>
      </c>
      <c r="K266">
        <v>25000</v>
      </c>
      <c r="L266">
        <v>7119</v>
      </c>
      <c r="M266">
        <v>15</v>
      </c>
      <c r="N266" t="s">
        <v>24</v>
      </c>
      <c r="O266" t="s">
        <v>20</v>
      </c>
      <c r="P266" t="s">
        <v>137</v>
      </c>
      <c r="Q266" t="str">
        <f t="shared" si="4"/>
        <v>no</v>
      </c>
    </row>
    <row r="267" spans="1:17" x14ac:dyDescent="0.2">
      <c r="A267">
        <v>170082</v>
      </c>
      <c r="B267" t="s">
        <v>300</v>
      </c>
      <c r="C267" t="s">
        <v>282</v>
      </c>
      <c r="D267">
        <v>0.83020000000000005</v>
      </c>
      <c r="E267">
        <v>18854</v>
      </c>
      <c r="F267">
        <v>21548</v>
      </c>
      <c r="G267">
        <v>0.67010000000000003</v>
      </c>
      <c r="H267">
        <v>0.76319999999999999</v>
      </c>
      <c r="I267">
        <v>0.2923</v>
      </c>
      <c r="J267">
        <v>56118</v>
      </c>
      <c r="K267">
        <v>24500</v>
      </c>
      <c r="L267">
        <v>10156</v>
      </c>
      <c r="M267">
        <v>15</v>
      </c>
      <c r="N267" t="s">
        <v>19</v>
      </c>
      <c r="O267" t="s">
        <v>73</v>
      </c>
      <c r="P267" t="s">
        <v>137</v>
      </c>
      <c r="Q267" t="str">
        <f t="shared" si="4"/>
        <v>yes</v>
      </c>
    </row>
    <row r="268" spans="1:17" x14ac:dyDescent="0.2">
      <c r="A268">
        <v>170301</v>
      </c>
      <c r="B268" t="s">
        <v>301</v>
      </c>
      <c r="C268" t="s">
        <v>282</v>
      </c>
      <c r="D268">
        <v>0.79239999999999999</v>
      </c>
      <c r="E268">
        <v>3288</v>
      </c>
      <c r="F268">
        <v>41970</v>
      </c>
      <c r="G268">
        <v>0.79949999999999999</v>
      </c>
      <c r="H268">
        <v>0.88370000000000004</v>
      </c>
      <c r="I268">
        <v>0.1648</v>
      </c>
      <c r="J268">
        <v>58427</v>
      </c>
      <c r="K268">
        <v>26800</v>
      </c>
      <c r="L268">
        <v>8709</v>
      </c>
      <c r="M268">
        <v>9</v>
      </c>
      <c r="N268" t="s">
        <v>24</v>
      </c>
      <c r="O268" t="s">
        <v>20</v>
      </c>
      <c r="P268" t="s">
        <v>137</v>
      </c>
      <c r="Q268" t="str">
        <f t="shared" si="4"/>
        <v>yes</v>
      </c>
    </row>
    <row r="269" spans="1:17" x14ac:dyDescent="0.2">
      <c r="A269">
        <v>170532</v>
      </c>
      <c r="B269" t="s">
        <v>302</v>
      </c>
      <c r="C269" t="s">
        <v>282</v>
      </c>
      <c r="D269">
        <v>0.75319999999999998</v>
      </c>
      <c r="E269">
        <v>1149</v>
      </c>
      <c r="F269">
        <v>61050</v>
      </c>
      <c r="G269">
        <v>0.75980000000000003</v>
      </c>
      <c r="H269">
        <v>0.84550000000000003</v>
      </c>
      <c r="I269">
        <v>0.25750000000000001</v>
      </c>
      <c r="J269">
        <v>65590</v>
      </c>
      <c r="K269">
        <v>26077</v>
      </c>
      <c r="L269">
        <v>8916</v>
      </c>
      <c r="M269">
        <v>10</v>
      </c>
      <c r="N269" t="s">
        <v>24</v>
      </c>
      <c r="O269" t="s">
        <v>20</v>
      </c>
      <c r="P269" t="s">
        <v>137</v>
      </c>
      <c r="Q269" t="str">
        <f t="shared" si="4"/>
        <v>yes</v>
      </c>
    </row>
    <row r="270" spans="1:17" x14ac:dyDescent="0.2">
      <c r="A270">
        <v>170675</v>
      </c>
      <c r="B270" t="s">
        <v>303</v>
      </c>
      <c r="C270" t="s">
        <v>282</v>
      </c>
      <c r="D270">
        <v>0.55900000000000005</v>
      </c>
      <c r="E270">
        <v>1668</v>
      </c>
      <c r="F270">
        <v>44760</v>
      </c>
      <c r="G270">
        <v>0.60580000000000001</v>
      </c>
      <c r="H270">
        <v>0.78359999999999996</v>
      </c>
      <c r="I270">
        <v>0.155</v>
      </c>
      <c r="J270">
        <v>69151</v>
      </c>
      <c r="K270">
        <v>27000</v>
      </c>
      <c r="L270">
        <v>9215</v>
      </c>
      <c r="M270">
        <v>11</v>
      </c>
      <c r="N270" t="s">
        <v>24</v>
      </c>
      <c r="O270" t="s">
        <v>20</v>
      </c>
      <c r="P270" t="s">
        <v>137</v>
      </c>
      <c r="Q270" t="str">
        <f t="shared" si="4"/>
        <v>yes</v>
      </c>
    </row>
    <row r="271" spans="1:17" x14ac:dyDescent="0.2">
      <c r="A271">
        <v>170806</v>
      </c>
      <c r="B271" t="s">
        <v>304</v>
      </c>
      <c r="C271" t="s">
        <v>282</v>
      </c>
      <c r="D271">
        <v>0.63390000000000002</v>
      </c>
      <c r="E271">
        <v>1632</v>
      </c>
      <c r="F271">
        <v>28440</v>
      </c>
      <c r="G271">
        <v>0.6</v>
      </c>
      <c r="H271">
        <v>0.71540000000000004</v>
      </c>
      <c r="I271">
        <v>0.30399999999999999</v>
      </c>
      <c r="J271">
        <v>59058</v>
      </c>
      <c r="K271">
        <v>23000</v>
      </c>
      <c r="L271">
        <v>7541</v>
      </c>
      <c r="M271">
        <v>11</v>
      </c>
      <c r="N271" t="s">
        <v>24</v>
      </c>
      <c r="O271" t="s">
        <v>20</v>
      </c>
      <c r="P271" t="s">
        <v>137</v>
      </c>
      <c r="Q271" t="str">
        <f t="shared" si="4"/>
        <v>yes</v>
      </c>
    </row>
    <row r="272" spans="1:17" x14ac:dyDescent="0.2">
      <c r="A272">
        <v>170967</v>
      </c>
      <c r="B272" t="s">
        <v>305</v>
      </c>
      <c r="C272" t="s">
        <v>282</v>
      </c>
      <c r="D272">
        <v>0.97650000000000003</v>
      </c>
      <c r="E272">
        <v>792</v>
      </c>
      <c r="F272">
        <v>29196</v>
      </c>
      <c r="G272">
        <v>0.44119999999999998</v>
      </c>
      <c r="H272">
        <v>0.59570000000000001</v>
      </c>
      <c r="I272">
        <v>0.309</v>
      </c>
      <c r="J272">
        <v>48707</v>
      </c>
      <c r="K272">
        <v>24475</v>
      </c>
      <c r="L272">
        <v>6476</v>
      </c>
      <c r="M272">
        <v>13</v>
      </c>
      <c r="N272" t="s">
        <v>24</v>
      </c>
      <c r="O272" t="s">
        <v>29</v>
      </c>
      <c r="P272" t="s">
        <v>137</v>
      </c>
      <c r="Q272" t="str">
        <f t="shared" si="4"/>
        <v>no</v>
      </c>
    </row>
    <row r="273" spans="1:17" x14ac:dyDescent="0.2">
      <c r="A273">
        <v>170976</v>
      </c>
      <c r="B273" t="s">
        <v>306</v>
      </c>
      <c r="C273" t="s">
        <v>282</v>
      </c>
      <c r="D273">
        <v>0.15640000000000001</v>
      </c>
      <c r="E273">
        <v>34177</v>
      </c>
      <c r="F273">
        <v>60946</v>
      </c>
      <c r="G273">
        <v>0.93200000000000005</v>
      </c>
      <c r="H273">
        <v>0.97470000000000001</v>
      </c>
      <c r="I273">
        <v>0.18129999999999999</v>
      </c>
      <c r="J273">
        <v>83648</v>
      </c>
      <c r="K273">
        <v>19500</v>
      </c>
      <c r="L273">
        <v>13384</v>
      </c>
      <c r="M273">
        <v>11</v>
      </c>
      <c r="N273" t="s">
        <v>19</v>
      </c>
      <c r="O273" t="s">
        <v>20</v>
      </c>
      <c r="P273" t="s">
        <v>137</v>
      </c>
      <c r="Q273" t="str">
        <f t="shared" si="4"/>
        <v>yes</v>
      </c>
    </row>
    <row r="274" spans="1:17" x14ac:dyDescent="0.2">
      <c r="A274">
        <v>171100</v>
      </c>
      <c r="B274" t="s">
        <v>307</v>
      </c>
      <c r="C274" t="s">
        <v>282</v>
      </c>
      <c r="D274">
        <v>0.84799999999999998</v>
      </c>
      <c r="E274">
        <v>40922</v>
      </c>
      <c r="F274">
        <v>43842</v>
      </c>
      <c r="G274">
        <v>0.80720000000000003</v>
      </c>
      <c r="H274">
        <v>0.90049999999999997</v>
      </c>
      <c r="I274">
        <v>0.2009</v>
      </c>
      <c r="J274">
        <v>67253</v>
      </c>
      <c r="K274">
        <v>23250</v>
      </c>
      <c r="L274">
        <v>13468</v>
      </c>
      <c r="M274">
        <v>17</v>
      </c>
      <c r="N274" t="s">
        <v>19</v>
      </c>
      <c r="O274" t="s">
        <v>20</v>
      </c>
      <c r="P274" t="s">
        <v>137</v>
      </c>
      <c r="Q274" t="str">
        <f t="shared" si="4"/>
        <v>yes</v>
      </c>
    </row>
    <row r="275" spans="1:17" x14ac:dyDescent="0.2">
      <c r="A275">
        <v>171128</v>
      </c>
      <c r="B275" t="s">
        <v>308</v>
      </c>
      <c r="C275" t="s">
        <v>282</v>
      </c>
      <c r="D275">
        <v>0.92430000000000001</v>
      </c>
      <c r="E275">
        <v>5955</v>
      </c>
      <c r="F275">
        <v>42988</v>
      </c>
      <c r="G275">
        <v>0.68059999999999998</v>
      </c>
      <c r="H275">
        <v>0.88819999999999999</v>
      </c>
      <c r="I275">
        <v>0.20230000000000001</v>
      </c>
      <c r="J275">
        <v>78198</v>
      </c>
      <c r="K275">
        <v>24990</v>
      </c>
      <c r="L275">
        <v>11858</v>
      </c>
      <c r="M275">
        <v>13</v>
      </c>
      <c r="N275" t="s">
        <v>19</v>
      </c>
      <c r="O275" t="s">
        <v>73</v>
      </c>
      <c r="P275" t="s">
        <v>137</v>
      </c>
      <c r="Q275" t="str">
        <f t="shared" si="4"/>
        <v>yes</v>
      </c>
    </row>
    <row r="276" spans="1:17" x14ac:dyDescent="0.2">
      <c r="A276">
        <v>171137</v>
      </c>
      <c r="B276" t="s">
        <v>309</v>
      </c>
      <c r="C276" t="s">
        <v>282</v>
      </c>
      <c r="D276">
        <v>0.55610000000000004</v>
      </c>
      <c r="E276">
        <v>5952</v>
      </c>
      <c r="F276">
        <v>32896</v>
      </c>
      <c r="G276">
        <v>0.57979999999999998</v>
      </c>
      <c r="H276">
        <v>0.82489999999999997</v>
      </c>
      <c r="I276">
        <v>0.46239999999999998</v>
      </c>
      <c r="J276">
        <v>59649</v>
      </c>
      <c r="K276">
        <v>22500</v>
      </c>
      <c r="L276">
        <v>11247</v>
      </c>
      <c r="M276">
        <v>16</v>
      </c>
      <c r="N276" t="s">
        <v>19</v>
      </c>
      <c r="O276" t="s">
        <v>20</v>
      </c>
      <c r="P276" t="s">
        <v>137</v>
      </c>
      <c r="Q276" t="str">
        <f t="shared" si="4"/>
        <v>yes</v>
      </c>
    </row>
    <row r="277" spans="1:17" x14ac:dyDescent="0.2">
      <c r="A277">
        <v>171146</v>
      </c>
      <c r="B277" t="s">
        <v>310</v>
      </c>
      <c r="C277" t="s">
        <v>282</v>
      </c>
      <c r="D277">
        <v>0.7046</v>
      </c>
      <c r="E277">
        <v>4411</v>
      </c>
      <c r="F277">
        <v>28320</v>
      </c>
      <c r="G277">
        <v>0.40310000000000001</v>
      </c>
      <c r="H277">
        <v>0.77780000000000005</v>
      </c>
      <c r="I277">
        <v>0.38600000000000001</v>
      </c>
      <c r="J277">
        <v>53230</v>
      </c>
      <c r="K277">
        <v>25000</v>
      </c>
      <c r="L277">
        <v>10504</v>
      </c>
      <c r="M277">
        <v>14</v>
      </c>
      <c r="N277" t="s">
        <v>19</v>
      </c>
      <c r="O277" t="s">
        <v>20</v>
      </c>
      <c r="P277" t="s">
        <v>137</v>
      </c>
      <c r="Q277" t="str">
        <f t="shared" si="4"/>
        <v>yes</v>
      </c>
    </row>
    <row r="278" spans="1:17" x14ac:dyDescent="0.2">
      <c r="A278">
        <v>171456</v>
      </c>
      <c r="B278" t="s">
        <v>311</v>
      </c>
      <c r="C278" t="s">
        <v>282</v>
      </c>
      <c r="D278">
        <v>0.84019999999999995</v>
      </c>
      <c r="E278">
        <v>6556</v>
      </c>
      <c r="F278">
        <v>19773</v>
      </c>
      <c r="G278">
        <v>0.52139999999999997</v>
      </c>
      <c r="H278">
        <v>0.77959999999999996</v>
      </c>
      <c r="I278">
        <v>0.27950000000000003</v>
      </c>
      <c r="J278">
        <v>47107</v>
      </c>
      <c r="K278">
        <v>21474</v>
      </c>
      <c r="L278">
        <v>9306</v>
      </c>
      <c r="M278">
        <v>18</v>
      </c>
      <c r="N278" t="s">
        <v>19</v>
      </c>
      <c r="O278" t="s">
        <v>73</v>
      </c>
      <c r="P278" t="s">
        <v>137</v>
      </c>
      <c r="Q278" t="str">
        <f t="shared" si="4"/>
        <v>no</v>
      </c>
    </row>
    <row r="279" spans="1:17" x14ac:dyDescent="0.2">
      <c r="A279">
        <v>171492</v>
      </c>
      <c r="B279" t="s">
        <v>312</v>
      </c>
      <c r="C279" t="s">
        <v>282</v>
      </c>
      <c r="D279">
        <v>0.64510000000000001</v>
      </c>
      <c r="E279">
        <v>1974</v>
      </c>
      <c r="F279">
        <v>34400</v>
      </c>
      <c r="G279">
        <v>0.63319999999999999</v>
      </c>
      <c r="H279">
        <v>0.78620000000000001</v>
      </c>
      <c r="I279">
        <v>0.25690000000000002</v>
      </c>
      <c r="J279">
        <v>63075</v>
      </c>
      <c r="K279">
        <v>20842</v>
      </c>
      <c r="L279">
        <v>8840</v>
      </c>
      <c r="M279">
        <v>14</v>
      </c>
      <c r="N279" t="s">
        <v>24</v>
      </c>
      <c r="O279" t="s">
        <v>20</v>
      </c>
      <c r="P279" t="s">
        <v>137</v>
      </c>
      <c r="Q279" t="str">
        <f t="shared" si="4"/>
        <v>yes</v>
      </c>
    </row>
    <row r="280" spans="1:17" x14ac:dyDescent="0.2">
      <c r="A280">
        <v>171571</v>
      </c>
      <c r="B280" t="s">
        <v>313</v>
      </c>
      <c r="C280" t="s">
        <v>282</v>
      </c>
      <c r="D280">
        <v>0.87839999999999996</v>
      </c>
      <c r="E280">
        <v>12351</v>
      </c>
      <c r="F280">
        <v>23188</v>
      </c>
      <c r="G280">
        <v>0.5756</v>
      </c>
      <c r="H280">
        <v>0.77939999999999998</v>
      </c>
      <c r="I280">
        <v>0.31979999999999997</v>
      </c>
      <c r="J280">
        <v>58612</v>
      </c>
      <c r="K280">
        <v>22750</v>
      </c>
      <c r="L280">
        <v>10527</v>
      </c>
      <c r="M280">
        <v>17</v>
      </c>
      <c r="N280" t="s">
        <v>19</v>
      </c>
      <c r="O280" t="s">
        <v>29</v>
      </c>
      <c r="P280" t="s">
        <v>137</v>
      </c>
      <c r="Q280" t="str">
        <f t="shared" si="4"/>
        <v>yes</v>
      </c>
    </row>
    <row r="281" spans="1:17" x14ac:dyDescent="0.2">
      <c r="A281">
        <v>171599</v>
      </c>
      <c r="B281" t="s">
        <v>314</v>
      </c>
      <c r="C281" t="s">
        <v>282</v>
      </c>
      <c r="D281">
        <v>0.83250000000000002</v>
      </c>
      <c r="E281">
        <v>892</v>
      </c>
      <c r="F281">
        <v>34068</v>
      </c>
      <c r="G281">
        <v>0.35270000000000001</v>
      </c>
      <c r="H281">
        <v>0.61380000000000001</v>
      </c>
      <c r="I281">
        <v>0.49469999999999997</v>
      </c>
      <c r="J281">
        <v>47907</v>
      </c>
      <c r="K281">
        <v>27000</v>
      </c>
      <c r="L281">
        <v>6387</v>
      </c>
      <c r="M281">
        <v>17</v>
      </c>
      <c r="N281" t="s">
        <v>24</v>
      </c>
      <c r="O281" t="s">
        <v>73</v>
      </c>
      <c r="P281" t="s">
        <v>137</v>
      </c>
      <c r="Q281" t="str">
        <f t="shared" si="4"/>
        <v>no</v>
      </c>
    </row>
    <row r="282" spans="1:17" x14ac:dyDescent="0.2">
      <c r="A282">
        <v>171881</v>
      </c>
      <c r="B282" t="s">
        <v>315</v>
      </c>
      <c r="C282" t="s">
        <v>282</v>
      </c>
      <c r="D282">
        <v>0.69099999999999995</v>
      </c>
      <c r="E282">
        <v>145</v>
      </c>
      <c r="F282">
        <v>27660</v>
      </c>
      <c r="G282">
        <v>0.5</v>
      </c>
      <c r="H282">
        <v>0.5897</v>
      </c>
      <c r="I282">
        <v>0.43140000000000001</v>
      </c>
      <c r="J282">
        <v>41066</v>
      </c>
      <c r="K282">
        <v>21389</v>
      </c>
      <c r="L282">
        <v>5553</v>
      </c>
      <c r="M282">
        <v>9</v>
      </c>
      <c r="N282" t="s">
        <v>24</v>
      </c>
      <c r="O282" t="s">
        <v>29</v>
      </c>
      <c r="P282" t="s">
        <v>137</v>
      </c>
      <c r="Q282" t="str">
        <f t="shared" si="4"/>
        <v>no</v>
      </c>
    </row>
    <row r="283" spans="1:17" x14ac:dyDescent="0.2">
      <c r="A283">
        <v>172051</v>
      </c>
      <c r="B283" t="s">
        <v>316</v>
      </c>
      <c r="C283" t="s">
        <v>282</v>
      </c>
      <c r="D283">
        <v>0.72070000000000001</v>
      </c>
      <c r="E283">
        <v>5989</v>
      </c>
      <c r="F283">
        <v>30450</v>
      </c>
      <c r="G283">
        <v>0.48249999999999998</v>
      </c>
      <c r="H283">
        <v>0.77569999999999995</v>
      </c>
      <c r="I283">
        <v>0.35170000000000001</v>
      </c>
      <c r="J283">
        <v>51955</v>
      </c>
      <c r="K283">
        <v>25000</v>
      </c>
      <c r="L283">
        <v>9515</v>
      </c>
      <c r="M283">
        <v>16</v>
      </c>
      <c r="N283" t="s">
        <v>19</v>
      </c>
      <c r="O283" t="s">
        <v>29</v>
      </c>
      <c r="P283" t="s">
        <v>137</v>
      </c>
      <c r="Q283" t="str">
        <f t="shared" si="4"/>
        <v>yes</v>
      </c>
    </row>
    <row r="284" spans="1:17" x14ac:dyDescent="0.2">
      <c r="A284">
        <v>172264</v>
      </c>
      <c r="B284" t="s">
        <v>317</v>
      </c>
      <c r="C284" t="s">
        <v>282</v>
      </c>
      <c r="D284">
        <v>0.68899999999999995</v>
      </c>
      <c r="E284">
        <v>1495</v>
      </c>
      <c r="F284">
        <v>30778</v>
      </c>
      <c r="G284">
        <v>0.38619999999999999</v>
      </c>
      <c r="H284">
        <v>0.7</v>
      </c>
      <c r="I284">
        <v>0.34189999999999998</v>
      </c>
      <c r="J284">
        <v>57529</v>
      </c>
      <c r="K284">
        <v>18750</v>
      </c>
      <c r="L284">
        <v>6749</v>
      </c>
      <c r="M284">
        <v>14</v>
      </c>
      <c r="N284" t="s">
        <v>24</v>
      </c>
      <c r="O284" t="s">
        <v>73</v>
      </c>
      <c r="P284" t="s">
        <v>137</v>
      </c>
      <c r="Q284" t="str">
        <f t="shared" si="4"/>
        <v>yes</v>
      </c>
    </row>
    <row r="285" spans="1:17" x14ac:dyDescent="0.2">
      <c r="A285">
        <v>172334</v>
      </c>
      <c r="B285" t="s">
        <v>318</v>
      </c>
      <c r="C285" t="s">
        <v>282</v>
      </c>
      <c r="D285">
        <v>0.51519999999999999</v>
      </c>
      <c r="E285">
        <v>1010</v>
      </c>
      <c r="F285">
        <v>34014</v>
      </c>
      <c r="G285">
        <v>0.63539999999999996</v>
      </c>
      <c r="H285">
        <v>0.77070000000000005</v>
      </c>
      <c r="I285">
        <v>0.28689999999999999</v>
      </c>
      <c r="J285">
        <v>51732</v>
      </c>
      <c r="K285">
        <v>26375</v>
      </c>
      <c r="L285">
        <v>6316</v>
      </c>
      <c r="M285">
        <v>12</v>
      </c>
      <c r="N285" t="s">
        <v>24</v>
      </c>
      <c r="O285" t="s">
        <v>73</v>
      </c>
      <c r="P285" t="s">
        <v>137</v>
      </c>
      <c r="Q285" t="str">
        <f t="shared" si="4"/>
        <v>yes</v>
      </c>
    </row>
    <row r="286" spans="1:17" x14ac:dyDescent="0.2">
      <c r="A286">
        <v>172644</v>
      </c>
      <c r="B286" t="s">
        <v>319</v>
      </c>
      <c r="C286" t="s">
        <v>282</v>
      </c>
      <c r="D286">
        <v>0.81159999999999999</v>
      </c>
      <c r="E286">
        <v>15587</v>
      </c>
      <c r="F286">
        <v>32037</v>
      </c>
      <c r="G286">
        <v>0.58440000000000003</v>
      </c>
      <c r="H286">
        <v>0.82650000000000001</v>
      </c>
      <c r="I286">
        <v>0.45689999999999997</v>
      </c>
      <c r="J286">
        <v>53493</v>
      </c>
      <c r="K286">
        <v>21250</v>
      </c>
      <c r="L286">
        <v>12166</v>
      </c>
      <c r="M286">
        <v>14</v>
      </c>
      <c r="N286" t="s">
        <v>19</v>
      </c>
      <c r="O286" t="s">
        <v>20</v>
      </c>
      <c r="P286" t="s">
        <v>137</v>
      </c>
      <c r="Q286" t="str">
        <f t="shared" si="4"/>
        <v>yes</v>
      </c>
    </row>
    <row r="287" spans="1:17" x14ac:dyDescent="0.2">
      <c r="A287">
        <v>172699</v>
      </c>
      <c r="B287" t="s">
        <v>320</v>
      </c>
      <c r="C287" t="s">
        <v>282</v>
      </c>
      <c r="D287">
        <v>0.84599999999999997</v>
      </c>
      <c r="E287">
        <v>12568</v>
      </c>
      <c r="F287">
        <v>19034</v>
      </c>
      <c r="G287">
        <v>0.57569999999999999</v>
      </c>
      <c r="H287">
        <v>0.81120000000000003</v>
      </c>
      <c r="I287">
        <v>0.26750000000000002</v>
      </c>
      <c r="J287">
        <v>53562</v>
      </c>
      <c r="K287">
        <v>26188</v>
      </c>
      <c r="L287">
        <v>10830</v>
      </c>
      <c r="M287">
        <v>16</v>
      </c>
      <c r="N287" t="s">
        <v>19</v>
      </c>
      <c r="O287" t="s">
        <v>20</v>
      </c>
      <c r="P287" t="s">
        <v>137</v>
      </c>
      <c r="Q287" t="str">
        <f t="shared" si="4"/>
        <v>yes</v>
      </c>
    </row>
    <row r="288" spans="1:17" x14ac:dyDescent="0.2">
      <c r="A288">
        <v>173045</v>
      </c>
      <c r="B288" t="s">
        <v>321</v>
      </c>
      <c r="C288" t="s">
        <v>322</v>
      </c>
      <c r="D288">
        <v>0.81979999999999997</v>
      </c>
      <c r="E288">
        <v>2494</v>
      </c>
      <c r="F288">
        <v>45452</v>
      </c>
      <c r="G288">
        <v>0.51670000000000005</v>
      </c>
      <c r="H288">
        <v>0.72330000000000005</v>
      </c>
      <c r="I288">
        <v>0.56140000000000001</v>
      </c>
      <c r="J288">
        <v>58829</v>
      </c>
      <c r="K288">
        <v>25347</v>
      </c>
      <c r="L288">
        <v>8416</v>
      </c>
      <c r="M288">
        <v>14</v>
      </c>
      <c r="N288" t="s">
        <v>24</v>
      </c>
      <c r="O288" t="s">
        <v>20</v>
      </c>
      <c r="P288" t="s">
        <v>137</v>
      </c>
      <c r="Q288" t="str">
        <f t="shared" si="4"/>
        <v>yes</v>
      </c>
    </row>
    <row r="289" spans="1:17" x14ac:dyDescent="0.2">
      <c r="A289">
        <v>173124</v>
      </c>
      <c r="B289" t="s">
        <v>323</v>
      </c>
      <c r="C289" t="s">
        <v>322</v>
      </c>
      <c r="D289">
        <v>0.55979999999999996</v>
      </c>
      <c r="E289">
        <v>3139</v>
      </c>
      <c r="F289">
        <v>10237</v>
      </c>
      <c r="G289">
        <v>0.47870000000000001</v>
      </c>
      <c r="H289">
        <v>0.72670000000000001</v>
      </c>
      <c r="I289">
        <v>0.28320000000000001</v>
      </c>
      <c r="J289">
        <v>53755</v>
      </c>
      <c r="K289">
        <v>19750</v>
      </c>
      <c r="L289">
        <v>10427</v>
      </c>
      <c r="M289">
        <v>18</v>
      </c>
      <c r="N289" t="s">
        <v>19</v>
      </c>
      <c r="O289" t="s">
        <v>73</v>
      </c>
      <c r="P289" t="s">
        <v>137</v>
      </c>
      <c r="Q289" t="str">
        <f t="shared" si="4"/>
        <v>yes</v>
      </c>
    </row>
    <row r="290" spans="1:17" x14ac:dyDescent="0.2">
      <c r="A290">
        <v>173142</v>
      </c>
      <c r="B290" t="s">
        <v>324</v>
      </c>
      <c r="C290" t="s">
        <v>322</v>
      </c>
      <c r="D290">
        <v>0.38969999999999999</v>
      </c>
      <c r="E290">
        <v>669</v>
      </c>
      <c r="F290">
        <v>31360</v>
      </c>
      <c r="G290">
        <v>0.54859999999999998</v>
      </c>
      <c r="H290">
        <v>0.71960000000000002</v>
      </c>
      <c r="I290">
        <v>0.22470000000000001</v>
      </c>
      <c r="J290">
        <v>46110</v>
      </c>
      <c r="K290">
        <v>23000</v>
      </c>
      <c r="L290">
        <v>7253</v>
      </c>
      <c r="M290">
        <v>12</v>
      </c>
      <c r="N290" t="s">
        <v>24</v>
      </c>
      <c r="O290" t="s">
        <v>20</v>
      </c>
      <c r="P290" t="s">
        <v>137</v>
      </c>
      <c r="Q290" t="str">
        <f t="shared" si="4"/>
        <v>no</v>
      </c>
    </row>
    <row r="291" spans="1:17" x14ac:dyDescent="0.2">
      <c r="A291">
        <v>173160</v>
      </c>
      <c r="B291" t="s">
        <v>193</v>
      </c>
      <c r="C291" t="s">
        <v>322</v>
      </c>
      <c r="D291">
        <v>0.878</v>
      </c>
      <c r="E291">
        <v>1871</v>
      </c>
      <c r="F291">
        <v>44226</v>
      </c>
      <c r="G291">
        <v>0.71379999999999999</v>
      </c>
      <c r="H291">
        <v>0.85709999999999997</v>
      </c>
      <c r="I291">
        <v>0.1852</v>
      </c>
      <c r="J291">
        <v>63764</v>
      </c>
      <c r="K291">
        <v>21500</v>
      </c>
      <c r="L291">
        <v>8331</v>
      </c>
      <c r="M291">
        <v>14</v>
      </c>
      <c r="N291" t="s">
        <v>24</v>
      </c>
      <c r="O291" t="s">
        <v>29</v>
      </c>
      <c r="P291" t="s">
        <v>137</v>
      </c>
      <c r="Q291" t="str">
        <f t="shared" si="4"/>
        <v>yes</v>
      </c>
    </row>
    <row r="292" spans="1:17" x14ac:dyDescent="0.2">
      <c r="A292">
        <v>173258</v>
      </c>
      <c r="B292" t="s">
        <v>325</v>
      </c>
      <c r="C292" t="s">
        <v>322</v>
      </c>
      <c r="D292">
        <v>0.2041</v>
      </c>
      <c r="E292">
        <v>2086</v>
      </c>
      <c r="F292">
        <v>68892</v>
      </c>
      <c r="G292">
        <v>0.89600000000000002</v>
      </c>
      <c r="H292">
        <v>0.9647</v>
      </c>
      <c r="I292">
        <v>0.1653</v>
      </c>
      <c r="J292">
        <v>75525</v>
      </c>
      <c r="K292">
        <v>16750</v>
      </c>
      <c r="L292">
        <v>13960</v>
      </c>
      <c r="M292">
        <v>8</v>
      </c>
      <c r="N292" t="s">
        <v>24</v>
      </c>
      <c r="O292" t="s">
        <v>73</v>
      </c>
      <c r="P292" t="s">
        <v>137</v>
      </c>
      <c r="Q292" t="str">
        <f t="shared" si="4"/>
        <v>yes</v>
      </c>
    </row>
    <row r="293" spans="1:17" x14ac:dyDescent="0.2">
      <c r="A293">
        <v>173300</v>
      </c>
      <c r="B293" t="s">
        <v>326</v>
      </c>
      <c r="C293" t="s">
        <v>322</v>
      </c>
      <c r="D293">
        <v>0.62649999999999995</v>
      </c>
      <c r="E293">
        <v>1829</v>
      </c>
      <c r="F293">
        <v>31170</v>
      </c>
      <c r="G293">
        <v>0.61070000000000002</v>
      </c>
      <c r="H293">
        <v>0.83560000000000001</v>
      </c>
      <c r="I293">
        <v>0.19070000000000001</v>
      </c>
      <c r="J293">
        <v>59317</v>
      </c>
      <c r="K293">
        <v>26847</v>
      </c>
      <c r="L293">
        <v>7714</v>
      </c>
      <c r="M293">
        <v>12</v>
      </c>
      <c r="N293" t="s">
        <v>24</v>
      </c>
      <c r="O293" t="s">
        <v>29</v>
      </c>
      <c r="P293" t="s">
        <v>137</v>
      </c>
      <c r="Q293" t="str">
        <f t="shared" si="4"/>
        <v>yes</v>
      </c>
    </row>
    <row r="294" spans="1:17" x14ac:dyDescent="0.2">
      <c r="A294">
        <v>173328</v>
      </c>
      <c r="B294" t="s">
        <v>327</v>
      </c>
      <c r="C294" t="s">
        <v>322</v>
      </c>
      <c r="D294">
        <v>0.78869999999999996</v>
      </c>
      <c r="E294">
        <v>3018</v>
      </c>
      <c r="F294">
        <v>25600</v>
      </c>
      <c r="G294">
        <v>0.45900000000000002</v>
      </c>
      <c r="H294">
        <v>0.67390000000000005</v>
      </c>
      <c r="I294">
        <v>0.35220000000000001</v>
      </c>
      <c r="J294">
        <v>59871</v>
      </c>
      <c r="K294">
        <v>17832</v>
      </c>
      <c r="L294">
        <v>7654</v>
      </c>
      <c r="M294">
        <v>16</v>
      </c>
      <c r="N294" t="s">
        <v>24</v>
      </c>
      <c r="O294" t="s">
        <v>20</v>
      </c>
      <c r="P294" t="s">
        <v>137</v>
      </c>
      <c r="Q294" t="str">
        <f t="shared" si="4"/>
        <v>yes</v>
      </c>
    </row>
    <row r="295" spans="1:17" x14ac:dyDescent="0.2">
      <c r="A295">
        <v>173452</v>
      </c>
      <c r="B295" t="s">
        <v>328</v>
      </c>
      <c r="C295" t="s">
        <v>322</v>
      </c>
      <c r="D295">
        <v>0.87170000000000003</v>
      </c>
      <c r="E295">
        <v>725</v>
      </c>
      <c r="F295">
        <v>18120</v>
      </c>
      <c r="G295">
        <v>0.71499999999999997</v>
      </c>
      <c r="H295">
        <v>0.84670000000000001</v>
      </c>
      <c r="I295">
        <v>0.27050000000000002</v>
      </c>
      <c r="J295">
        <v>47491</v>
      </c>
      <c r="K295">
        <v>20177</v>
      </c>
      <c r="L295">
        <v>5088</v>
      </c>
      <c r="M295">
        <v>10</v>
      </c>
      <c r="N295" t="s">
        <v>24</v>
      </c>
      <c r="O295" t="s">
        <v>73</v>
      </c>
      <c r="P295" t="s">
        <v>137</v>
      </c>
      <c r="Q295" t="str">
        <f t="shared" si="4"/>
        <v>no</v>
      </c>
    </row>
    <row r="296" spans="1:17" x14ac:dyDescent="0.2">
      <c r="A296">
        <v>173647</v>
      </c>
      <c r="B296" t="s">
        <v>329</v>
      </c>
      <c r="C296" t="s">
        <v>322</v>
      </c>
      <c r="D296">
        <v>0.6099</v>
      </c>
      <c r="E296">
        <v>1878</v>
      </c>
      <c r="F296">
        <v>56076</v>
      </c>
      <c r="G296">
        <v>0.76649999999999996</v>
      </c>
      <c r="H296">
        <v>0.87980000000000003</v>
      </c>
      <c r="I296">
        <v>0.20699999999999999</v>
      </c>
      <c r="J296">
        <v>65607</v>
      </c>
      <c r="K296">
        <v>26774</v>
      </c>
      <c r="L296">
        <v>8374</v>
      </c>
      <c r="M296">
        <v>12</v>
      </c>
      <c r="N296" t="s">
        <v>24</v>
      </c>
      <c r="O296" t="s">
        <v>73</v>
      </c>
      <c r="P296" t="s">
        <v>137</v>
      </c>
      <c r="Q296" t="str">
        <f t="shared" si="4"/>
        <v>yes</v>
      </c>
    </row>
    <row r="297" spans="1:17" x14ac:dyDescent="0.2">
      <c r="A297">
        <v>173665</v>
      </c>
      <c r="B297" t="s">
        <v>330</v>
      </c>
      <c r="C297" t="s">
        <v>322</v>
      </c>
      <c r="D297">
        <v>0.87629999999999997</v>
      </c>
      <c r="E297">
        <v>1776</v>
      </c>
      <c r="F297">
        <v>50004</v>
      </c>
      <c r="G297">
        <v>0.60450000000000004</v>
      </c>
      <c r="H297">
        <v>0.7823</v>
      </c>
      <c r="I297">
        <v>0.40699999999999997</v>
      </c>
      <c r="J297">
        <v>61106</v>
      </c>
      <c r="K297">
        <v>23770</v>
      </c>
      <c r="L297">
        <v>8221</v>
      </c>
      <c r="M297">
        <v>14</v>
      </c>
      <c r="N297" t="s">
        <v>24</v>
      </c>
      <c r="O297" t="s">
        <v>20</v>
      </c>
      <c r="P297" t="s">
        <v>137</v>
      </c>
      <c r="Q297" t="str">
        <f t="shared" si="4"/>
        <v>yes</v>
      </c>
    </row>
    <row r="298" spans="1:17" x14ac:dyDescent="0.2">
      <c r="A298">
        <v>173902</v>
      </c>
      <c r="B298" t="s">
        <v>331</v>
      </c>
      <c r="C298" t="s">
        <v>322</v>
      </c>
      <c r="D298">
        <v>0.28520000000000001</v>
      </c>
      <c r="E298">
        <v>2131</v>
      </c>
      <c r="F298">
        <v>68104</v>
      </c>
      <c r="G298">
        <v>0.871</v>
      </c>
      <c r="H298">
        <v>0.92279999999999995</v>
      </c>
      <c r="I298">
        <v>0.17230000000000001</v>
      </c>
      <c r="J298">
        <v>63878</v>
      </c>
      <c r="K298">
        <v>23000</v>
      </c>
      <c r="L298">
        <v>11951</v>
      </c>
      <c r="M298">
        <v>10</v>
      </c>
      <c r="N298" t="s">
        <v>24</v>
      </c>
      <c r="O298" t="s">
        <v>20</v>
      </c>
      <c r="P298" t="s">
        <v>137</v>
      </c>
      <c r="Q298" t="str">
        <f t="shared" si="4"/>
        <v>yes</v>
      </c>
    </row>
    <row r="299" spans="1:17" x14ac:dyDescent="0.2">
      <c r="A299">
        <v>173920</v>
      </c>
      <c r="B299" t="s">
        <v>332</v>
      </c>
      <c r="C299" t="s">
        <v>322</v>
      </c>
      <c r="D299">
        <v>0.88439999999999996</v>
      </c>
      <c r="E299">
        <v>11703</v>
      </c>
      <c r="F299">
        <v>18942</v>
      </c>
      <c r="G299">
        <v>0.53949999999999998</v>
      </c>
      <c r="H299">
        <v>0.80249999999999999</v>
      </c>
      <c r="I299">
        <v>0.20960000000000001</v>
      </c>
      <c r="J299">
        <v>56922</v>
      </c>
      <c r="K299">
        <v>21106</v>
      </c>
      <c r="L299">
        <v>11257</v>
      </c>
      <c r="M299">
        <v>21</v>
      </c>
      <c r="N299" t="s">
        <v>19</v>
      </c>
      <c r="O299" t="s">
        <v>20</v>
      </c>
      <c r="P299" t="s">
        <v>137</v>
      </c>
      <c r="Q299" t="str">
        <f t="shared" si="4"/>
        <v>yes</v>
      </c>
    </row>
    <row r="300" spans="1:17" x14ac:dyDescent="0.2">
      <c r="A300">
        <v>174020</v>
      </c>
      <c r="B300" t="s">
        <v>333</v>
      </c>
      <c r="C300" t="s">
        <v>322</v>
      </c>
      <c r="D300">
        <v>0.98709999999999998</v>
      </c>
      <c r="E300">
        <v>5616</v>
      </c>
      <c r="F300">
        <v>9840</v>
      </c>
      <c r="G300">
        <v>0.43569999999999998</v>
      </c>
      <c r="H300">
        <v>0.6754</v>
      </c>
      <c r="I300">
        <v>0.47549999999999998</v>
      </c>
      <c r="J300">
        <v>64705</v>
      </c>
      <c r="K300">
        <v>17100</v>
      </c>
      <c r="L300">
        <v>11336</v>
      </c>
      <c r="M300">
        <v>15</v>
      </c>
      <c r="N300" t="s">
        <v>19</v>
      </c>
      <c r="O300" t="s">
        <v>20</v>
      </c>
      <c r="P300" t="s">
        <v>137</v>
      </c>
      <c r="Q300" t="str">
        <f t="shared" si="4"/>
        <v>yes</v>
      </c>
    </row>
    <row r="301" spans="1:17" x14ac:dyDescent="0.2">
      <c r="A301">
        <v>174066</v>
      </c>
      <c r="B301" t="s">
        <v>334</v>
      </c>
      <c r="C301" t="s">
        <v>322</v>
      </c>
      <c r="D301">
        <v>0.79749999999999999</v>
      </c>
      <c r="E301">
        <v>31855</v>
      </c>
      <c r="F301">
        <v>38362</v>
      </c>
      <c r="G301">
        <v>0.8528</v>
      </c>
      <c r="H301">
        <v>0.91120000000000001</v>
      </c>
      <c r="I301">
        <v>0.17649999999999999</v>
      </c>
      <c r="J301">
        <v>69020</v>
      </c>
      <c r="K301">
        <v>19500</v>
      </c>
      <c r="L301">
        <v>13662</v>
      </c>
      <c r="M301">
        <v>17</v>
      </c>
      <c r="N301" t="s">
        <v>19</v>
      </c>
      <c r="O301" t="s">
        <v>20</v>
      </c>
      <c r="P301" t="s">
        <v>137</v>
      </c>
      <c r="Q301" t="str">
        <f t="shared" si="4"/>
        <v>yes</v>
      </c>
    </row>
    <row r="302" spans="1:17" x14ac:dyDescent="0.2">
      <c r="A302">
        <v>174075</v>
      </c>
      <c r="B302" t="s">
        <v>335</v>
      </c>
      <c r="C302" t="s">
        <v>322</v>
      </c>
      <c r="D302">
        <v>0.87860000000000005</v>
      </c>
      <c r="E302">
        <v>1729</v>
      </c>
      <c r="F302">
        <v>13288</v>
      </c>
      <c r="G302">
        <v>0.49759999999999999</v>
      </c>
      <c r="H302">
        <v>0.8</v>
      </c>
      <c r="I302">
        <v>0.20250000000000001</v>
      </c>
      <c r="J302">
        <v>58056</v>
      </c>
      <c r="K302">
        <v>20500</v>
      </c>
      <c r="L302">
        <v>9241</v>
      </c>
      <c r="M302">
        <v>18</v>
      </c>
      <c r="N302" t="s">
        <v>19</v>
      </c>
      <c r="O302" t="s">
        <v>73</v>
      </c>
      <c r="P302" t="s">
        <v>137</v>
      </c>
      <c r="Q302" t="str">
        <f t="shared" si="4"/>
        <v>yes</v>
      </c>
    </row>
    <row r="303" spans="1:17" x14ac:dyDescent="0.2">
      <c r="A303">
        <v>174127</v>
      </c>
      <c r="B303" t="s">
        <v>336</v>
      </c>
      <c r="C303" t="s">
        <v>322</v>
      </c>
      <c r="D303">
        <v>0.48480000000000001</v>
      </c>
      <c r="E303">
        <v>705</v>
      </c>
      <c r="F303">
        <v>45484</v>
      </c>
      <c r="G303">
        <v>0.51160000000000005</v>
      </c>
      <c r="H303">
        <v>0.74560000000000004</v>
      </c>
      <c r="I303">
        <v>0.42109999999999997</v>
      </c>
      <c r="J303">
        <v>40873</v>
      </c>
      <c r="K303">
        <v>27000</v>
      </c>
      <c r="L303">
        <v>8513</v>
      </c>
      <c r="M303">
        <v>12</v>
      </c>
      <c r="N303" t="s">
        <v>24</v>
      </c>
      <c r="O303" t="s">
        <v>20</v>
      </c>
      <c r="P303" t="s">
        <v>137</v>
      </c>
      <c r="Q303" t="str">
        <f t="shared" si="4"/>
        <v>no</v>
      </c>
    </row>
    <row r="304" spans="1:17" x14ac:dyDescent="0.2">
      <c r="A304">
        <v>174154</v>
      </c>
      <c r="B304" t="s">
        <v>337</v>
      </c>
      <c r="C304" t="s">
        <v>322</v>
      </c>
      <c r="D304">
        <v>0.9375</v>
      </c>
      <c r="E304">
        <v>740</v>
      </c>
      <c r="F304">
        <v>13450</v>
      </c>
      <c r="G304">
        <v>0.4667</v>
      </c>
      <c r="H304">
        <v>0.69569999999999999</v>
      </c>
      <c r="I304">
        <v>0.56679999999999997</v>
      </c>
      <c r="J304">
        <v>36909</v>
      </c>
      <c r="K304">
        <v>21500</v>
      </c>
      <c r="L304">
        <v>7450</v>
      </c>
      <c r="M304">
        <v>15</v>
      </c>
      <c r="N304" t="s">
        <v>24</v>
      </c>
      <c r="O304" t="s">
        <v>20</v>
      </c>
      <c r="P304" t="s">
        <v>137</v>
      </c>
      <c r="Q304" t="str">
        <f t="shared" si="4"/>
        <v>no</v>
      </c>
    </row>
    <row r="305" spans="1:17" x14ac:dyDescent="0.2">
      <c r="A305">
        <v>174233</v>
      </c>
      <c r="B305" t="s">
        <v>338</v>
      </c>
      <c r="C305" t="s">
        <v>322</v>
      </c>
      <c r="D305">
        <v>0.88749999999999996</v>
      </c>
      <c r="E305">
        <v>7336</v>
      </c>
      <c r="F305">
        <v>20130</v>
      </c>
      <c r="G305">
        <v>0.6472</v>
      </c>
      <c r="H305">
        <v>0.81140000000000001</v>
      </c>
      <c r="I305">
        <v>0.18790000000000001</v>
      </c>
      <c r="J305">
        <v>62616</v>
      </c>
      <c r="K305">
        <v>22024</v>
      </c>
      <c r="L305">
        <v>9267</v>
      </c>
      <c r="M305">
        <v>16</v>
      </c>
      <c r="N305" t="s">
        <v>19</v>
      </c>
      <c r="O305" t="s">
        <v>20</v>
      </c>
      <c r="P305" t="s">
        <v>137</v>
      </c>
      <c r="Q305" t="str">
        <f t="shared" si="4"/>
        <v>yes</v>
      </c>
    </row>
    <row r="306" spans="1:17" x14ac:dyDescent="0.2">
      <c r="A306">
        <v>174251</v>
      </c>
      <c r="B306" t="s">
        <v>339</v>
      </c>
      <c r="C306" t="s">
        <v>322</v>
      </c>
      <c r="D306">
        <v>0.74929999999999997</v>
      </c>
      <c r="E306">
        <v>936</v>
      </c>
      <c r="F306">
        <v>16710</v>
      </c>
      <c r="G306">
        <v>0.625</v>
      </c>
      <c r="H306">
        <v>0.73899999999999999</v>
      </c>
      <c r="I306">
        <v>0.32550000000000001</v>
      </c>
      <c r="J306">
        <v>50919</v>
      </c>
      <c r="K306">
        <v>18995</v>
      </c>
      <c r="L306">
        <v>8211</v>
      </c>
      <c r="M306">
        <v>9</v>
      </c>
      <c r="N306" t="s">
        <v>19</v>
      </c>
      <c r="O306" t="s">
        <v>73</v>
      </c>
      <c r="P306" t="s">
        <v>137</v>
      </c>
      <c r="Q306" t="str">
        <f t="shared" si="4"/>
        <v>yes</v>
      </c>
    </row>
    <row r="307" spans="1:17" x14ac:dyDescent="0.2">
      <c r="A307">
        <v>174358</v>
      </c>
      <c r="B307" t="s">
        <v>340</v>
      </c>
      <c r="C307" t="s">
        <v>322</v>
      </c>
      <c r="D307">
        <v>0.58760000000000001</v>
      </c>
      <c r="E307">
        <v>3072</v>
      </c>
      <c r="F307">
        <v>10428</v>
      </c>
      <c r="G307">
        <v>0.57320000000000004</v>
      </c>
      <c r="H307">
        <v>0.74960000000000004</v>
      </c>
      <c r="I307">
        <v>0.27950000000000003</v>
      </c>
      <c r="J307">
        <v>50527</v>
      </c>
      <c r="K307">
        <v>20000</v>
      </c>
      <c r="L307">
        <v>10729</v>
      </c>
      <c r="M307">
        <v>17</v>
      </c>
      <c r="N307" t="s">
        <v>19</v>
      </c>
      <c r="O307" t="s">
        <v>29</v>
      </c>
      <c r="P307" t="s">
        <v>137</v>
      </c>
      <c r="Q307" t="str">
        <f t="shared" si="4"/>
        <v>yes</v>
      </c>
    </row>
    <row r="308" spans="1:17" x14ac:dyDescent="0.2">
      <c r="A308">
        <v>174437</v>
      </c>
      <c r="B308" t="s">
        <v>341</v>
      </c>
      <c r="C308" t="s">
        <v>322</v>
      </c>
      <c r="D308">
        <v>0.98980000000000001</v>
      </c>
      <c r="E308">
        <v>709</v>
      </c>
      <c r="F308">
        <v>32220</v>
      </c>
      <c r="G308">
        <v>0.66339999999999999</v>
      </c>
      <c r="H308">
        <v>0.82210000000000005</v>
      </c>
      <c r="I308">
        <v>0.42559999999999998</v>
      </c>
      <c r="J308">
        <v>45064</v>
      </c>
      <c r="K308">
        <v>23200</v>
      </c>
      <c r="L308">
        <v>6701</v>
      </c>
      <c r="M308">
        <v>14</v>
      </c>
      <c r="N308" t="s">
        <v>24</v>
      </c>
      <c r="O308" t="s">
        <v>20</v>
      </c>
      <c r="P308" t="s">
        <v>137</v>
      </c>
      <c r="Q308" t="str">
        <f t="shared" si="4"/>
        <v>no</v>
      </c>
    </row>
    <row r="309" spans="1:17" x14ac:dyDescent="0.2">
      <c r="A309">
        <v>174491</v>
      </c>
      <c r="B309" t="s">
        <v>342</v>
      </c>
      <c r="C309" t="s">
        <v>322</v>
      </c>
      <c r="D309">
        <v>0.93469999999999998</v>
      </c>
      <c r="E309">
        <v>1442</v>
      </c>
      <c r="F309">
        <v>37920</v>
      </c>
      <c r="G309">
        <v>0.68130000000000002</v>
      </c>
      <c r="H309">
        <v>0.82869999999999999</v>
      </c>
      <c r="I309">
        <v>0.1573</v>
      </c>
      <c r="J309">
        <v>50755</v>
      </c>
      <c r="K309">
        <v>21325</v>
      </c>
      <c r="L309">
        <v>6608</v>
      </c>
      <c r="M309">
        <v>16</v>
      </c>
      <c r="N309" t="s">
        <v>24</v>
      </c>
      <c r="O309" t="s">
        <v>29</v>
      </c>
      <c r="P309" t="s">
        <v>137</v>
      </c>
      <c r="Q309" t="str">
        <f t="shared" si="4"/>
        <v>yes</v>
      </c>
    </row>
    <row r="310" spans="1:17" x14ac:dyDescent="0.2">
      <c r="A310">
        <v>174747</v>
      </c>
      <c r="B310" t="s">
        <v>343</v>
      </c>
      <c r="C310" t="s">
        <v>322</v>
      </c>
      <c r="D310">
        <v>0.91520000000000001</v>
      </c>
      <c r="E310">
        <v>1370</v>
      </c>
      <c r="F310">
        <v>55756</v>
      </c>
      <c r="G310">
        <v>0.7712</v>
      </c>
      <c r="H310">
        <v>0.86280000000000001</v>
      </c>
      <c r="I310">
        <v>0.1986</v>
      </c>
      <c r="J310">
        <v>63260</v>
      </c>
      <c r="K310">
        <v>26944</v>
      </c>
      <c r="L310">
        <v>9135</v>
      </c>
      <c r="M310">
        <v>11</v>
      </c>
      <c r="N310" t="s">
        <v>24</v>
      </c>
      <c r="O310" t="s">
        <v>29</v>
      </c>
      <c r="P310" t="s">
        <v>137</v>
      </c>
      <c r="Q310" t="str">
        <f t="shared" si="4"/>
        <v>yes</v>
      </c>
    </row>
    <row r="311" spans="1:17" x14ac:dyDescent="0.2">
      <c r="A311">
        <v>174783</v>
      </c>
      <c r="B311" t="s">
        <v>344</v>
      </c>
      <c r="C311" t="s">
        <v>322</v>
      </c>
      <c r="D311">
        <v>0.94799999999999995</v>
      </c>
      <c r="E311">
        <v>5088</v>
      </c>
      <c r="F311">
        <v>10245</v>
      </c>
      <c r="G311">
        <v>0.4032</v>
      </c>
      <c r="H311">
        <v>0.70650000000000002</v>
      </c>
      <c r="I311">
        <v>0.2167</v>
      </c>
      <c r="J311">
        <v>55813</v>
      </c>
      <c r="K311">
        <v>21058</v>
      </c>
      <c r="L311">
        <v>11863</v>
      </c>
      <c r="M311">
        <v>18</v>
      </c>
      <c r="N311" t="s">
        <v>19</v>
      </c>
      <c r="O311" t="s">
        <v>20</v>
      </c>
      <c r="P311" t="s">
        <v>137</v>
      </c>
      <c r="Q311" t="str">
        <f t="shared" si="4"/>
        <v>yes</v>
      </c>
    </row>
    <row r="312" spans="1:17" x14ac:dyDescent="0.2">
      <c r="A312">
        <v>174792</v>
      </c>
      <c r="B312" t="s">
        <v>345</v>
      </c>
      <c r="C312" t="s">
        <v>322</v>
      </c>
      <c r="D312">
        <v>0.90620000000000001</v>
      </c>
      <c r="E312">
        <v>1395</v>
      </c>
      <c r="F312">
        <v>55816</v>
      </c>
      <c r="G312">
        <v>0.75380000000000003</v>
      </c>
      <c r="H312">
        <v>0.85750000000000004</v>
      </c>
      <c r="I312">
        <v>0.18029999999999999</v>
      </c>
      <c r="J312">
        <v>76786</v>
      </c>
      <c r="K312">
        <v>27000</v>
      </c>
      <c r="L312">
        <v>8973</v>
      </c>
      <c r="M312">
        <v>12</v>
      </c>
      <c r="N312" t="s">
        <v>24</v>
      </c>
      <c r="O312" t="s">
        <v>73</v>
      </c>
      <c r="P312" t="s">
        <v>137</v>
      </c>
      <c r="Q312" t="str">
        <f t="shared" si="4"/>
        <v>yes</v>
      </c>
    </row>
    <row r="313" spans="1:17" x14ac:dyDescent="0.2">
      <c r="A313">
        <v>174817</v>
      </c>
      <c r="B313" t="s">
        <v>346</v>
      </c>
      <c r="C313" t="s">
        <v>322</v>
      </c>
      <c r="D313">
        <v>0.92779999999999996</v>
      </c>
      <c r="E313">
        <v>1073</v>
      </c>
      <c r="F313">
        <v>45080</v>
      </c>
      <c r="G313">
        <v>0.66010000000000002</v>
      </c>
      <c r="H313">
        <v>0.74629999999999996</v>
      </c>
      <c r="I313">
        <v>0.2452</v>
      </c>
      <c r="J313">
        <v>58170</v>
      </c>
      <c r="K313">
        <v>21500</v>
      </c>
      <c r="L313">
        <v>7511</v>
      </c>
      <c r="M313">
        <v>18</v>
      </c>
      <c r="N313" t="s">
        <v>24</v>
      </c>
      <c r="O313" t="s">
        <v>73</v>
      </c>
      <c r="P313" t="s">
        <v>137</v>
      </c>
      <c r="Q313" t="str">
        <f t="shared" si="4"/>
        <v>yes</v>
      </c>
    </row>
    <row r="314" spans="1:17" x14ac:dyDescent="0.2">
      <c r="A314">
        <v>174844</v>
      </c>
      <c r="B314" t="s">
        <v>347</v>
      </c>
      <c r="C314" t="s">
        <v>322</v>
      </c>
      <c r="D314">
        <v>0.48320000000000002</v>
      </c>
      <c r="E314">
        <v>3093</v>
      </c>
      <c r="F314">
        <v>59760</v>
      </c>
      <c r="G314">
        <v>0.84</v>
      </c>
      <c r="H314">
        <v>0.92230000000000001</v>
      </c>
      <c r="I314">
        <v>0.21210000000000001</v>
      </c>
      <c r="J314">
        <v>65543</v>
      </c>
      <c r="K314">
        <v>26000</v>
      </c>
      <c r="L314">
        <v>9218</v>
      </c>
      <c r="M314">
        <v>11</v>
      </c>
      <c r="N314" t="s">
        <v>24</v>
      </c>
      <c r="O314" t="s">
        <v>73</v>
      </c>
      <c r="P314" t="s">
        <v>137</v>
      </c>
      <c r="Q314" t="str">
        <f t="shared" si="4"/>
        <v>yes</v>
      </c>
    </row>
    <row r="315" spans="1:17" x14ac:dyDescent="0.2">
      <c r="A315">
        <v>174862</v>
      </c>
      <c r="B315" t="s">
        <v>348</v>
      </c>
      <c r="C315" t="s">
        <v>322</v>
      </c>
      <c r="D315">
        <v>0.2278</v>
      </c>
      <c r="E315">
        <v>796</v>
      </c>
      <c r="F315">
        <v>31410</v>
      </c>
      <c r="G315">
        <v>0.45390000000000003</v>
      </c>
      <c r="H315">
        <v>0.69840000000000002</v>
      </c>
      <c r="I315">
        <v>0.24440000000000001</v>
      </c>
      <c r="J315">
        <v>48057</v>
      </c>
      <c r="K315">
        <v>22500</v>
      </c>
      <c r="L315">
        <v>5375</v>
      </c>
      <c r="M315">
        <v>15</v>
      </c>
      <c r="N315" t="s">
        <v>24</v>
      </c>
      <c r="O315" t="s">
        <v>73</v>
      </c>
      <c r="P315" t="s">
        <v>137</v>
      </c>
      <c r="Q315" t="str">
        <f t="shared" si="4"/>
        <v>no</v>
      </c>
    </row>
    <row r="316" spans="1:17" x14ac:dyDescent="0.2">
      <c r="A316">
        <v>174899</v>
      </c>
      <c r="B316" t="s">
        <v>349</v>
      </c>
      <c r="C316" t="s">
        <v>322</v>
      </c>
      <c r="D316">
        <v>0.92959999999999998</v>
      </c>
      <c r="E316">
        <v>1765</v>
      </c>
      <c r="F316">
        <v>41778</v>
      </c>
      <c r="G316">
        <v>0.70530000000000004</v>
      </c>
      <c r="H316">
        <v>0.81840000000000002</v>
      </c>
      <c r="I316">
        <v>0.24840000000000001</v>
      </c>
      <c r="J316">
        <v>65934</v>
      </c>
      <c r="K316">
        <v>20000</v>
      </c>
      <c r="L316">
        <v>7589</v>
      </c>
      <c r="M316">
        <v>12</v>
      </c>
      <c r="N316" t="s">
        <v>24</v>
      </c>
      <c r="O316" t="s">
        <v>20</v>
      </c>
      <c r="P316" t="s">
        <v>137</v>
      </c>
      <c r="Q316" t="str">
        <f t="shared" si="4"/>
        <v>yes</v>
      </c>
    </row>
    <row r="317" spans="1:17" x14ac:dyDescent="0.2">
      <c r="A317">
        <v>174914</v>
      </c>
      <c r="B317" t="s">
        <v>350</v>
      </c>
      <c r="C317" t="s">
        <v>322</v>
      </c>
      <c r="D317">
        <v>0.85360000000000003</v>
      </c>
      <c r="E317">
        <v>6245</v>
      </c>
      <c r="F317">
        <v>54398</v>
      </c>
      <c r="G317">
        <v>0.76380000000000003</v>
      </c>
      <c r="H317">
        <v>0.88449999999999995</v>
      </c>
      <c r="I317">
        <v>0.2177</v>
      </c>
      <c r="J317">
        <v>73739</v>
      </c>
      <c r="K317">
        <v>23250</v>
      </c>
      <c r="L317">
        <v>11771</v>
      </c>
      <c r="M317">
        <v>14</v>
      </c>
      <c r="N317" t="s">
        <v>24</v>
      </c>
      <c r="O317" t="s">
        <v>20</v>
      </c>
      <c r="P317" t="s">
        <v>137</v>
      </c>
      <c r="Q317" t="str">
        <f t="shared" si="4"/>
        <v>yes</v>
      </c>
    </row>
    <row r="318" spans="1:17" x14ac:dyDescent="0.2">
      <c r="A318">
        <v>175005</v>
      </c>
      <c r="B318" t="s">
        <v>351</v>
      </c>
      <c r="C318" t="s">
        <v>322</v>
      </c>
      <c r="D318">
        <v>0.91849999999999998</v>
      </c>
      <c r="E318">
        <v>2473</v>
      </c>
      <c r="F318">
        <v>51454</v>
      </c>
      <c r="G318">
        <v>0.61250000000000004</v>
      </c>
      <c r="H318">
        <v>0.8034</v>
      </c>
      <c r="I318">
        <v>0.4007</v>
      </c>
      <c r="J318">
        <v>59282</v>
      </c>
      <c r="K318">
        <v>24181</v>
      </c>
      <c r="L318">
        <v>7616</v>
      </c>
      <c r="M318">
        <v>9</v>
      </c>
      <c r="N318" t="s">
        <v>24</v>
      </c>
      <c r="O318" t="s">
        <v>20</v>
      </c>
      <c r="P318" t="s">
        <v>137</v>
      </c>
      <c r="Q318" t="str">
        <f t="shared" si="4"/>
        <v>yes</v>
      </c>
    </row>
    <row r="319" spans="1:17" x14ac:dyDescent="0.2">
      <c r="A319">
        <v>175078</v>
      </c>
      <c r="B319" t="s">
        <v>352</v>
      </c>
      <c r="C319" t="s">
        <v>322</v>
      </c>
      <c r="D319">
        <v>0.62180000000000002</v>
      </c>
      <c r="E319">
        <v>2315</v>
      </c>
      <c r="F319">
        <v>10361</v>
      </c>
      <c r="G319">
        <v>0.45100000000000001</v>
      </c>
      <c r="H319">
        <v>0.73709999999999998</v>
      </c>
      <c r="I319">
        <v>0.1207</v>
      </c>
      <c r="J319">
        <v>51342</v>
      </c>
      <c r="K319">
        <v>20500</v>
      </c>
      <c r="L319">
        <v>10672</v>
      </c>
      <c r="M319">
        <v>16</v>
      </c>
      <c r="N319" t="s">
        <v>19</v>
      </c>
      <c r="O319" t="s">
        <v>73</v>
      </c>
      <c r="P319" t="s">
        <v>137</v>
      </c>
      <c r="Q319" t="str">
        <f t="shared" si="4"/>
        <v>yes</v>
      </c>
    </row>
    <row r="320" spans="1:17" x14ac:dyDescent="0.2">
      <c r="A320">
        <v>175272</v>
      </c>
      <c r="B320" t="s">
        <v>353</v>
      </c>
      <c r="C320" t="s">
        <v>322</v>
      </c>
      <c r="D320">
        <v>0.75490000000000002</v>
      </c>
      <c r="E320">
        <v>5144</v>
      </c>
      <c r="F320">
        <v>17308</v>
      </c>
      <c r="G320">
        <v>0.56940000000000002</v>
      </c>
      <c r="H320">
        <v>0.79039999999999999</v>
      </c>
      <c r="I320">
        <v>0.2422</v>
      </c>
      <c r="J320">
        <v>58532</v>
      </c>
      <c r="K320">
        <v>21500</v>
      </c>
      <c r="L320">
        <v>10946</v>
      </c>
      <c r="M320">
        <v>14</v>
      </c>
      <c r="N320" t="s">
        <v>19</v>
      </c>
      <c r="O320" t="s">
        <v>73</v>
      </c>
      <c r="P320" t="s">
        <v>137</v>
      </c>
      <c r="Q320" t="str">
        <f t="shared" si="4"/>
        <v>yes</v>
      </c>
    </row>
    <row r="321" spans="1:17" x14ac:dyDescent="0.2">
      <c r="A321">
        <v>176628</v>
      </c>
      <c r="B321" t="s">
        <v>354</v>
      </c>
      <c r="C321" t="s">
        <v>355</v>
      </c>
      <c r="D321">
        <v>0.878</v>
      </c>
      <c r="E321">
        <v>1312</v>
      </c>
      <c r="F321">
        <v>42000</v>
      </c>
      <c r="G321">
        <v>0.52380000000000004</v>
      </c>
      <c r="H321">
        <v>0.70530000000000004</v>
      </c>
      <c r="I321">
        <v>0.5635</v>
      </c>
      <c r="J321">
        <v>52773</v>
      </c>
      <c r="K321">
        <v>25000</v>
      </c>
      <c r="L321">
        <v>6779</v>
      </c>
      <c r="M321">
        <v>19</v>
      </c>
      <c r="N321" t="s">
        <v>24</v>
      </c>
      <c r="O321" t="s">
        <v>20</v>
      </c>
      <c r="P321" t="s">
        <v>137</v>
      </c>
      <c r="Q321" t="str">
        <f t="shared" si="4"/>
        <v>yes</v>
      </c>
    </row>
    <row r="322" spans="1:17" x14ac:dyDescent="0.2">
      <c r="A322">
        <v>176789</v>
      </c>
      <c r="B322" t="s">
        <v>356</v>
      </c>
      <c r="C322" t="s">
        <v>355</v>
      </c>
      <c r="D322">
        <v>0.71740000000000004</v>
      </c>
      <c r="E322">
        <v>154</v>
      </c>
      <c r="F322">
        <v>14094</v>
      </c>
      <c r="G322">
        <v>0.52170000000000005</v>
      </c>
      <c r="H322">
        <v>0.54549999999999998</v>
      </c>
      <c r="I322">
        <v>0.31309999999999999</v>
      </c>
      <c r="J322">
        <v>45421</v>
      </c>
      <c r="K322">
        <v>20839</v>
      </c>
      <c r="L322">
        <v>4019</v>
      </c>
      <c r="M322">
        <v>7</v>
      </c>
      <c r="N322" t="s">
        <v>24</v>
      </c>
      <c r="O322" t="s">
        <v>20</v>
      </c>
      <c r="P322" t="s">
        <v>137</v>
      </c>
      <c r="Q322" t="str">
        <f t="shared" ref="Q322:Q385" si="5">IF(J322&gt;50000,"yes","no")</f>
        <v>no</v>
      </c>
    </row>
    <row r="323" spans="1:17" x14ac:dyDescent="0.2">
      <c r="A323">
        <v>176947</v>
      </c>
      <c r="B323" t="s">
        <v>357</v>
      </c>
      <c r="C323" t="s">
        <v>355</v>
      </c>
      <c r="D323">
        <v>0.56869999999999998</v>
      </c>
      <c r="E323">
        <v>1040</v>
      </c>
      <c r="F323">
        <v>28260</v>
      </c>
      <c r="G323">
        <v>0.51229999999999998</v>
      </c>
      <c r="H323">
        <v>0.61839999999999995</v>
      </c>
      <c r="I323">
        <v>0.40279999999999999</v>
      </c>
      <c r="J323">
        <v>48991</v>
      </c>
      <c r="K323">
        <v>17619</v>
      </c>
      <c r="L323">
        <v>6712</v>
      </c>
      <c r="M323">
        <v>12</v>
      </c>
      <c r="N323" t="s">
        <v>24</v>
      </c>
      <c r="O323" t="s">
        <v>73</v>
      </c>
      <c r="P323" t="s">
        <v>137</v>
      </c>
      <c r="Q323" t="str">
        <f t="shared" si="5"/>
        <v>no</v>
      </c>
    </row>
    <row r="324" spans="1:17" x14ac:dyDescent="0.2">
      <c r="A324">
        <v>176965</v>
      </c>
      <c r="B324" t="s">
        <v>358</v>
      </c>
      <c r="C324" t="s">
        <v>355</v>
      </c>
      <c r="D324">
        <v>0.63800000000000001</v>
      </c>
      <c r="E324">
        <v>5648</v>
      </c>
      <c r="F324">
        <v>18600</v>
      </c>
      <c r="G324">
        <v>0.54079999999999995</v>
      </c>
      <c r="H324">
        <v>0.73629999999999995</v>
      </c>
      <c r="I324">
        <v>0.26779999999999998</v>
      </c>
      <c r="J324">
        <v>49560</v>
      </c>
      <c r="K324">
        <v>21000</v>
      </c>
      <c r="L324">
        <v>9188</v>
      </c>
      <c r="M324">
        <v>18</v>
      </c>
      <c r="N324" t="s">
        <v>19</v>
      </c>
      <c r="O324" t="s">
        <v>73</v>
      </c>
      <c r="P324" t="s">
        <v>137</v>
      </c>
      <c r="Q324" t="str">
        <f t="shared" si="5"/>
        <v>no</v>
      </c>
    </row>
    <row r="325" spans="1:17" x14ac:dyDescent="0.2">
      <c r="A325">
        <v>177038</v>
      </c>
      <c r="B325" t="s">
        <v>359</v>
      </c>
      <c r="C325" t="s">
        <v>258</v>
      </c>
      <c r="D325">
        <v>0.69230000000000003</v>
      </c>
      <c r="E325">
        <v>95</v>
      </c>
      <c r="F325">
        <v>14400</v>
      </c>
      <c r="G325">
        <v>1</v>
      </c>
      <c r="H325">
        <v>0.5</v>
      </c>
      <c r="I325">
        <v>0.53490000000000004</v>
      </c>
      <c r="J325">
        <v>52304</v>
      </c>
      <c r="K325">
        <v>12500</v>
      </c>
      <c r="L325">
        <v>5918</v>
      </c>
      <c r="M325">
        <v>6</v>
      </c>
      <c r="N325" t="s">
        <v>24</v>
      </c>
      <c r="O325" t="s">
        <v>20</v>
      </c>
      <c r="P325" t="s">
        <v>137</v>
      </c>
      <c r="Q325" t="str">
        <f t="shared" si="5"/>
        <v>yes</v>
      </c>
    </row>
    <row r="326" spans="1:17" x14ac:dyDescent="0.2">
      <c r="A326">
        <v>177117</v>
      </c>
      <c r="B326" t="s">
        <v>360</v>
      </c>
      <c r="C326" t="s">
        <v>355</v>
      </c>
      <c r="D326">
        <v>0.69179999999999997</v>
      </c>
      <c r="E326">
        <v>254</v>
      </c>
      <c r="F326">
        <v>27562</v>
      </c>
      <c r="G326">
        <v>0.5625</v>
      </c>
      <c r="H326">
        <v>0.6724</v>
      </c>
      <c r="I326">
        <v>0.46239999999999998</v>
      </c>
      <c r="J326">
        <v>35422</v>
      </c>
      <c r="K326">
        <v>19043</v>
      </c>
      <c r="L326">
        <v>5576</v>
      </c>
      <c r="M326">
        <v>6</v>
      </c>
      <c r="N326" t="s">
        <v>24</v>
      </c>
      <c r="O326" t="s">
        <v>73</v>
      </c>
      <c r="P326" t="s">
        <v>137</v>
      </c>
      <c r="Q326" t="str">
        <f t="shared" si="5"/>
        <v>no</v>
      </c>
    </row>
    <row r="327" spans="1:17" x14ac:dyDescent="0.2">
      <c r="A327">
        <v>177144</v>
      </c>
      <c r="B327" t="s">
        <v>361</v>
      </c>
      <c r="C327" t="s">
        <v>355</v>
      </c>
      <c r="D327">
        <v>0.99099999999999999</v>
      </c>
      <c r="E327">
        <v>807</v>
      </c>
      <c r="F327">
        <v>30875</v>
      </c>
      <c r="G327">
        <v>0.3916</v>
      </c>
      <c r="H327">
        <v>0.67200000000000004</v>
      </c>
      <c r="I327">
        <v>0.39350000000000002</v>
      </c>
      <c r="J327">
        <v>46092</v>
      </c>
      <c r="K327">
        <v>26000</v>
      </c>
      <c r="L327">
        <v>6246</v>
      </c>
      <c r="M327">
        <v>15</v>
      </c>
      <c r="N327" t="s">
        <v>24</v>
      </c>
      <c r="O327" t="s">
        <v>73</v>
      </c>
      <c r="P327" t="s">
        <v>137</v>
      </c>
      <c r="Q327" t="str">
        <f t="shared" si="5"/>
        <v>no</v>
      </c>
    </row>
    <row r="328" spans="1:17" x14ac:dyDescent="0.2">
      <c r="A328">
        <v>177214</v>
      </c>
      <c r="B328" t="s">
        <v>362</v>
      </c>
      <c r="C328" t="s">
        <v>355</v>
      </c>
      <c r="D328">
        <v>0.57579999999999998</v>
      </c>
      <c r="E328">
        <v>1383</v>
      </c>
      <c r="F328">
        <v>36745</v>
      </c>
      <c r="G328">
        <v>0.61799999999999999</v>
      </c>
      <c r="H328">
        <v>0.79169999999999996</v>
      </c>
      <c r="I328">
        <v>0.25580000000000003</v>
      </c>
      <c r="J328">
        <v>40694</v>
      </c>
      <c r="K328">
        <v>20979</v>
      </c>
      <c r="L328">
        <v>7506</v>
      </c>
      <c r="M328">
        <v>14</v>
      </c>
      <c r="N328" t="s">
        <v>24</v>
      </c>
      <c r="O328" t="s">
        <v>20</v>
      </c>
      <c r="P328" t="s">
        <v>137</v>
      </c>
      <c r="Q328" t="str">
        <f t="shared" si="5"/>
        <v>no</v>
      </c>
    </row>
    <row r="329" spans="1:17" x14ac:dyDescent="0.2">
      <c r="A329">
        <v>177339</v>
      </c>
      <c r="B329" t="s">
        <v>363</v>
      </c>
      <c r="C329" t="s">
        <v>355</v>
      </c>
      <c r="D329">
        <v>0.71609999999999996</v>
      </c>
      <c r="E329">
        <v>1229</v>
      </c>
      <c r="F329">
        <v>28548</v>
      </c>
      <c r="G329">
        <v>0.65029999999999999</v>
      </c>
      <c r="H329">
        <v>0.76359999999999995</v>
      </c>
      <c r="I329">
        <v>0.3125</v>
      </c>
      <c r="J329">
        <v>46573</v>
      </c>
      <c r="K329">
        <v>24736</v>
      </c>
      <c r="L329">
        <v>5330</v>
      </c>
      <c r="M329">
        <v>15</v>
      </c>
      <c r="N329" t="s">
        <v>24</v>
      </c>
      <c r="O329" t="s">
        <v>20</v>
      </c>
      <c r="P329" t="s">
        <v>137</v>
      </c>
      <c r="Q329" t="str">
        <f t="shared" si="5"/>
        <v>no</v>
      </c>
    </row>
    <row r="330" spans="1:17" x14ac:dyDescent="0.2">
      <c r="A330">
        <v>177542</v>
      </c>
      <c r="B330" t="s">
        <v>364</v>
      </c>
      <c r="C330" t="s">
        <v>355</v>
      </c>
      <c r="D330">
        <v>0.72629999999999995</v>
      </c>
      <c r="E330">
        <v>410</v>
      </c>
      <c r="F330">
        <v>26880</v>
      </c>
      <c r="G330">
        <v>0.50390000000000001</v>
      </c>
      <c r="H330">
        <v>0.7833</v>
      </c>
      <c r="I330">
        <v>0.36830000000000002</v>
      </c>
      <c r="J330">
        <v>42643</v>
      </c>
      <c r="K330">
        <v>18599</v>
      </c>
      <c r="L330">
        <v>2888</v>
      </c>
      <c r="M330">
        <v>8</v>
      </c>
      <c r="N330" t="s">
        <v>24</v>
      </c>
      <c r="O330" t="s">
        <v>73</v>
      </c>
      <c r="P330" t="s">
        <v>137</v>
      </c>
      <c r="Q330" t="str">
        <f t="shared" si="5"/>
        <v>no</v>
      </c>
    </row>
    <row r="331" spans="1:17" x14ac:dyDescent="0.2">
      <c r="A331">
        <v>177746</v>
      </c>
      <c r="B331" t="s">
        <v>365</v>
      </c>
      <c r="C331" t="s">
        <v>355</v>
      </c>
      <c r="D331">
        <v>0.54759999999999998</v>
      </c>
      <c r="E331">
        <v>812</v>
      </c>
      <c r="F331">
        <v>44550</v>
      </c>
      <c r="G331">
        <v>0.57969999999999999</v>
      </c>
      <c r="H331">
        <v>0.7833</v>
      </c>
      <c r="I331">
        <v>0.43730000000000002</v>
      </c>
      <c r="J331">
        <v>37032</v>
      </c>
      <c r="K331">
        <v>27000</v>
      </c>
      <c r="L331">
        <v>7886</v>
      </c>
      <c r="M331">
        <v>10</v>
      </c>
      <c r="N331" t="s">
        <v>24</v>
      </c>
      <c r="O331" t="s">
        <v>20</v>
      </c>
      <c r="P331" t="s">
        <v>137</v>
      </c>
      <c r="Q331" t="str">
        <f t="shared" si="5"/>
        <v>no</v>
      </c>
    </row>
    <row r="332" spans="1:17" x14ac:dyDescent="0.2">
      <c r="A332">
        <v>177968</v>
      </c>
      <c r="B332" t="s">
        <v>366</v>
      </c>
      <c r="C332" t="s">
        <v>355</v>
      </c>
      <c r="D332">
        <v>0.56840000000000002</v>
      </c>
      <c r="E332">
        <v>4624</v>
      </c>
      <c r="F332">
        <v>21600</v>
      </c>
      <c r="G332">
        <v>0.49330000000000002</v>
      </c>
      <c r="H332">
        <v>0.65629999999999999</v>
      </c>
      <c r="I332">
        <v>0.29980000000000001</v>
      </c>
      <c r="J332">
        <v>53278</v>
      </c>
      <c r="K332">
        <v>26000</v>
      </c>
      <c r="L332">
        <v>8990</v>
      </c>
      <c r="M332">
        <v>14</v>
      </c>
      <c r="N332" t="s">
        <v>24</v>
      </c>
      <c r="O332" t="s">
        <v>20</v>
      </c>
      <c r="P332" t="s">
        <v>137</v>
      </c>
      <c r="Q332" t="str">
        <f t="shared" si="5"/>
        <v>yes</v>
      </c>
    </row>
    <row r="333" spans="1:17" x14ac:dyDescent="0.2">
      <c r="A333">
        <v>177986</v>
      </c>
      <c r="B333" t="s">
        <v>367</v>
      </c>
      <c r="C333" t="s">
        <v>355</v>
      </c>
      <c r="D333">
        <v>0.64290000000000003</v>
      </c>
      <c r="E333">
        <v>229</v>
      </c>
      <c r="F333">
        <v>9000</v>
      </c>
      <c r="G333">
        <v>0.22220000000000001</v>
      </c>
      <c r="H333">
        <v>0.5</v>
      </c>
      <c r="I333">
        <v>0.40439999999999998</v>
      </c>
      <c r="J333">
        <v>55838</v>
      </c>
      <c r="K333">
        <v>10250</v>
      </c>
      <c r="L333">
        <v>7004</v>
      </c>
      <c r="M333">
        <v>9</v>
      </c>
      <c r="N333" t="s">
        <v>24</v>
      </c>
      <c r="O333" t="s">
        <v>29</v>
      </c>
      <c r="P333" t="s">
        <v>137</v>
      </c>
      <c r="Q333" t="str">
        <f t="shared" si="5"/>
        <v>yes</v>
      </c>
    </row>
    <row r="334" spans="1:17" x14ac:dyDescent="0.2">
      <c r="A334">
        <v>178059</v>
      </c>
      <c r="B334" t="s">
        <v>368</v>
      </c>
      <c r="C334" t="s">
        <v>355</v>
      </c>
      <c r="D334">
        <v>0.95079999999999998</v>
      </c>
      <c r="E334">
        <v>5658</v>
      </c>
      <c r="F334">
        <v>27166</v>
      </c>
      <c r="G334">
        <v>0.66220000000000001</v>
      </c>
      <c r="H334">
        <v>0.84670000000000001</v>
      </c>
      <c r="I334">
        <v>0.36409999999999998</v>
      </c>
      <c r="J334">
        <v>62105</v>
      </c>
      <c r="K334">
        <v>22000</v>
      </c>
      <c r="L334">
        <v>9445</v>
      </c>
      <c r="M334">
        <v>13</v>
      </c>
      <c r="N334" t="s">
        <v>24</v>
      </c>
      <c r="O334" t="s">
        <v>29</v>
      </c>
      <c r="P334" t="s">
        <v>137</v>
      </c>
      <c r="Q334" t="str">
        <f t="shared" si="5"/>
        <v>yes</v>
      </c>
    </row>
    <row r="335" spans="1:17" x14ac:dyDescent="0.2">
      <c r="A335">
        <v>178208</v>
      </c>
      <c r="B335" t="s">
        <v>369</v>
      </c>
      <c r="C335" t="s">
        <v>355</v>
      </c>
      <c r="D335">
        <v>0.96399999999999997</v>
      </c>
      <c r="E335">
        <v>747</v>
      </c>
      <c r="F335">
        <v>10120</v>
      </c>
      <c r="G335">
        <v>0.48280000000000001</v>
      </c>
      <c r="H335">
        <v>0.81479999999999997</v>
      </c>
      <c r="I335">
        <v>0.30080000000000001</v>
      </c>
      <c r="J335">
        <v>50535</v>
      </c>
      <c r="K335">
        <v>15675</v>
      </c>
      <c r="L335">
        <v>7596</v>
      </c>
      <c r="M335">
        <v>17</v>
      </c>
      <c r="N335" t="s">
        <v>24</v>
      </c>
      <c r="O335" t="s">
        <v>20</v>
      </c>
      <c r="P335" t="s">
        <v>137</v>
      </c>
      <c r="Q335" t="str">
        <f t="shared" si="5"/>
        <v>yes</v>
      </c>
    </row>
    <row r="336" spans="1:17" x14ac:dyDescent="0.2">
      <c r="A336">
        <v>178244</v>
      </c>
      <c r="B336" t="s">
        <v>370</v>
      </c>
      <c r="C336" t="s">
        <v>355</v>
      </c>
      <c r="D336">
        <v>0.68600000000000005</v>
      </c>
      <c r="E336">
        <v>1488</v>
      </c>
      <c r="F336">
        <v>34612</v>
      </c>
      <c r="G336">
        <v>0.4758</v>
      </c>
      <c r="H336">
        <v>0.65339999999999998</v>
      </c>
      <c r="I336">
        <v>0.1113</v>
      </c>
      <c r="J336">
        <v>46660</v>
      </c>
      <c r="K336">
        <v>22500</v>
      </c>
      <c r="L336">
        <v>6803</v>
      </c>
      <c r="M336">
        <v>15</v>
      </c>
      <c r="N336" t="s">
        <v>24</v>
      </c>
      <c r="O336" t="s">
        <v>29</v>
      </c>
      <c r="P336" t="s">
        <v>137</v>
      </c>
      <c r="Q336" t="str">
        <f t="shared" si="5"/>
        <v>no</v>
      </c>
    </row>
    <row r="337" spans="1:17" x14ac:dyDescent="0.2">
      <c r="A337">
        <v>178341</v>
      </c>
      <c r="B337" t="s">
        <v>371</v>
      </c>
      <c r="C337" t="s">
        <v>355</v>
      </c>
      <c r="D337">
        <v>0.97030000000000005</v>
      </c>
      <c r="E337">
        <v>3019</v>
      </c>
      <c r="F337">
        <v>17080</v>
      </c>
      <c r="G337">
        <v>0.4158</v>
      </c>
      <c r="H337">
        <v>0.62780000000000002</v>
      </c>
      <c r="I337">
        <v>0.3402</v>
      </c>
      <c r="J337">
        <v>42620</v>
      </c>
      <c r="K337">
        <v>19174</v>
      </c>
      <c r="L337">
        <v>6706</v>
      </c>
      <c r="M337">
        <v>15</v>
      </c>
      <c r="N337" t="s">
        <v>19</v>
      </c>
      <c r="O337" t="s">
        <v>20</v>
      </c>
      <c r="P337" t="s">
        <v>137</v>
      </c>
      <c r="Q337" t="str">
        <f t="shared" si="5"/>
        <v>no</v>
      </c>
    </row>
    <row r="338" spans="1:17" x14ac:dyDescent="0.2">
      <c r="A338">
        <v>178369</v>
      </c>
      <c r="B338" t="s">
        <v>372</v>
      </c>
      <c r="C338" t="s">
        <v>355</v>
      </c>
      <c r="D338">
        <v>0.69179999999999997</v>
      </c>
      <c r="E338">
        <v>1443</v>
      </c>
      <c r="F338">
        <v>23700</v>
      </c>
      <c r="G338">
        <v>0.22439999999999999</v>
      </c>
      <c r="H338">
        <v>0.52969999999999995</v>
      </c>
      <c r="I338">
        <v>0.32</v>
      </c>
      <c r="J338">
        <v>43221</v>
      </c>
      <c r="K338">
        <v>25950</v>
      </c>
      <c r="L338">
        <v>5466</v>
      </c>
      <c r="M338">
        <v>18</v>
      </c>
      <c r="N338" t="s">
        <v>24</v>
      </c>
      <c r="O338" t="s">
        <v>73</v>
      </c>
      <c r="P338" t="s">
        <v>137</v>
      </c>
      <c r="Q338" t="str">
        <f t="shared" si="5"/>
        <v>no</v>
      </c>
    </row>
    <row r="339" spans="1:17" x14ac:dyDescent="0.2">
      <c r="A339">
        <v>178396</v>
      </c>
      <c r="B339" t="s">
        <v>373</v>
      </c>
      <c r="C339" t="s">
        <v>355</v>
      </c>
      <c r="D339">
        <v>0.78469999999999995</v>
      </c>
      <c r="E339">
        <v>23929</v>
      </c>
      <c r="F339">
        <v>36056</v>
      </c>
      <c r="G339">
        <v>0.74939999999999996</v>
      </c>
      <c r="H339">
        <v>0.92679999999999996</v>
      </c>
      <c r="I339">
        <v>0.20069999999999999</v>
      </c>
      <c r="J339">
        <v>63403</v>
      </c>
      <c r="K339">
        <v>20500</v>
      </c>
      <c r="L339">
        <v>11563</v>
      </c>
      <c r="M339">
        <v>17</v>
      </c>
      <c r="N339" t="s">
        <v>19</v>
      </c>
      <c r="O339" t="s">
        <v>20</v>
      </c>
      <c r="P339" t="s">
        <v>137</v>
      </c>
      <c r="Q339" t="str">
        <f t="shared" si="5"/>
        <v>yes</v>
      </c>
    </row>
    <row r="340" spans="1:17" x14ac:dyDescent="0.2">
      <c r="A340">
        <v>178402</v>
      </c>
      <c r="B340" t="s">
        <v>374</v>
      </c>
      <c r="C340" t="s">
        <v>355</v>
      </c>
      <c r="D340">
        <v>0.7218</v>
      </c>
      <c r="E340">
        <v>6817</v>
      </c>
      <c r="F340">
        <v>30227</v>
      </c>
      <c r="G340">
        <v>0.55459999999999998</v>
      </c>
      <c r="H340">
        <v>0.75360000000000005</v>
      </c>
      <c r="I340">
        <v>0.26390000000000002</v>
      </c>
      <c r="J340">
        <v>59637</v>
      </c>
      <c r="K340">
        <v>18750</v>
      </c>
      <c r="L340">
        <v>11063</v>
      </c>
      <c r="M340">
        <v>13</v>
      </c>
      <c r="N340" t="s">
        <v>19</v>
      </c>
      <c r="O340" t="s">
        <v>20</v>
      </c>
      <c r="P340" t="s">
        <v>137</v>
      </c>
      <c r="Q340" t="str">
        <f t="shared" si="5"/>
        <v>yes</v>
      </c>
    </row>
    <row r="341" spans="1:17" x14ac:dyDescent="0.2">
      <c r="A341">
        <v>178411</v>
      </c>
      <c r="B341" t="s">
        <v>375</v>
      </c>
      <c r="C341" t="s">
        <v>355</v>
      </c>
      <c r="D341">
        <v>0.72550000000000003</v>
      </c>
      <c r="E341">
        <v>5521</v>
      </c>
      <c r="F341">
        <v>33248</v>
      </c>
      <c r="G341">
        <v>0.64370000000000005</v>
      </c>
      <c r="H341">
        <v>0.86560000000000004</v>
      </c>
      <c r="I341">
        <v>0.22789999999999999</v>
      </c>
      <c r="J341">
        <v>82957</v>
      </c>
      <c r="K341">
        <v>23250</v>
      </c>
      <c r="L341">
        <v>12726</v>
      </c>
      <c r="M341">
        <v>17</v>
      </c>
      <c r="N341" t="s">
        <v>19</v>
      </c>
      <c r="O341" t="s">
        <v>73</v>
      </c>
      <c r="P341" t="s">
        <v>137</v>
      </c>
      <c r="Q341" t="str">
        <f t="shared" si="5"/>
        <v>yes</v>
      </c>
    </row>
    <row r="342" spans="1:17" x14ac:dyDescent="0.2">
      <c r="A342">
        <v>178420</v>
      </c>
      <c r="B342" t="s">
        <v>376</v>
      </c>
      <c r="C342" t="s">
        <v>355</v>
      </c>
      <c r="D342">
        <v>0.62670000000000003</v>
      </c>
      <c r="E342">
        <v>5024</v>
      </c>
      <c r="F342">
        <v>35112</v>
      </c>
      <c r="G342">
        <v>0.56640000000000001</v>
      </c>
      <c r="H342">
        <v>0.73609999999999998</v>
      </c>
      <c r="I342">
        <v>0.1835</v>
      </c>
      <c r="J342">
        <v>53037</v>
      </c>
      <c r="K342">
        <v>20000</v>
      </c>
      <c r="L342">
        <v>10112</v>
      </c>
      <c r="M342">
        <v>13</v>
      </c>
      <c r="N342" t="s">
        <v>19</v>
      </c>
      <c r="O342" t="s">
        <v>29</v>
      </c>
      <c r="P342" t="s">
        <v>137</v>
      </c>
      <c r="Q342" t="str">
        <f t="shared" si="5"/>
        <v>yes</v>
      </c>
    </row>
    <row r="343" spans="1:17" x14ac:dyDescent="0.2">
      <c r="A343">
        <v>178615</v>
      </c>
      <c r="B343" t="s">
        <v>377</v>
      </c>
      <c r="C343" t="s">
        <v>355</v>
      </c>
      <c r="D343">
        <v>0.8377</v>
      </c>
      <c r="E343">
        <v>2513</v>
      </c>
      <c r="F343">
        <v>18566</v>
      </c>
      <c r="G343">
        <v>0.68530000000000002</v>
      </c>
      <c r="H343">
        <v>0.84740000000000004</v>
      </c>
      <c r="I343">
        <v>0.16539999999999999</v>
      </c>
      <c r="J343">
        <v>56280</v>
      </c>
      <c r="K343">
        <v>21000</v>
      </c>
      <c r="L343">
        <v>7584</v>
      </c>
      <c r="M343">
        <v>12</v>
      </c>
      <c r="N343" t="s">
        <v>19</v>
      </c>
      <c r="O343" t="s">
        <v>73</v>
      </c>
      <c r="P343" t="s">
        <v>137</v>
      </c>
      <c r="Q343" t="str">
        <f t="shared" si="5"/>
        <v>yes</v>
      </c>
    </row>
    <row r="344" spans="1:17" x14ac:dyDescent="0.2">
      <c r="A344">
        <v>178624</v>
      </c>
      <c r="B344" t="s">
        <v>378</v>
      </c>
      <c r="C344" t="s">
        <v>355</v>
      </c>
      <c r="D344">
        <v>0.8609</v>
      </c>
      <c r="E344">
        <v>4378</v>
      </c>
      <c r="F344">
        <v>17324</v>
      </c>
      <c r="G344">
        <v>0.5423</v>
      </c>
      <c r="H344">
        <v>0.73919999999999997</v>
      </c>
      <c r="I344">
        <v>0.2727</v>
      </c>
      <c r="J344">
        <v>47885</v>
      </c>
      <c r="K344">
        <v>21500</v>
      </c>
      <c r="L344">
        <v>8101</v>
      </c>
      <c r="M344">
        <v>16</v>
      </c>
      <c r="N344" t="s">
        <v>19</v>
      </c>
      <c r="O344" t="s">
        <v>73</v>
      </c>
      <c r="P344" t="s">
        <v>137</v>
      </c>
      <c r="Q344" t="str">
        <f t="shared" si="5"/>
        <v>no</v>
      </c>
    </row>
    <row r="345" spans="1:17" x14ac:dyDescent="0.2">
      <c r="A345">
        <v>178679</v>
      </c>
      <c r="B345" t="s">
        <v>379</v>
      </c>
      <c r="C345" t="s">
        <v>355</v>
      </c>
      <c r="D345">
        <v>0.93610000000000004</v>
      </c>
      <c r="E345">
        <v>602</v>
      </c>
      <c r="F345">
        <v>16000</v>
      </c>
      <c r="G345">
        <v>0.63639999999999997</v>
      </c>
      <c r="H345">
        <v>0.83450000000000002</v>
      </c>
      <c r="I345">
        <v>0.42509999999999998</v>
      </c>
      <c r="J345">
        <v>41297</v>
      </c>
      <c r="K345">
        <v>16772</v>
      </c>
      <c r="L345">
        <v>5805</v>
      </c>
      <c r="M345">
        <v>17</v>
      </c>
      <c r="N345" t="s">
        <v>24</v>
      </c>
      <c r="O345" t="s">
        <v>20</v>
      </c>
      <c r="P345" t="s">
        <v>137</v>
      </c>
      <c r="Q345" t="str">
        <f t="shared" si="5"/>
        <v>no</v>
      </c>
    </row>
    <row r="346" spans="1:17" x14ac:dyDescent="0.2">
      <c r="A346">
        <v>179043</v>
      </c>
      <c r="B346" t="s">
        <v>380</v>
      </c>
      <c r="C346" t="s">
        <v>355</v>
      </c>
      <c r="D346">
        <v>0.69589999999999996</v>
      </c>
      <c r="E346">
        <v>1580</v>
      </c>
      <c r="F346">
        <v>44966</v>
      </c>
      <c r="G346">
        <v>0.74560000000000004</v>
      </c>
      <c r="H346">
        <v>0.79120000000000001</v>
      </c>
      <c r="I346">
        <v>0.20080000000000001</v>
      </c>
      <c r="J346">
        <v>67102</v>
      </c>
      <c r="K346">
        <v>18250</v>
      </c>
      <c r="L346">
        <v>8007</v>
      </c>
      <c r="M346">
        <v>12</v>
      </c>
      <c r="N346" t="s">
        <v>24</v>
      </c>
      <c r="O346" t="s">
        <v>20</v>
      </c>
      <c r="P346" t="s">
        <v>137</v>
      </c>
      <c r="Q346" t="str">
        <f t="shared" si="5"/>
        <v>yes</v>
      </c>
    </row>
    <row r="347" spans="1:17" x14ac:dyDescent="0.2">
      <c r="A347">
        <v>179159</v>
      </c>
      <c r="B347" t="s">
        <v>381</v>
      </c>
      <c r="C347" t="s">
        <v>355</v>
      </c>
      <c r="D347">
        <v>0.75039999999999996</v>
      </c>
      <c r="E347">
        <v>7267</v>
      </c>
      <c r="F347">
        <v>55760</v>
      </c>
      <c r="G347">
        <v>0.79530000000000001</v>
      </c>
      <c r="H347">
        <v>0.87839999999999996</v>
      </c>
      <c r="I347">
        <v>0.16889999999999999</v>
      </c>
      <c r="J347">
        <v>70783</v>
      </c>
      <c r="K347">
        <v>25000</v>
      </c>
      <c r="L347">
        <v>11423</v>
      </c>
      <c r="M347">
        <v>9</v>
      </c>
      <c r="N347" t="s">
        <v>24</v>
      </c>
      <c r="O347" t="s">
        <v>20</v>
      </c>
      <c r="P347" t="s">
        <v>137</v>
      </c>
      <c r="Q347" t="str">
        <f t="shared" si="5"/>
        <v>yes</v>
      </c>
    </row>
    <row r="348" spans="1:17" x14ac:dyDescent="0.2">
      <c r="A348">
        <v>179265</v>
      </c>
      <c r="B348" t="s">
        <v>382</v>
      </c>
      <c r="C348" t="s">
        <v>355</v>
      </c>
      <c r="D348">
        <v>0.89839999999999998</v>
      </c>
      <c r="E348">
        <v>337</v>
      </c>
      <c r="F348">
        <v>32550</v>
      </c>
      <c r="G348">
        <v>0.61680000000000001</v>
      </c>
      <c r="H348">
        <v>0.69230000000000003</v>
      </c>
      <c r="I348">
        <v>0.31269999999999998</v>
      </c>
      <c r="J348">
        <v>137047</v>
      </c>
      <c r="K348">
        <v>17755</v>
      </c>
      <c r="L348">
        <v>10471</v>
      </c>
      <c r="M348">
        <v>9</v>
      </c>
      <c r="N348" t="s">
        <v>24</v>
      </c>
      <c r="O348" t="s">
        <v>20</v>
      </c>
      <c r="P348" t="s">
        <v>137</v>
      </c>
      <c r="Q348" t="str">
        <f t="shared" si="5"/>
        <v>yes</v>
      </c>
    </row>
    <row r="349" spans="1:17" x14ac:dyDescent="0.2">
      <c r="A349">
        <v>179326</v>
      </c>
      <c r="B349" t="s">
        <v>383</v>
      </c>
      <c r="C349" t="s">
        <v>355</v>
      </c>
      <c r="D349">
        <v>0.68389999999999995</v>
      </c>
      <c r="E349">
        <v>1341</v>
      </c>
      <c r="F349">
        <v>30566</v>
      </c>
      <c r="G349">
        <v>0.55320000000000003</v>
      </c>
      <c r="H349">
        <v>0.6482</v>
      </c>
      <c r="I349">
        <v>0.36270000000000002</v>
      </c>
      <c r="J349">
        <v>43112</v>
      </c>
      <c r="K349">
        <v>20957</v>
      </c>
      <c r="L349">
        <v>6072</v>
      </c>
      <c r="M349">
        <v>10</v>
      </c>
      <c r="N349" t="s">
        <v>24</v>
      </c>
      <c r="O349" t="s">
        <v>73</v>
      </c>
      <c r="P349" t="s">
        <v>137</v>
      </c>
      <c r="Q349" t="str">
        <f t="shared" si="5"/>
        <v>no</v>
      </c>
    </row>
    <row r="350" spans="1:17" x14ac:dyDescent="0.2">
      <c r="A350">
        <v>179548</v>
      </c>
      <c r="B350" t="s">
        <v>384</v>
      </c>
      <c r="C350" t="s">
        <v>355</v>
      </c>
      <c r="D350">
        <v>0.7722</v>
      </c>
      <c r="E350">
        <v>391</v>
      </c>
      <c r="F350">
        <v>28300</v>
      </c>
      <c r="G350">
        <v>0.4274</v>
      </c>
      <c r="H350">
        <v>0.78380000000000005</v>
      </c>
      <c r="I350">
        <v>0.45219999999999999</v>
      </c>
      <c r="J350">
        <v>43071</v>
      </c>
      <c r="K350">
        <v>27000</v>
      </c>
      <c r="L350">
        <v>7780</v>
      </c>
      <c r="M350">
        <v>8</v>
      </c>
      <c r="N350" t="s">
        <v>24</v>
      </c>
      <c r="O350" t="s">
        <v>20</v>
      </c>
      <c r="P350" t="s">
        <v>137</v>
      </c>
      <c r="Q350" t="str">
        <f t="shared" si="5"/>
        <v>no</v>
      </c>
    </row>
    <row r="351" spans="1:17" x14ac:dyDescent="0.2">
      <c r="A351">
        <v>179557</v>
      </c>
      <c r="B351" t="s">
        <v>385</v>
      </c>
      <c r="C351" t="s">
        <v>355</v>
      </c>
      <c r="D351">
        <v>0.73519999999999996</v>
      </c>
      <c r="E351">
        <v>6373</v>
      </c>
      <c r="F351">
        <v>9903</v>
      </c>
      <c r="G351">
        <v>0.57930000000000004</v>
      </c>
      <c r="H351">
        <v>0.75760000000000005</v>
      </c>
      <c r="I351">
        <v>0.30399999999999999</v>
      </c>
      <c r="J351">
        <v>44030</v>
      </c>
      <c r="K351">
        <v>21500</v>
      </c>
      <c r="L351">
        <v>8551</v>
      </c>
      <c r="M351">
        <v>20</v>
      </c>
      <c r="N351" t="s">
        <v>19</v>
      </c>
      <c r="O351" t="s">
        <v>20</v>
      </c>
      <c r="P351" t="s">
        <v>137</v>
      </c>
      <c r="Q351" t="str">
        <f t="shared" si="5"/>
        <v>no</v>
      </c>
    </row>
    <row r="352" spans="1:17" x14ac:dyDescent="0.2">
      <c r="A352">
        <v>179566</v>
      </c>
      <c r="B352" t="s">
        <v>386</v>
      </c>
      <c r="C352" t="s">
        <v>355</v>
      </c>
      <c r="D352">
        <v>0.90529999999999999</v>
      </c>
      <c r="E352">
        <v>13313</v>
      </c>
      <c r="F352">
        <v>18770</v>
      </c>
      <c r="G352">
        <v>0.57909999999999995</v>
      </c>
      <c r="H352">
        <v>0.77249999999999996</v>
      </c>
      <c r="I352">
        <v>0.22009999999999999</v>
      </c>
      <c r="J352">
        <v>49827</v>
      </c>
      <c r="K352">
        <v>21992</v>
      </c>
      <c r="L352">
        <v>9014</v>
      </c>
      <c r="M352">
        <v>21</v>
      </c>
      <c r="N352" t="s">
        <v>19</v>
      </c>
      <c r="O352" t="s">
        <v>20</v>
      </c>
      <c r="P352" t="s">
        <v>137</v>
      </c>
      <c r="Q352" t="str">
        <f t="shared" si="5"/>
        <v>no</v>
      </c>
    </row>
    <row r="353" spans="1:17" x14ac:dyDescent="0.2">
      <c r="A353">
        <v>179867</v>
      </c>
      <c r="B353" t="s">
        <v>387</v>
      </c>
      <c r="C353" t="s">
        <v>355</v>
      </c>
      <c r="D353">
        <v>0.1206</v>
      </c>
      <c r="E353">
        <v>7857</v>
      </c>
      <c r="F353">
        <v>65790</v>
      </c>
      <c r="G353">
        <v>0.94259999999999999</v>
      </c>
      <c r="H353">
        <v>0.94950000000000001</v>
      </c>
      <c r="I353">
        <v>0.17749999999999999</v>
      </c>
      <c r="J353">
        <v>86182</v>
      </c>
      <c r="K353">
        <v>17500</v>
      </c>
      <c r="L353">
        <v>16945</v>
      </c>
      <c r="M353">
        <v>7</v>
      </c>
      <c r="N353" t="s">
        <v>24</v>
      </c>
      <c r="O353" t="s">
        <v>29</v>
      </c>
      <c r="P353" t="s">
        <v>137</v>
      </c>
      <c r="Q353" t="str">
        <f t="shared" si="5"/>
        <v>yes</v>
      </c>
    </row>
    <row r="354" spans="1:17" x14ac:dyDescent="0.2">
      <c r="A354">
        <v>179894</v>
      </c>
      <c r="B354" t="s">
        <v>388</v>
      </c>
      <c r="C354" t="s">
        <v>355</v>
      </c>
      <c r="D354">
        <v>0.86229999999999996</v>
      </c>
      <c r="E354">
        <v>2304</v>
      </c>
      <c r="F354">
        <v>31750</v>
      </c>
      <c r="G354">
        <v>0.64390000000000003</v>
      </c>
      <c r="H354">
        <v>0.68659999999999999</v>
      </c>
      <c r="I354">
        <v>0.28820000000000001</v>
      </c>
      <c r="J354">
        <v>50876</v>
      </c>
      <c r="K354">
        <v>23000</v>
      </c>
      <c r="L354">
        <v>9218</v>
      </c>
      <c r="M354">
        <v>16</v>
      </c>
      <c r="N354" t="s">
        <v>24</v>
      </c>
      <c r="O354" t="s">
        <v>29</v>
      </c>
      <c r="P354" t="s">
        <v>137</v>
      </c>
      <c r="Q354" t="str">
        <f t="shared" si="5"/>
        <v>yes</v>
      </c>
    </row>
    <row r="355" spans="1:17" x14ac:dyDescent="0.2">
      <c r="A355">
        <v>179946</v>
      </c>
      <c r="B355" t="s">
        <v>389</v>
      </c>
      <c r="C355" t="s">
        <v>355</v>
      </c>
      <c r="D355">
        <v>0.79200000000000004</v>
      </c>
      <c r="E355">
        <v>638</v>
      </c>
      <c r="F355">
        <v>35214</v>
      </c>
      <c r="G355">
        <v>0.55489999999999995</v>
      </c>
      <c r="H355">
        <v>0.7097</v>
      </c>
      <c r="I355">
        <v>0.38279999999999997</v>
      </c>
      <c r="J355">
        <v>52199</v>
      </c>
      <c r="K355">
        <v>27000</v>
      </c>
      <c r="L355">
        <v>7642</v>
      </c>
      <c r="M355">
        <v>9</v>
      </c>
      <c r="N355" t="s">
        <v>24</v>
      </c>
      <c r="O355" t="s">
        <v>73</v>
      </c>
      <c r="P355" t="s">
        <v>137</v>
      </c>
      <c r="Q355" t="str">
        <f t="shared" si="5"/>
        <v>yes</v>
      </c>
    </row>
    <row r="356" spans="1:17" x14ac:dyDescent="0.2">
      <c r="A356">
        <v>179955</v>
      </c>
      <c r="B356" t="s">
        <v>390</v>
      </c>
      <c r="C356" t="s">
        <v>355</v>
      </c>
      <c r="D356">
        <v>0.3836</v>
      </c>
      <c r="E356">
        <v>924</v>
      </c>
      <c r="F356">
        <v>20610</v>
      </c>
      <c r="G356">
        <v>0.67659999999999998</v>
      </c>
      <c r="H356">
        <v>0.73799999999999999</v>
      </c>
      <c r="I356">
        <v>0.31569999999999998</v>
      </c>
      <c r="J356">
        <v>59268</v>
      </c>
      <c r="K356">
        <v>24498</v>
      </c>
      <c r="L356">
        <v>7488</v>
      </c>
      <c r="M356">
        <v>10</v>
      </c>
      <c r="N356" t="s">
        <v>24</v>
      </c>
      <c r="O356" t="s">
        <v>29</v>
      </c>
      <c r="P356" t="s">
        <v>137</v>
      </c>
      <c r="Q356" t="str">
        <f t="shared" si="5"/>
        <v>yes</v>
      </c>
    </row>
    <row r="357" spans="1:17" x14ac:dyDescent="0.2">
      <c r="A357">
        <v>179964</v>
      </c>
      <c r="B357" t="s">
        <v>391</v>
      </c>
      <c r="C357" t="s">
        <v>355</v>
      </c>
      <c r="D357">
        <v>0.70960000000000001</v>
      </c>
      <c r="E357">
        <v>1300</v>
      </c>
      <c r="F357">
        <v>30340</v>
      </c>
      <c r="G357">
        <v>0.46810000000000002</v>
      </c>
      <c r="H357">
        <v>0.57969999999999999</v>
      </c>
      <c r="I357">
        <v>0.34820000000000001</v>
      </c>
      <c r="J357">
        <v>42401</v>
      </c>
      <c r="K357">
        <v>21983</v>
      </c>
      <c r="L357">
        <v>5707</v>
      </c>
      <c r="M357">
        <v>16</v>
      </c>
      <c r="N357" t="s">
        <v>24</v>
      </c>
      <c r="O357" t="s">
        <v>73</v>
      </c>
      <c r="P357" t="s">
        <v>137</v>
      </c>
      <c r="Q357" t="str">
        <f t="shared" si="5"/>
        <v>no</v>
      </c>
    </row>
    <row r="358" spans="1:17" x14ac:dyDescent="0.2">
      <c r="A358">
        <v>180106</v>
      </c>
      <c r="B358" t="s">
        <v>392</v>
      </c>
      <c r="C358" t="s">
        <v>393</v>
      </c>
      <c r="D358">
        <v>0.70930000000000004</v>
      </c>
      <c r="E358">
        <v>1092</v>
      </c>
      <c r="F358">
        <v>41484</v>
      </c>
      <c r="G358">
        <v>0.69289999999999996</v>
      </c>
      <c r="H358">
        <v>0.82050000000000001</v>
      </c>
      <c r="I358">
        <v>0.2024</v>
      </c>
      <c r="J358">
        <v>61772</v>
      </c>
      <c r="K358">
        <v>25757</v>
      </c>
      <c r="L358">
        <v>7620</v>
      </c>
      <c r="M358">
        <v>12</v>
      </c>
      <c r="N358" t="s">
        <v>24</v>
      </c>
      <c r="O358" t="s">
        <v>20</v>
      </c>
      <c r="P358" t="s">
        <v>21</v>
      </c>
      <c r="Q358" t="str">
        <f t="shared" si="5"/>
        <v>yes</v>
      </c>
    </row>
    <row r="359" spans="1:17" x14ac:dyDescent="0.2">
      <c r="A359">
        <v>180258</v>
      </c>
      <c r="B359" t="s">
        <v>394</v>
      </c>
      <c r="C359" t="s">
        <v>393</v>
      </c>
      <c r="D359">
        <v>0.50280000000000002</v>
      </c>
      <c r="E359">
        <v>528</v>
      </c>
      <c r="F359">
        <v>30448</v>
      </c>
      <c r="G359">
        <v>0.27939999999999998</v>
      </c>
      <c r="H359">
        <v>0.72160000000000002</v>
      </c>
      <c r="I359">
        <v>0.32919999999999999</v>
      </c>
      <c r="J359">
        <v>48296</v>
      </c>
      <c r="K359">
        <v>18750</v>
      </c>
      <c r="L359">
        <v>6450</v>
      </c>
      <c r="M359">
        <v>9</v>
      </c>
      <c r="N359" t="s">
        <v>24</v>
      </c>
      <c r="O359" t="s">
        <v>20</v>
      </c>
      <c r="P359" t="s">
        <v>21</v>
      </c>
      <c r="Q359" t="str">
        <f t="shared" si="5"/>
        <v>no</v>
      </c>
    </row>
    <row r="360" spans="1:17" x14ac:dyDescent="0.2">
      <c r="A360">
        <v>180416</v>
      </c>
      <c r="B360" t="s">
        <v>395</v>
      </c>
      <c r="C360" t="s">
        <v>393</v>
      </c>
      <c r="D360">
        <v>0.91049999999999998</v>
      </c>
      <c r="E360">
        <v>1480</v>
      </c>
      <c r="F360">
        <v>26150</v>
      </c>
      <c r="G360">
        <v>0.58240000000000003</v>
      </c>
      <c r="H360">
        <v>0.76739999999999997</v>
      </c>
      <c r="I360">
        <v>0.23760000000000001</v>
      </c>
      <c r="J360">
        <v>54329</v>
      </c>
      <c r="K360">
        <v>18750</v>
      </c>
      <c r="L360">
        <v>8585</v>
      </c>
      <c r="M360">
        <v>14</v>
      </c>
      <c r="N360" t="s">
        <v>19</v>
      </c>
      <c r="O360" t="s">
        <v>73</v>
      </c>
      <c r="P360" t="s">
        <v>21</v>
      </c>
      <c r="Q360" t="str">
        <f t="shared" si="5"/>
        <v>yes</v>
      </c>
    </row>
    <row r="361" spans="1:17" x14ac:dyDescent="0.2">
      <c r="A361">
        <v>180461</v>
      </c>
      <c r="B361" t="s">
        <v>396</v>
      </c>
      <c r="C361" t="s">
        <v>393</v>
      </c>
      <c r="D361">
        <v>0.82140000000000002</v>
      </c>
      <c r="E361">
        <v>14451</v>
      </c>
      <c r="F361">
        <v>33287</v>
      </c>
      <c r="G361">
        <v>0.57079999999999997</v>
      </c>
      <c r="H361">
        <v>0.78520000000000001</v>
      </c>
      <c r="I361">
        <v>0.16389999999999999</v>
      </c>
      <c r="J361">
        <v>53263</v>
      </c>
      <c r="K361">
        <v>22500</v>
      </c>
      <c r="L361">
        <v>9762</v>
      </c>
      <c r="M361">
        <v>18</v>
      </c>
      <c r="N361" t="s">
        <v>19</v>
      </c>
      <c r="O361" t="s">
        <v>20</v>
      </c>
      <c r="P361" t="s">
        <v>21</v>
      </c>
      <c r="Q361" t="str">
        <f t="shared" si="5"/>
        <v>yes</v>
      </c>
    </row>
    <row r="362" spans="1:17" x14ac:dyDescent="0.2">
      <c r="A362">
        <v>180489</v>
      </c>
      <c r="B362" t="s">
        <v>397</v>
      </c>
      <c r="C362" t="s">
        <v>393</v>
      </c>
      <c r="D362">
        <v>0.95860000000000001</v>
      </c>
      <c r="E362">
        <v>7488</v>
      </c>
      <c r="F362">
        <v>33671</v>
      </c>
      <c r="G362">
        <v>0.47960000000000003</v>
      </c>
      <c r="H362">
        <v>0.74770000000000003</v>
      </c>
      <c r="I362">
        <v>0.28029999999999999</v>
      </c>
      <c r="J362">
        <v>44511</v>
      </c>
      <c r="K362">
        <v>22400</v>
      </c>
      <c r="L362">
        <v>9310</v>
      </c>
      <c r="M362">
        <v>17</v>
      </c>
      <c r="N362" t="s">
        <v>19</v>
      </c>
      <c r="O362" t="s">
        <v>20</v>
      </c>
      <c r="P362" t="s">
        <v>21</v>
      </c>
      <c r="Q362" t="str">
        <f t="shared" si="5"/>
        <v>no</v>
      </c>
    </row>
    <row r="363" spans="1:17" x14ac:dyDescent="0.2">
      <c r="A363">
        <v>180595</v>
      </c>
      <c r="B363" t="s">
        <v>398</v>
      </c>
      <c r="C363" t="s">
        <v>393</v>
      </c>
      <c r="D363">
        <v>0.69610000000000005</v>
      </c>
      <c r="E363">
        <v>840</v>
      </c>
      <c r="F363">
        <v>35582</v>
      </c>
      <c r="G363">
        <v>0.48409999999999997</v>
      </c>
      <c r="H363">
        <v>0.6905</v>
      </c>
      <c r="I363">
        <v>0.31109999999999999</v>
      </c>
      <c r="J363">
        <v>49036</v>
      </c>
      <c r="K363">
        <v>26000</v>
      </c>
      <c r="L363">
        <v>6957</v>
      </c>
      <c r="M363">
        <v>14</v>
      </c>
      <c r="N363" t="s">
        <v>24</v>
      </c>
      <c r="O363" t="s">
        <v>20</v>
      </c>
      <c r="P363" t="s">
        <v>21</v>
      </c>
      <c r="Q363" t="str">
        <f t="shared" si="5"/>
        <v>no</v>
      </c>
    </row>
    <row r="364" spans="1:17" x14ac:dyDescent="0.2">
      <c r="A364">
        <v>180692</v>
      </c>
      <c r="B364" t="s">
        <v>399</v>
      </c>
      <c r="C364" t="s">
        <v>393</v>
      </c>
      <c r="D364">
        <v>0.99780000000000002</v>
      </c>
      <c r="E364">
        <v>1198</v>
      </c>
      <c r="F364">
        <v>20130</v>
      </c>
      <c r="G364">
        <v>0.51249999999999996</v>
      </c>
      <c r="H364">
        <v>0.78569999999999995</v>
      </c>
      <c r="I364">
        <v>0.35210000000000002</v>
      </c>
      <c r="J364">
        <v>43229</v>
      </c>
      <c r="K364">
        <v>21000</v>
      </c>
      <c r="L364">
        <v>7879</v>
      </c>
      <c r="M364">
        <v>16</v>
      </c>
      <c r="N364" t="s">
        <v>19</v>
      </c>
      <c r="O364" t="s">
        <v>73</v>
      </c>
      <c r="P364" t="s">
        <v>21</v>
      </c>
      <c r="Q364" t="str">
        <f t="shared" si="5"/>
        <v>no</v>
      </c>
    </row>
    <row r="365" spans="1:17" x14ac:dyDescent="0.2">
      <c r="A365">
        <v>180832</v>
      </c>
      <c r="B365" t="s">
        <v>400</v>
      </c>
      <c r="C365" t="s">
        <v>401</v>
      </c>
      <c r="D365">
        <v>0.78180000000000005</v>
      </c>
      <c r="E365">
        <v>622</v>
      </c>
      <c r="F365">
        <v>16104</v>
      </c>
      <c r="G365">
        <v>0.4667</v>
      </c>
      <c r="H365">
        <v>0.60870000000000002</v>
      </c>
      <c r="I365">
        <v>0.40129999999999999</v>
      </c>
      <c r="J365">
        <v>64876</v>
      </c>
      <c r="K365">
        <v>23716</v>
      </c>
      <c r="L365">
        <v>6775</v>
      </c>
      <c r="M365">
        <v>10</v>
      </c>
      <c r="N365" t="s">
        <v>24</v>
      </c>
      <c r="O365" t="s">
        <v>20</v>
      </c>
      <c r="P365" t="s">
        <v>137</v>
      </c>
      <c r="Q365" t="str">
        <f t="shared" si="5"/>
        <v>yes</v>
      </c>
    </row>
    <row r="366" spans="1:17" x14ac:dyDescent="0.2">
      <c r="A366">
        <v>180878</v>
      </c>
      <c r="B366" t="s">
        <v>402</v>
      </c>
      <c r="C366" t="s">
        <v>401</v>
      </c>
      <c r="D366">
        <v>0.67369999999999997</v>
      </c>
      <c r="E366">
        <v>553</v>
      </c>
      <c r="F366">
        <v>20640</v>
      </c>
      <c r="G366">
        <v>0.7</v>
      </c>
      <c r="H366">
        <v>0.71109999999999995</v>
      </c>
      <c r="I366">
        <v>0.2787</v>
      </c>
      <c r="J366">
        <v>70845</v>
      </c>
      <c r="K366">
        <v>24985</v>
      </c>
      <c r="L366">
        <v>9196</v>
      </c>
      <c r="M366">
        <v>9</v>
      </c>
      <c r="N366" t="s">
        <v>24</v>
      </c>
      <c r="O366" t="s">
        <v>20</v>
      </c>
      <c r="P366" t="s">
        <v>137</v>
      </c>
      <c r="Q366" t="str">
        <f t="shared" si="5"/>
        <v>yes</v>
      </c>
    </row>
    <row r="367" spans="1:17" x14ac:dyDescent="0.2">
      <c r="A367">
        <v>180984</v>
      </c>
      <c r="B367" t="s">
        <v>403</v>
      </c>
      <c r="C367" t="s">
        <v>401</v>
      </c>
      <c r="D367">
        <v>0.85719999999999996</v>
      </c>
      <c r="E367">
        <v>1283</v>
      </c>
      <c r="F367">
        <v>40640</v>
      </c>
      <c r="G367">
        <v>0.64890000000000003</v>
      </c>
      <c r="H367">
        <v>0.79530000000000001</v>
      </c>
      <c r="I367">
        <v>0.1138</v>
      </c>
      <c r="J367">
        <v>52415</v>
      </c>
      <c r="K367">
        <v>25750</v>
      </c>
      <c r="L367">
        <v>6919</v>
      </c>
      <c r="M367">
        <v>14</v>
      </c>
      <c r="N367" t="s">
        <v>24</v>
      </c>
      <c r="O367" t="s">
        <v>73</v>
      </c>
      <c r="P367" t="s">
        <v>137</v>
      </c>
      <c r="Q367" t="str">
        <f t="shared" si="5"/>
        <v>yes</v>
      </c>
    </row>
    <row r="368" spans="1:17" x14ac:dyDescent="0.2">
      <c r="A368">
        <v>181002</v>
      </c>
      <c r="B368" t="s">
        <v>404</v>
      </c>
      <c r="C368" t="s">
        <v>401</v>
      </c>
      <c r="D368">
        <v>0.79749999999999999</v>
      </c>
      <c r="E368">
        <v>4348</v>
      </c>
      <c r="F368">
        <v>48856</v>
      </c>
      <c r="G368">
        <v>0.83360000000000001</v>
      </c>
      <c r="H368">
        <v>0.9415</v>
      </c>
      <c r="I368">
        <v>0.1152</v>
      </c>
      <c r="J368">
        <v>73911</v>
      </c>
      <c r="K368">
        <v>25000</v>
      </c>
      <c r="L368">
        <v>10809</v>
      </c>
      <c r="M368">
        <v>11</v>
      </c>
      <c r="N368" t="s">
        <v>24</v>
      </c>
      <c r="O368" t="s">
        <v>20</v>
      </c>
      <c r="P368" t="s">
        <v>137</v>
      </c>
      <c r="Q368" t="str">
        <f t="shared" si="5"/>
        <v>yes</v>
      </c>
    </row>
    <row r="369" spans="1:17" x14ac:dyDescent="0.2">
      <c r="A369">
        <v>181020</v>
      </c>
      <c r="B369" t="s">
        <v>405</v>
      </c>
      <c r="C369" t="s">
        <v>401</v>
      </c>
      <c r="D369">
        <v>0.98009999999999997</v>
      </c>
      <c r="E369">
        <v>978</v>
      </c>
      <c r="F369">
        <v>43985</v>
      </c>
      <c r="G369">
        <v>0.57140000000000002</v>
      </c>
      <c r="H369">
        <v>0.79249999999999998</v>
      </c>
      <c r="I369">
        <v>0.26779999999999998</v>
      </c>
      <c r="J369">
        <v>53316</v>
      </c>
      <c r="K369">
        <v>25000</v>
      </c>
      <c r="L369">
        <v>7775</v>
      </c>
      <c r="M369">
        <v>11</v>
      </c>
      <c r="N369" t="s">
        <v>24</v>
      </c>
      <c r="O369" t="s">
        <v>73</v>
      </c>
      <c r="P369" t="s">
        <v>137</v>
      </c>
      <c r="Q369" t="str">
        <f t="shared" si="5"/>
        <v>yes</v>
      </c>
    </row>
    <row r="370" spans="1:17" x14ac:dyDescent="0.2">
      <c r="A370">
        <v>181127</v>
      </c>
      <c r="B370" t="s">
        <v>406</v>
      </c>
      <c r="C370" t="s">
        <v>401</v>
      </c>
      <c r="D370">
        <v>0.71650000000000003</v>
      </c>
      <c r="E370">
        <v>891</v>
      </c>
      <c r="F370">
        <v>37770</v>
      </c>
      <c r="G370">
        <v>0.48849999999999999</v>
      </c>
      <c r="H370">
        <v>0.65629999999999999</v>
      </c>
      <c r="I370">
        <v>0.2737</v>
      </c>
      <c r="J370">
        <v>51303</v>
      </c>
      <c r="K370">
        <v>27000</v>
      </c>
      <c r="L370">
        <v>7146</v>
      </c>
      <c r="M370">
        <v>14</v>
      </c>
      <c r="N370" t="s">
        <v>24</v>
      </c>
      <c r="O370" t="s">
        <v>73</v>
      </c>
      <c r="P370" t="s">
        <v>137</v>
      </c>
      <c r="Q370" t="str">
        <f t="shared" si="5"/>
        <v>yes</v>
      </c>
    </row>
    <row r="371" spans="1:17" x14ac:dyDescent="0.2">
      <c r="A371">
        <v>181215</v>
      </c>
      <c r="B371" t="s">
        <v>407</v>
      </c>
      <c r="C371" t="s">
        <v>401</v>
      </c>
      <c r="D371">
        <v>0.89490000000000003</v>
      </c>
      <c r="E371">
        <v>4088</v>
      </c>
      <c r="F371">
        <v>15284</v>
      </c>
      <c r="G371">
        <v>0.57740000000000002</v>
      </c>
      <c r="H371">
        <v>0.79959999999999998</v>
      </c>
      <c r="I371">
        <v>0.36930000000000002</v>
      </c>
      <c r="J371">
        <v>50105</v>
      </c>
      <c r="K371">
        <v>19500</v>
      </c>
      <c r="L371">
        <v>8350</v>
      </c>
      <c r="M371">
        <v>14</v>
      </c>
      <c r="N371" t="s">
        <v>19</v>
      </c>
      <c r="O371" t="s">
        <v>73</v>
      </c>
      <c r="P371" t="s">
        <v>137</v>
      </c>
      <c r="Q371" t="str">
        <f t="shared" si="5"/>
        <v>yes</v>
      </c>
    </row>
    <row r="372" spans="1:17" x14ac:dyDescent="0.2">
      <c r="A372">
        <v>181297</v>
      </c>
      <c r="B372" t="s">
        <v>408</v>
      </c>
      <c r="C372" t="s">
        <v>401</v>
      </c>
      <c r="D372">
        <v>0.73409999999999997</v>
      </c>
      <c r="E372">
        <v>781</v>
      </c>
      <c r="F372">
        <v>17885</v>
      </c>
      <c r="G372">
        <v>0.59519999999999995</v>
      </c>
      <c r="H372">
        <v>0.85709999999999997</v>
      </c>
      <c r="I372">
        <v>0.3085</v>
      </c>
      <c r="J372">
        <v>65071</v>
      </c>
      <c r="K372">
        <v>23417</v>
      </c>
      <c r="L372">
        <v>6681</v>
      </c>
      <c r="M372">
        <v>13</v>
      </c>
      <c r="N372" t="s">
        <v>24</v>
      </c>
      <c r="O372" t="s">
        <v>20</v>
      </c>
      <c r="P372" t="s">
        <v>137</v>
      </c>
      <c r="Q372" t="str">
        <f t="shared" si="5"/>
        <v>yes</v>
      </c>
    </row>
    <row r="373" spans="1:17" x14ac:dyDescent="0.2">
      <c r="A373">
        <v>181330</v>
      </c>
      <c r="B373" t="s">
        <v>409</v>
      </c>
      <c r="C373" t="s">
        <v>401</v>
      </c>
      <c r="D373">
        <v>0.66120000000000001</v>
      </c>
      <c r="E373">
        <v>1159</v>
      </c>
      <c r="F373">
        <v>42050</v>
      </c>
      <c r="G373">
        <v>0.42120000000000002</v>
      </c>
      <c r="H373">
        <v>0.69259999999999999</v>
      </c>
      <c r="I373">
        <v>0.28060000000000002</v>
      </c>
      <c r="J373">
        <v>52163</v>
      </c>
      <c r="K373">
        <v>26134</v>
      </c>
      <c r="L373">
        <v>6937</v>
      </c>
      <c r="M373">
        <v>14</v>
      </c>
      <c r="N373" t="s">
        <v>24</v>
      </c>
      <c r="O373" t="s">
        <v>73</v>
      </c>
      <c r="P373" t="s">
        <v>137</v>
      </c>
      <c r="Q373" t="str">
        <f t="shared" si="5"/>
        <v>yes</v>
      </c>
    </row>
    <row r="374" spans="1:17" x14ac:dyDescent="0.2">
      <c r="A374">
        <v>181394</v>
      </c>
      <c r="B374" t="s">
        <v>410</v>
      </c>
      <c r="C374" t="s">
        <v>401</v>
      </c>
      <c r="D374">
        <v>0.86980000000000002</v>
      </c>
      <c r="E374">
        <v>11488</v>
      </c>
      <c r="F374">
        <v>23206</v>
      </c>
      <c r="G374">
        <v>0.4708</v>
      </c>
      <c r="H374">
        <v>0.77869999999999995</v>
      </c>
      <c r="I374">
        <v>0.34649999999999997</v>
      </c>
      <c r="J374">
        <v>53909</v>
      </c>
      <c r="K374">
        <v>19000</v>
      </c>
      <c r="L374">
        <v>9293</v>
      </c>
      <c r="M374">
        <v>15</v>
      </c>
      <c r="N374" t="s">
        <v>19</v>
      </c>
      <c r="O374" t="s">
        <v>20</v>
      </c>
      <c r="P374" t="s">
        <v>137</v>
      </c>
      <c r="Q374" t="str">
        <f t="shared" si="5"/>
        <v>yes</v>
      </c>
    </row>
    <row r="375" spans="1:17" x14ac:dyDescent="0.2">
      <c r="A375">
        <v>181446</v>
      </c>
      <c r="B375" t="s">
        <v>411</v>
      </c>
      <c r="C375" t="s">
        <v>401</v>
      </c>
      <c r="D375">
        <v>0.79820000000000002</v>
      </c>
      <c r="E375">
        <v>1453</v>
      </c>
      <c r="F375">
        <v>43572</v>
      </c>
      <c r="G375">
        <v>0.66120000000000001</v>
      </c>
      <c r="H375">
        <v>0.75</v>
      </c>
      <c r="I375">
        <v>0.3357</v>
      </c>
      <c r="J375">
        <v>56405</v>
      </c>
      <c r="K375">
        <v>26970</v>
      </c>
      <c r="L375">
        <v>6745</v>
      </c>
      <c r="M375">
        <v>12</v>
      </c>
      <c r="N375" t="s">
        <v>24</v>
      </c>
      <c r="O375" t="s">
        <v>20</v>
      </c>
      <c r="P375" t="s">
        <v>137</v>
      </c>
      <c r="Q375" t="str">
        <f t="shared" si="5"/>
        <v>yes</v>
      </c>
    </row>
    <row r="376" spans="1:17" x14ac:dyDescent="0.2">
      <c r="A376">
        <v>181464</v>
      </c>
      <c r="B376" t="s">
        <v>412</v>
      </c>
      <c r="C376" t="s">
        <v>401</v>
      </c>
      <c r="D376">
        <v>0.87490000000000001</v>
      </c>
      <c r="E376">
        <v>19178</v>
      </c>
      <c r="F376">
        <v>28584</v>
      </c>
      <c r="G376">
        <v>0.66969999999999996</v>
      </c>
      <c r="H376">
        <v>0.8599</v>
      </c>
      <c r="I376">
        <v>0.22770000000000001</v>
      </c>
      <c r="J376">
        <v>56887</v>
      </c>
      <c r="K376">
        <v>21000</v>
      </c>
      <c r="L376">
        <v>12658</v>
      </c>
      <c r="M376">
        <v>17</v>
      </c>
      <c r="N376" t="s">
        <v>19</v>
      </c>
      <c r="O376" t="s">
        <v>20</v>
      </c>
      <c r="P376" t="s">
        <v>137</v>
      </c>
      <c r="Q376" t="str">
        <f t="shared" si="5"/>
        <v>yes</v>
      </c>
    </row>
    <row r="377" spans="1:17" x14ac:dyDescent="0.2">
      <c r="A377">
        <v>181604</v>
      </c>
      <c r="B377" t="s">
        <v>413</v>
      </c>
      <c r="C377" t="s">
        <v>401</v>
      </c>
      <c r="D377">
        <v>0.44650000000000001</v>
      </c>
      <c r="E377">
        <v>445</v>
      </c>
      <c r="F377">
        <v>24510</v>
      </c>
      <c r="G377">
        <v>0.60499999999999998</v>
      </c>
      <c r="H377">
        <v>0.79779999999999995</v>
      </c>
      <c r="I377">
        <v>0.38800000000000001</v>
      </c>
      <c r="J377">
        <v>54338</v>
      </c>
      <c r="K377">
        <v>24250</v>
      </c>
      <c r="L377">
        <v>7807</v>
      </c>
      <c r="M377">
        <v>8</v>
      </c>
      <c r="N377" t="s">
        <v>24</v>
      </c>
      <c r="O377" t="s">
        <v>20</v>
      </c>
      <c r="P377" t="s">
        <v>137</v>
      </c>
      <c r="Q377" t="str">
        <f t="shared" si="5"/>
        <v>yes</v>
      </c>
    </row>
    <row r="378" spans="1:17" x14ac:dyDescent="0.2">
      <c r="A378">
        <v>181738</v>
      </c>
      <c r="B378" t="s">
        <v>414</v>
      </c>
      <c r="C378" t="s">
        <v>401</v>
      </c>
      <c r="D378">
        <v>1</v>
      </c>
      <c r="E378">
        <v>471</v>
      </c>
      <c r="F378">
        <v>29334</v>
      </c>
      <c r="G378">
        <v>0.52259999999999995</v>
      </c>
      <c r="H378">
        <v>0.83540000000000003</v>
      </c>
      <c r="I378">
        <v>0.30769999999999997</v>
      </c>
      <c r="J378">
        <v>55045</v>
      </c>
      <c r="K378">
        <v>27000</v>
      </c>
      <c r="L378">
        <v>6684</v>
      </c>
      <c r="M378">
        <v>8</v>
      </c>
      <c r="N378" t="s">
        <v>24</v>
      </c>
      <c r="O378" t="s">
        <v>20</v>
      </c>
      <c r="P378" t="s">
        <v>137</v>
      </c>
      <c r="Q378" t="str">
        <f t="shared" si="5"/>
        <v>yes</v>
      </c>
    </row>
    <row r="379" spans="1:17" x14ac:dyDescent="0.2">
      <c r="A379">
        <v>181853</v>
      </c>
      <c r="B379" t="s">
        <v>415</v>
      </c>
      <c r="C379" t="s">
        <v>401</v>
      </c>
      <c r="D379">
        <v>0.51880000000000004</v>
      </c>
      <c r="E379">
        <v>428</v>
      </c>
      <c r="F379">
        <v>23000</v>
      </c>
      <c r="G379">
        <v>0.52210000000000001</v>
      </c>
      <c r="H379">
        <v>0.68700000000000006</v>
      </c>
      <c r="I379">
        <v>0.40179999999999999</v>
      </c>
      <c r="J379">
        <v>44130</v>
      </c>
      <c r="K379">
        <v>21500</v>
      </c>
      <c r="L379">
        <v>5879</v>
      </c>
      <c r="M379">
        <v>11</v>
      </c>
      <c r="N379" t="s">
        <v>24</v>
      </c>
      <c r="O379" t="s">
        <v>73</v>
      </c>
      <c r="P379" t="s">
        <v>137</v>
      </c>
      <c r="Q379" t="str">
        <f t="shared" si="5"/>
        <v>no</v>
      </c>
    </row>
    <row r="380" spans="1:17" x14ac:dyDescent="0.2">
      <c r="A380">
        <v>182281</v>
      </c>
      <c r="B380" t="s">
        <v>416</v>
      </c>
      <c r="C380" t="s">
        <v>417</v>
      </c>
      <c r="D380">
        <v>0.9617</v>
      </c>
      <c r="E380">
        <v>24622</v>
      </c>
      <c r="F380">
        <v>27411</v>
      </c>
      <c r="G380">
        <v>0.50509999999999999</v>
      </c>
      <c r="H380">
        <v>0.79220000000000002</v>
      </c>
      <c r="I380">
        <v>0.40100000000000002</v>
      </c>
      <c r="J380">
        <v>55037</v>
      </c>
      <c r="K380">
        <v>19450</v>
      </c>
      <c r="L380">
        <v>13197</v>
      </c>
      <c r="M380">
        <v>19</v>
      </c>
      <c r="N380" t="s">
        <v>19</v>
      </c>
      <c r="O380" t="s">
        <v>20</v>
      </c>
      <c r="P380" t="s">
        <v>21</v>
      </c>
      <c r="Q380" t="str">
        <f t="shared" si="5"/>
        <v>yes</v>
      </c>
    </row>
    <row r="381" spans="1:17" x14ac:dyDescent="0.2">
      <c r="A381">
        <v>182290</v>
      </c>
      <c r="B381" t="s">
        <v>418</v>
      </c>
      <c r="C381" t="s">
        <v>417</v>
      </c>
      <c r="D381">
        <v>0.73709999999999998</v>
      </c>
      <c r="E381">
        <v>15599</v>
      </c>
      <c r="F381">
        <v>27720</v>
      </c>
      <c r="G381">
        <v>0.61240000000000006</v>
      </c>
      <c r="H381">
        <v>0.79659999999999997</v>
      </c>
      <c r="I381">
        <v>0.22889999999999999</v>
      </c>
      <c r="J381">
        <v>60614</v>
      </c>
      <c r="K381">
        <v>18922</v>
      </c>
      <c r="L381">
        <v>13293</v>
      </c>
      <c r="M381">
        <v>17</v>
      </c>
      <c r="N381" t="s">
        <v>19</v>
      </c>
      <c r="O381" t="s">
        <v>20</v>
      </c>
      <c r="P381" t="s">
        <v>21</v>
      </c>
      <c r="Q381" t="str">
        <f t="shared" si="5"/>
        <v>yes</v>
      </c>
    </row>
    <row r="382" spans="1:17" x14ac:dyDescent="0.2">
      <c r="A382">
        <v>187648</v>
      </c>
      <c r="B382" t="s">
        <v>419</v>
      </c>
      <c r="C382" t="s">
        <v>420</v>
      </c>
      <c r="D382">
        <v>0.91659999999999997</v>
      </c>
      <c r="E382">
        <v>3357</v>
      </c>
      <c r="F382">
        <v>9174</v>
      </c>
      <c r="G382">
        <v>0.45090000000000002</v>
      </c>
      <c r="H382">
        <v>0.62029999999999996</v>
      </c>
      <c r="I382">
        <v>0.35709999999999997</v>
      </c>
      <c r="J382">
        <v>38550</v>
      </c>
      <c r="K382">
        <v>16500</v>
      </c>
      <c r="L382">
        <v>8343</v>
      </c>
      <c r="M382">
        <v>18</v>
      </c>
      <c r="N382" t="s">
        <v>19</v>
      </c>
      <c r="O382" t="s">
        <v>73</v>
      </c>
      <c r="P382" t="s">
        <v>21</v>
      </c>
      <c r="Q382" t="str">
        <f t="shared" si="5"/>
        <v>no</v>
      </c>
    </row>
    <row r="383" spans="1:17" x14ac:dyDescent="0.2">
      <c r="A383">
        <v>187967</v>
      </c>
      <c r="B383" t="s">
        <v>421</v>
      </c>
      <c r="C383" t="s">
        <v>420</v>
      </c>
      <c r="D383">
        <v>0.44490000000000002</v>
      </c>
      <c r="E383">
        <v>995</v>
      </c>
      <c r="F383">
        <v>27247</v>
      </c>
      <c r="G383">
        <v>0.57050000000000001</v>
      </c>
      <c r="H383">
        <v>0.77029999999999998</v>
      </c>
      <c r="I383">
        <v>0.29499999999999998</v>
      </c>
      <c r="J383">
        <v>76489</v>
      </c>
      <c r="K383">
        <v>19085</v>
      </c>
      <c r="L383">
        <v>10264</v>
      </c>
      <c r="M383">
        <v>9</v>
      </c>
      <c r="N383" t="s">
        <v>19</v>
      </c>
      <c r="O383" t="s">
        <v>73</v>
      </c>
      <c r="P383" t="s">
        <v>21</v>
      </c>
      <c r="Q383" t="str">
        <f t="shared" si="5"/>
        <v>yes</v>
      </c>
    </row>
    <row r="384" spans="1:17" x14ac:dyDescent="0.2">
      <c r="A384">
        <v>187985</v>
      </c>
      <c r="B384" t="s">
        <v>422</v>
      </c>
      <c r="C384" t="s">
        <v>420</v>
      </c>
      <c r="D384">
        <v>0.95179999999999998</v>
      </c>
      <c r="E384">
        <v>17244</v>
      </c>
      <c r="F384">
        <v>33060</v>
      </c>
      <c r="G384">
        <v>0.54690000000000005</v>
      </c>
      <c r="H384">
        <v>0.76170000000000004</v>
      </c>
      <c r="I384">
        <v>0.38729999999999998</v>
      </c>
      <c r="J384">
        <v>44792</v>
      </c>
      <c r="K384">
        <v>18450</v>
      </c>
      <c r="L384">
        <v>11446</v>
      </c>
      <c r="M384">
        <v>15</v>
      </c>
      <c r="N384" t="s">
        <v>19</v>
      </c>
      <c r="O384" t="s">
        <v>20</v>
      </c>
      <c r="P384" t="s">
        <v>21</v>
      </c>
      <c r="Q384" t="str">
        <f t="shared" si="5"/>
        <v>no</v>
      </c>
    </row>
    <row r="385" spans="1:17" x14ac:dyDescent="0.2">
      <c r="A385">
        <v>188030</v>
      </c>
      <c r="B385" t="s">
        <v>423</v>
      </c>
      <c r="C385" t="s">
        <v>420</v>
      </c>
      <c r="D385">
        <v>0.88970000000000005</v>
      </c>
      <c r="E385">
        <v>11946</v>
      </c>
      <c r="F385">
        <v>25307</v>
      </c>
      <c r="G385">
        <v>0.55169999999999997</v>
      </c>
      <c r="H385">
        <v>0.73380000000000001</v>
      </c>
      <c r="I385">
        <v>0.38490000000000002</v>
      </c>
      <c r="J385">
        <v>39067</v>
      </c>
      <c r="K385">
        <v>17095</v>
      </c>
      <c r="L385">
        <v>10198</v>
      </c>
      <c r="M385">
        <v>16</v>
      </c>
      <c r="N385" t="s">
        <v>19</v>
      </c>
      <c r="O385" t="s">
        <v>29</v>
      </c>
      <c r="P385" t="s">
        <v>21</v>
      </c>
      <c r="Q385" t="str">
        <f t="shared" si="5"/>
        <v>no</v>
      </c>
    </row>
    <row r="386" spans="1:17" x14ac:dyDescent="0.2">
      <c r="A386">
        <v>200059</v>
      </c>
      <c r="B386" t="s">
        <v>424</v>
      </c>
      <c r="C386" t="s">
        <v>425</v>
      </c>
      <c r="D386">
        <v>0.37019999999999997</v>
      </c>
      <c r="E386">
        <v>1090</v>
      </c>
      <c r="F386">
        <v>9118</v>
      </c>
      <c r="G386">
        <v>0.50600000000000001</v>
      </c>
      <c r="H386">
        <v>0.6744</v>
      </c>
      <c r="I386">
        <v>0.21479999999999999</v>
      </c>
      <c r="J386">
        <v>50720</v>
      </c>
      <c r="K386">
        <v>18442</v>
      </c>
      <c r="L386">
        <v>7146</v>
      </c>
      <c r="M386">
        <v>16</v>
      </c>
      <c r="N386" t="s">
        <v>19</v>
      </c>
      <c r="O386" t="s">
        <v>73</v>
      </c>
      <c r="P386" t="s">
        <v>137</v>
      </c>
      <c r="Q386" t="str">
        <f t="shared" ref="Q386:Q449" si="6">IF(J386&gt;50000,"yes","no")</f>
        <v>yes</v>
      </c>
    </row>
    <row r="387" spans="1:17" x14ac:dyDescent="0.2">
      <c r="A387">
        <v>200156</v>
      </c>
      <c r="B387" t="s">
        <v>426</v>
      </c>
      <c r="C387" t="s">
        <v>425</v>
      </c>
      <c r="D387">
        <v>0.88080000000000003</v>
      </c>
      <c r="E387">
        <v>1041</v>
      </c>
      <c r="F387">
        <v>24990</v>
      </c>
      <c r="G387">
        <v>0.4904</v>
      </c>
      <c r="H387">
        <v>0.67349999999999999</v>
      </c>
      <c r="I387">
        <v>0.25519999999999998</v>
      </c>
      <c r="J387">
        <v>56621</v>
      </c>
      <c r="K387">
        <v>27000</v>
      </c>
      <c r="L387">
        <v>7294</v>
      </c>
      <c r="M387">
        <v>13</v>
      </c>
      <c r="N387" t="s">
        <v>24</v>
      </c>
      <c r="O387" t="s">
        <v>73</v>
      </c>
      <c r="P387" t="s">
        <v>137</v>
      </c>
      <c r="Q387" t="str">
        <f t="shared" si="6"/>
        <v>yes</v>
      </c>
    </row>
    <row r="388" spans="1:17" x14ac:dyDescent="0.2">
      <c r="A388">
        <v>200217</v>
      </c>
      <c r="B388" t="s">
        <v>427</v>
      </c>
      <c r="C388" t="s">
        <v>425</v>
      </c>
      <c r="D388">
        <v>0.753</v>
      </c>
      <c r="E388">
        <v>2416</v>
      </c>
      <c r="F388">
        <v>22356</v>
      </c>
      <c r="G388">
        <v>0.66600000000000004</v>
      </c>
      <c r="H388">
        <v>0.83540000000000003</v>
      </c>
      <c r="I388">
        <v>0.20899999999999999</v>
      </c>
      <c r="J388">
        <v>60909</v>
      </c>
      <c r="K388">
        <v>24000</v>
      </c>
      <c r="L388">
        <v>8186</v>
      </c>
      <c r="M388">
        <v>14</v>
      </c>
      <c r="N388" t="s">
        <v>24</v>
      </c>
      <c r="O388" t="s">
        <v>73</v>
      </c>
      <c r="P388" t="s">
        <v>137</v>
      </c>
      <c r="Q388" t="str">
        <f t="shared" si="6"/>
        <v>yes</v>
      </c>
    </row>
    <row r="389" spans="1:17" x14ac:dyDescent="0.2">
      <c r="A389">
        <v>200253</v>
      </c>
      <c r="B389" t="s">
        <v>428</v>
      </c>
      <c r="C389" t="s">
        <v>425</v>
      </c>
      <c r="D389">
        <v>0.6462</v>
      </c>
      <c r="E389">
        <v>2062</v>
      </c>
      <c r="F389">
        <v>8702</v>
      </c>
      <c r="G389">
        <v>0.45050000000000001</v>
      </c>
      <c r="H389">
        <v>0.66479999999999995</v>
      </c>
      <c r="I389">
        <v>0.2445</v>
      </c>
      <c r="J389">
        <v>51759</v>
      </c>
      <c r="K389">
        <v>19609</v>
      </c>
      <c r="L389">
        <v>8340</v>
      </c>
      <c r="M389">
        <v>11</v>
      </c>
      <c r="N389" t="s">
        <v>19</v>
      </c>
      <c r="O389" t="s">
        <v>20</v>
      </c>
      <c r="P389" t="s">
        <v>137</v>
      </c>
      <c r="Q389" t="str">
        <f t="shared" si="6"/>
        <v>yes</v>
      </c>
    </row>
    <row r="390" spans="1:17" x14ac:dyDescent="0.2">
      <c r="A390">
        <v>200280</v>
      </c>
      <c r="B390" t="s">
        <v>429</v>
      </c>
      <c r="C390" t="s">
        <v>425</v>
      </c>
      <c r="D390">
        <v>0.76900000000000002</v>
      </c>
      <c r="E390">
        <v>9981</v>
      </c>
      <c r="F390">
        <v>15570</v>
      </c>
      <c r="G390">
        <v>0.6048</v>
      </c>
      <c r="H390">
        <v>0.84019999999999995</v>
      </c>
      <c r="I390">
        <v>0.17150000000000001</v>
      </c>
      <c r="J390">
        <v>63552</v>
      </c>
      <c r="K390">
        <v>22057</v>
      </c>
      <c r="L390">
        <v>10049</v>
      </c>
      <c r="M390">
        <v>17</v>
      </c>
      <c r="N390" t="s">
        <v>19</v>
      </c>
      <c r="O390" t="s">
        <v>20</v>
      </c>
      <c r="P390" t="s">
        <v>137</v>
      </c>
      <c r="Q390" t="str">
        <f t="shared" si="6"/>
        <v>yes</v>
      </c>
    </row>
    <row r="391" spans="1:17" x14ac:dyDescent="0.2">
      <c r="A391">
        <v>200332</v>
      </c>
      <c r="B391" t="s">
        <v>430</v>
      </c>
      <c r="C391" t="s">
        <v>425</v>
      </c>
      <c r="D391">
        <v>0.9496</v>
      </c>
      <c r="E391">
        <v>9471</v>
      </c>
      <c r="F391">
        <v>15764</v>
      </c>
      <c r="G391">
        <v>0.63890000000000002</v>
      </c>
      <c r="H391">
        <v>0.78420000000000001</v>
      </c>
      <c r="I391">
        <v>0.1973</v>
      </c>
      <c r="J391">
        <v>62203</v>
      </c>
      <c r="K391">
        <v>23199</v>
      </c>
      <c r="L391">
        <v>10624</v>
      </c>
      <c r="M391">
        <v>19</v>
      </c>
      <c r="N391" t="s">
        <v>19</v>
      </c>
      <c r="O391" t="s">
        <v>20</v>
      </c>
      <c r="P391" t="s">
        <v>137</v>
      </c>
      <c r="Q391" t="str">
        <f t="shared" si="6"/>
        <v>yes</v>
      </c>
    </row>
    <row r="392" spans="1:17" x14ac:dyDescent="0.2">
      <c r="A392">
        <v>200484</v>
      </c>
      <c r="B392" t="s">
        <v>431</v>
      </c>
      <c r="C392" t="s">
        <v>425</v>
      </c>
      <c r="D392">
        <v>0.25750000000000001</v>
      </c>
      <c r="E392">
        <v>141</v>
      </c>
      <c r="F392">
        <v>19700</v>
      </c>
      <c r="G392">
        <v>0.45950000000000002</v>
      </c>
      <c r="H392">
        <v>0.62860000000000005</v>
      </c>
      <c r="I392">
        <v>0.61809999999999998</v>
      </c>
      <c r="J392">
        <v>35604</v>
      </c>
      <c r="K392">
        <v>22531</v>
      </c>
      <c r="L392">
        <v>5047</v>
      </c>
      <c r="M392">
        <v>9</v>
      </c>
      <c r="N392" t="s">
        <v>24</v>
      </c>
      <c r="O392" t="s">
        <v>73</v>
      </c>
      <c r="P392" t="s">
        <v>137</v>
      </c>
      <c r="Q392" t="str">
        <f t="shared" si="6"/>
        <v>no</v>
      </c>
    </row>
    <row r="393" spans="1:17" x14ac:dyDescent="0.2">
      <c r="A393">
        <v>200572</v>
      </c>
      <c r="B393" t="s">
        <v>432</v>
      </c>
      <c r="C393" t="s">
        <v>425</v>
      </c>
      <c r="D393">
        <v>0.99070000000000003</v>
      </c>
      <c r="E393">
        <v>958</v>
      </c>
      <c r="F393">
        <v>13544</v>
      </c>
      <c r="G393">
        <v>0.5333</v>
      </c>
      <c r="H393">
        <v>0.70860000000000001</v>
      </c>
      <c r="I393">
        <v>0.16889999999999999</v>
      </c>
      <c r="J393">
        <v>52725</v>
      </c>
      <c r="K393">
        <v>20369</v>
      </c>
      <c r="L393">
        <v>6935</v>
      </c>
      <c r="M393">
        <v>12</v>
      </c>
      <c r="N393" t="s">
        <v>19</v>
      </c>
      <c r="O393" t="s">
        <v>73</v>
      </c>
      <c r="P393" t="s">
        <v>137</v>
      </c>
      <c r="Q393" t="str">
        <f t="shared" si="6"/>
        <v>yes</v>
      </c>
    </row>
    <row r="394" spans="1:17" x14ac:dyDescent="0.2">
      <c r="A394">
        <v>200800</v>
      </c>
      <c r="B394" t="s">
        <v>433</v>
      </c>
      <c r="C394" t="s">
        <v>434</v>
      </c>
      <c r="D394">
        <v>0.59670000000000001</v>
      </c>
      <c r="E394">
        <v>9052</v>
      </c>
      <c r="F394">
        <v>20815</v>
      </c>
      <c r="G394">
        <v>0.51859999999999995</v>
      </c>
      <c r="H394">
        <v>0.7298</v>
      </c>
      <c r="I394">
        <v>0.29099999999999998</v>
      </c>
      <c r="J394">
        <v>46600</v>
      </c>
      <c r="K394">
        <v>23250</v>
      </c>
      <c r="L394">
        <v>10255</v>
      </c>
      <c r="M394">
        <v>17</v>
      </c>
      <c r="N394" t="s">
        <v>19</v>
      </c>
      <c r="O394" t="s">
        <v>20</v>
      </c>
      <c r="P394" t="s">
        <v>137</v>
      </c>
      <c r="Q394" t="str">
        <f t="shared" si="6"/>
        <v>no</v>
      </c>
    </row>
    <row r="395" spans="1:17" x14ac:dyDescent="0.2">
      <c r="A395">
        <v>200846</v>
      </c>
      <c r="B395" t="s">
        <v>435</v>
      </c>
      <c r="C395" t="s">
        <v>434</v>
      </c>
      <c r="D395">
        <v>0.8992</v>
      </c>
      <c r="E395">
        <v>457</v>
      </c>
      <c r="F395">
        <v>15403</v>
      </c>
      <c r="G395">
        <v>0.1852</v>
      </c>
      <c r="H395">
        <v>0.58540000000000003</v>
      </c>
      <c r="I395">
        <v>0.1249</v>
      </c>
      <c r="J395">
        <v>46600</v>
      </c>
      <c r="K395">
        <v>23250</v>
      </c>
      <c r="L395">
        <v>7842</v>
      </c>
      <c r="M395">
        <v>42</v>
      </c>
      <c r="N395" t="s">
        <v>19</v>
      </c>
      <c r="O395" t="s">
        <v>73</v>
      </c>
      <c r="P395" t="s">
        <v>137</v>
      </c>
      <c r="Q395" t="str">
        <f t="shared" si="6"/>
        <v>no</v>
      </c>
    </row>
    <row r="396" spans="1:17" x14ac:dyDescent="0.2">
      <c r="A396">
        <v>201061</v>
      </c>
      <c r="B396" t="s">
        <v>436</v>
      </c>
      <c r="C396" t="s">
        <v>434</v>
      </c>
      <c r="D396">
        <v>0.34489999999999998</v>
      </c>
      <c r="E396">
        <v>205</v>
      </c>
      <c r="F396">
        <v>41375</v>
      </c>
      <c r="G396">
        <v>0.41270000000000001</v>
      </c>
      <c r="H396">
        <v>0.50880000000000003</v>
      </c>
      <c r="I396">
        <v>0.50590000000000002</v>
      </c>
      <c r="J396">
        <v>34368</v>
      </c>
      <c r="K396">
        <v>27000</v>
      </c>
      <c r="L396">
        <v>5527</v>
      </c>
      <c r="M396">
        <v>9</v>
      </c>
      <c r="N396" t="s">
        <v>24</v>
      </c>
      <c r="O396" t="s">
        <v>20</v>
      </c>
      <c r="P396" t="s">
        <v>137</v>
      </c>
      <c r="Q396" t="str">
        <f t="shared" si="6"/>
        <v>no</v>
      </c>
    </row>
    <row r="397" spans="1:17" x14ac:dyDescent="0.2">
      <c r="A397">
        <v>201104</v>
      </c>
      <c r="B397" t="s">
        <v>437</v>
      </c>
      <c r="C397" t="s">
        <v>434</v>
      </c>
      <c r="D397">
        <v>0.76400000000000001</v>
      </c>
      <c r="E397">
        <v>2199</v>
      </c>
      <c r="F397">
        <v>31210</v>
      </c>
      <c r="G397">
        <v>0.60629999999999995</v>
      </c>
      <c r="H397">
        <v>0.76519999999999999</v>
      </c>
      <c r="I397">
        <v>0.28849999999999998</v>
      </c>
      <c r="J397">
        <v>52928</v>
      </c>
      <c r="K397">
        <v>25000</v>
      </c>
      <c r="L397">
        <v>7701</v>
      </c>
      <c r="M397">
        <v>14</v>
      </c>
      <c r="N397" t="s">
        <v>24</v>
      </c>
      <c r="O397" t="s">
        <v>73</v>
      </c>
      <c r="P397" t="s">
        <v>137</v>
      </c>
      <c r="Q397" t="str">
        <f t="shared" si="6"/>
        <v>yes</v>
      </c>
    </row>
    <row r="398" spans="1:17" x14ac:dyDescent="0.2">
      <c r="A398">
        <v>201195</v>
      </c>
      <c r="B398" t="s">
        <v>438</v>
      </c>
      <c r="C398" t="s">
        <v>434</v>
      </c>
      <c r="D398">
        <v>0.75700000000000001</v>
      </c>
      <c r="E398">
        <v>2842</v>
      </c>
      <c r="F398">
        <v>39832</v>
      </c>
      <c r="G398">
        <v>0.66769999999999996</v>
      </c>
      <c r="H398">
        <v>0.83840000000000003</v>
      </c>
      <c r="I398">
        <v>0.29160000000000003</v>
      </c>
      <c r="J398">
        <v>54122</v>
      </c>
      <c r="K398">
        <v>27000</v>
      </c>
      <c r="L398">
        <v>8614</v>
      </c>
      <c r="M398">
        <v>12</v>
      </c>
      <c r="N398" t="s">
        <v>24</v>
      </c>
      <c r="O398" t="s">
        <v>29</v>
      </c>
      <c r="P398" t="s">
        <v>137</v>
      </c>
      <c r="Q398" t="str">
        <f t="shared" si="6"/>
        <v>yes</v>
      </c>
    </row>
    <row r="399" spans="1:17" x14ac:dyDescent="0.2">
      <c r="A399">
        <v>201371</v>
      </c>
      <c r="B399" t="s">
        <v>439</v>
      </c>
      <c r="C399" t="s">
        <v>434</v>
      </c>
      <c r="D399">
        <v>0.67230000000000001</v>
      </c>
      <c r="E399">
        <v>582</v>
      </c>
      <c r="F399">
        <v>37362</v>
      </c>
      <c r="G399">
        <v>0.52939999999999998</v>
      </c>
      <c r="H399">
        <v>0.59570000000000001</v>
      </c>
      <c r="I399">
        <v>0.44679999999999997</v>
      </c>
      <c r="J399">
        <v>49547</v>
      </c>
      <c r="K399">
        <v>27000</v>
      </c>
      <c r="L399">
        <v>5689</v>
      </c>
      <c r="M399">
        <v>11</v>
      </c>
      <c r="N399" t="s">
        <v>24</v>
      </c>
      <c r="O399" t="s">
        <v>73</v>
      </c>
      <c r="P399" t="s">
        <v>137</v>
      </c>
      <c r="Q399" t="str">
        <f t="shared" si="6"/>
        <v>no</v>
      </c>
    </row>
    <row r="400" spans="1:17" x14ac:dyDescent="0.2">
      <c r="A400">
        <v>201441</v>
      </c>
      <c r="B400" t="s">
        <v>440</v>
      </c>
      <c r="C400" t="s">
        <v>434</v>
      </c>
      <c r="D400">
        <v>0.80959999999999999</v>
      </c>
      <c r="E400">
        <v>12812</v>
      </c>
      <c r="F400">
        <v>22448</v>
      </c>
      <c r="G400">
        <v>0.63729999999999998</v>
      </c>
      <c r="H400">
        <v>0.81569999999999998</v>
      </c>
      <c r="I400">
        <v>0.23130000000000001</v>
      </c>
      <c r="J400">
        <v>47896</v>
      </c>
      <c r="K400">
        <v>25000</v>
      </c>
      <c r="L400">
        <v>10477</v>
      </c>
      <c r="M400">
        <v>17</v>
      </c>
      <c r="N400" t="s">
        <v>19</v>
      </c>
      <c r="O400" t="s">
        <v>73</v>
      </c>
      <c r="P400" t="s">
        <v>137</v>
      </c>
      <c r="Q400" t="str">
        <f t="shared" si="6"/>
        <v>no</v>
      </c>
    </row>
    <row r="401" spans="1:17" x14ac:dyDescent="0.2">
      <c r="A401">
        <v>201548</v>
      </c>
      <c r="B401" t="s">
        <v>441</v>
      </c>
      <c r="C401" t="s">
        <v>434</v>
      </c>
      <c r="D401">
        <v>0.70220000000000005</v>
      </c>
      <c r="E401">
        <v>1585</v>
      </c>
      <c r="F401">
        <v>43234</v>
      </c>
      <c r="G401">
        <v>0.60270000000000001</v>
      </c>
      <c r="H401">
        <v>0.75539999999999996</v>
      </c>
      <c r="I401">
        <v>0.33889999999999998</v>
      </c>
      <c r="J401">
        <v>54143</v>
      </c>
      <c r="K401">
        <v>26889</v>
      </c>
      <c r="L401">
        <v>8673</v>
      </c>
      <c r="M401">
        <v>9</v>
      </c>
      <c r="N401" t="s">
        <v>24</v>
      </c>
      <c r="O401" t="s">
        <v>29</v>
      </c>
      <c r="P401" t="s">
        <v>137</v>
      </c>
      <c r="Q401" t="str">
        <f t="shared" si="6"/>
        <v>yes</v>
      </c>
    </row>
    <row r="402" spans="1:17" x14ac:dyDescent="0.2">
      <c r="A402">
        <v>201645</v>
      </c>
      <c r="B402" t="s">
        <v>442</v>
      </c>
      <c r="C402" t="s">
        <v>434</v>
      </c>
      <c r="D402">
        <v>0.3654</v>
      </c>
      <c r="E402">
        <v>6437</v>
      </c>
      <c r="F402">
        <v>66608</v>
      </c>
      <c r="G402">
        <v>0.87170000000000003</v>
      </c>
      <c r="H402">
        <v>0.9214</v>
      </c>
      <c r="I402">
        <v>0.17519999999999999</v>
      </c>
      <c r="J402">
        <v>87989</v>
      </c>
      <c r="K402">
        <v>24000</v>
      </c>
      <c r="L402">
        <v>13338</v>
      </c>
      <c r="M402">
        <v>9</v>
      </c>
      <c r="N402" t="s">
        <v>24</v>
      </c>
      <c r="O402" t="s">
        <v>20</v>
      </c>
      <c r="P402" t="s">
        <v>137</v>
      </c>
      <c r="Q402" t="str">
        <f t="shared" si="6"/>
        <v>yes</v>
      </c>
    </row>
    <row r="403" spans="1:17" x14ac:dyDescent="0.2">
      <c r="A403">
        <v>201654</v>
      </c>
      <c r="B403" t="s">
        <v>443</v>
      </c>
      <c r="C403" t="s">
        <v>434</v>
      </c>
      <c r="D403">
        <v>0.65290000000000004</v>
      </c>
      <c r="E403">
        <v>4024</v>
      </c>
      <c r="F403">
        <v>37150</v>
      </c>
      <c r="G403">
        <v>0.72529999999999994</v>
      </c>
      <c r="H403">
        <v>0.89580000000000004</v>
      </c>
      <c r="I403">
        <v>0.1522</v>
      </c>
      <c r="J403">
        <v>55443</v>
      </c>
      <c r="K403">
        <v>20937</v>
      </c>
      <c r="L403">
        <v>8563</v>
      </c>
      <c r="M403">
        <v>14</v>
      </c>
      <c r="N403" t="s">
        <v>24</v>
      </c>
      <c r="O403" t="s">
        <v>73</v>
      </c>
      <c r="P403" t="s">
        <v>137</v>
      </c>
      <c r="Q403" t="str">
        <f t="shared" si="6"/>
        <v>yes</v>
      </c>
    </row>
    <row r="404" spans="1:17" x14ac:dyDescent="0.2">
      <c r="A404">
        <v>201690</v>
      </c>
      <c r="B404" t="s">
        <v>444</v>
      </c>
      <c r="C404" t="s">
        <v>434</v>
      </c>
      <c r="D404">
        <v>0.98609999999999998</v>
      </c>
      <c r="E404">
        <v>2620</v>
      </c>
      <c r="F404">
        <v>10058</v>
      </c>
      <c r="G404">
        <v>0.2281</v>
      </c>
      <c r="H404">
        <v>0.55920000000000003</v>
      </c>
      <c r="I404">
        <v>0.52700000000000002</v>
      </c>
      <c r="J404">
        <v>33267</v>
      </c>
      <c r="K404">
        <v>30739</v>
      </c>
      <c r="L404">
        <v>7698</v>
      </c>
      <c r="M404">
        <v>16</v>
      </c>
      <c r="N404" t="s">
        <v>19</v>
      </c>
      <c r="O404" t="s">
        <v>73</v>
      </c>
      <c r="P404" t="s">
        <v>137</v>
      </c>
      <c r="Q404" t="str">
        <f t="shared" si="6"/>
        <v>no</v>
      </c>
    </row>
    <row r="405" spans="1:17" x14ac:dyDescent="0.2">
      <c r="A405">
        <v>201821</v>
      </c>
      <c r="B405" t="s">
        <v>445</v>
      </c>
      <c r="C405" t="s">
        <v>434</v>
      </c>
      <c r="D405">
        <v>0.58940000000000003</v>
      </c>
      <c r="E405">
        <v>713</v>
      </c>
      <c r="F405">
        <v>16836</v>
      </c>
      <c r="G405">
        <v>0.55710000000000004</v>
      </c>
      <c r="H405">
        <v>0.69120000000000004</v>
      </c>
      <c r="I405">
        <v>0.34899999999999998</v>
      </c>
      <c r="J405">
        <v>68303</v>
      </c>
      <c r="K405">
        <v>24250</v>
      </c>
      <c r="L405">
        <v>7243</v>
      </c>
      <c r="M405">
        <v>11</v>
      </c>
      <c r="N405" t="s">
        <v>24</v>
      </c>
      <c r="O405" t="s">
        <v>20</v>
      </c>
      <c r="P405" t="s">
        <v>137</v>
      </c>
      <c r="Q405" t="str">
        <f t="shared" si="6"/>
        <v>yes</v>
      </c>
    </row>
    <row r="406" spans="1:17" x14ac:dyDescent="0.2">
      <c r="A406">
        <v>201885</v>
      </c>
      <c r="B406" t="s">
        <v>446</v>
      </c>
      <c r="C406" t="s">
        <v>434</v>
      </c>
      <c r="D406">
        <v>0.85289999999999999</v>
      </c>
      <c r="E406">
        <v>29882</v>
      </c>
      <c r="F406">
        <v>29310</v>
      </c>
      <c r="G406">
        <v>0.74960000000000004</v>
      </c>
      <c r="H406">
        <v>0.85350000000000004</v>
      </c>
      <c r="I406">
        <v>0.18759999999999999</v>
      </c>
      <c r="J406">
        <v>54810</v>
      </c>
      <c r="K406">
        <v>21250</v>
      </c>
      <c r="L406">
        <v>11468</v>
      </c>
      <c r="M406">
        <v>19</v>
      </c>
      <c r="N406" t="s">
        <v>19</v>
      </c>
      <c r="O406" t="s">
        <v>20</v>
      </c>
      <c r="P406" t="s">
        <v>137</v>
      </c>
      <c r="Q406" t="str">
        <f t="shared" si="6"/>
        <v>yes</v>
      </c>
    </row>
    <row r="407" spans="1:17" x14ac:dyDescent="0.2">
      <c r="A407">
        <v>201964</v>
      </c>
      <c r="B407" t="s">
        <v>447</v>
      </c>
      <c r="C407" t="s">
        <v>434</v>
      </c>
      <c r="D407">
        <v>0.37969999999999998</v>
      </c>
      <c r="E407">
        <v>862</v>
      </c>
      <c r="F407">
        <v>24600</v>
      </c>
      <c r="G407">
        <v>0.33939999999999998</v>
      </c>
      <c r="H407">
        <v>0.62370000000000003</v>
      </c>
      <c r="I407">
        <v>0.33660000000000001</v>
      </c>
      <c r="J407">
        <v>39813</v>
      </c>
      <c r="K407">
        <v>29579</v>
      </c>
      <c r="L407">
        <v>4506</v>
      </c>
      <c r="M407">
        <v>14</v>
      </c>
      <c r="N407" t="s">
        <v>24</v>
      </c>
      <c r="O407" t="s">
        <v>73</v>
      </c>
      <c r="P407" t="s">
        <v>137</v>
      </c>
      <c r="Q407" t="str">
        <f t="shared" si="6"/>
        <v>no</v>
      </c>
    </row>
    <row r="408" spans="1:17" x14ac:dyDescent="0.2">
      <c r="A408">
        <v>202046</v>
      </c>
      <c r="B408" t="s">
        <v>448</v>
      </c>
      <c r="C408" t="s">
        <v>434</v>
      </c>
      <c r="D408">
        <v>0.61350000000000005</v>
      </c>
      <c r="E408">
        <v>539</v>
      </c>
      <c r="F408">
        <v>49400</v>
      </c>
      <c r="G408">
        <v>0.57709999999999995</v>
      </c>
      <c r="H408">
        <v>0.878</v>
      </c>
      <c r="I408">
        <v>0.42230000000000001</v>
      </c>
      <c r="J408">
        <v>42509</v>
      </c>
      <c r="K408">
        <v>27000</v>
      </c>
      <c r="L408">
        <v>7134</v>
      </c>
      <c r="M408">
        <v>9</v>
      </c>
      <c r="N408" t="s">
        <v>24</v>
      </c>
      <c r="O408" t="s">
        <v>20</v>
      </c>
      <c r="P408" t="s">
        <v>137</v>
      </c>
      <c r="Q408" t="str">
        <f t="shared" si="6"/>
        <v>no</v>
      </c>
    </row>
    <row r="409" spans="1:17" x14ac:dyDescent="0.2">
      <c r="A409">
        <v>202073</v>
      </c>
      <c r="B409" t="s">
        <v>449</v>
      </c>
      <c r="C409" t="s">
        <v>434</v>
      </c>
      <c r="D409">
        <v>0.47310000000000002</v>
      </c>
      <c r="E409">
        <v>159</v>
      </c>
      <c r="F409">
        <v>52880</v>
      </c>
      <c r="G409">
        <v>0.72130000000000005</v>
      </c>
      <c r="H409">
        <v>0.90239999999999998</v>
      </c>
      <c r="I409">
        <v>0.1371</v>
      </c>
      <c r="J409">
        <v>32641</v>
      </c>
      <c r="K409">
        <v>24968</v>
      </c>
      <c r="L409">
        <v>7572</v>
      </c>
      <c r="M409">
        <v>6</v>
      </c>
      <c r="N409" t="s">
        <v>24</v>
      </c>
      <c r="O409" t="s">
        <v>20</v>
      </c>
      <c r="P409" t="s">
        <v>137</v>
      </c>
      <c r="Q409" t="str">
        <f t="shared" si="6"/>
        <v>no</v>
      </c>
    </row>
    <row r="410" spans="1:17" x14ac:dyDescent="0.2">
      <c r="A410">
        <v>202134</v>
      </c>
      <c r="B410" t="s">
        <v>450</v>
      </c>
      <c r="C410" t="s">
        <v>434</v>
      </c>
      <c r="D410">
        <v>0.91300000000000003</v>
      </c>
      <c r="E410">
        <v>8969</v>
      </c>
      <c r="F410">
        <v>18510</v>
      </c>
      <c r="G410">
        <v>0.50570000000000004</v>
      </c>
      <c r="H410">
        <v>0.70320000000000005</v>
      </c>
      <c r="I410">
        <v>0.40510000000000002</v>
      </c>
      <c r="J410">
        <v>52131</v>
      </c>
      <c r="K410">
        <v>21797</v>
      </c>
      <c r="L410">
        <v>9480</v>
      </c>
      <c r="M410">
        <v>16</v>
      </c>
      <c r="N410" t="s">
        <v>19</v>
      </c>
      <c r="O410" t="s">
        <v>20</v>
      </c>
      <c r="P410" t="s">
        <v>137</v>
      </c>
      <c r="Q410" t="str">
        <f t="shared" si="6"/>
        <v>yes</v>
      </c>
    </row>
    <row r="411" spans="1:17" x14ac:dyDescent="0.2">
      <c r="A411">
        <v>202170</v>
      </c>
      <c r="B411" t="s">
        <v>451</v>
      </c>
      <c r="C411" t="s">
        <v>434</v>
      </c>
      <c r="D411">
        <v>0.67659999999999998</v>
      </c>
      <c r="E411">
        <v>882</v>
      </c>
      <c r="F411">
        <v>40825</v>
      </c>
      <c r="G411">
        <v>0.55600000000000005</v>
      </c>
      <c r="H411">
        <v>0.80320000000000003</v>
      </c>
      <c r="I411">
        <v>0.39190000000000003</v>
      </c>
      <c r="J411">
        <v>40664</v>
      </c>
      <c r="K411">
        <v>27000</v>
      </c>
      <c r="L411">
        <v>5663</v>
      </c>
      <c r="M411">
        <v>10</v>
      </c>
      <c r="N411" t="s">
        <v>24</v>
      </c>
      <c r="O411" t="s">
        <v>20</v>
      </c>
      <c r="P411" t="s">
        <v>137</v>
      </c>
      <c r="Q411" t="str">
        <f t="shared" si="6"/>
        <v>no</v>
      </c>
    </row>
    <row r="412" spans="1:17" x14ac:dyDescent="0.2">
      <c r="A412">
        <v>202480</v>
      </c>
      <c r="B412" t="s">
        <v>452</v>
      </c>
      <c r="C412" t="s">
        <v>434</v>
      </c>
      <c r="D412">
        <v>0.65449999999999997</v>
      </c>
      <c r="E412">
        <v>7682</v>
      </c>
      <c r="F412">
        <v>49140</v>
      </c>
      <c r="G412">
        <v>0.80179999999999996</v>
      </c>
      <c r="H412">
        <v>0.89059999999999995</v>
      </c>
      <c r="I412">
        <v>0.15809999999999999</v>
      </c>
      <c r="J412">
        <v>75537</v>
      </c>
      <c r="K412">
        <v>23250</v>
      </c>
      <c r="L412">
        <v>9699</v>
      </c>
      <c r="M412">
        <v>14</v>
      </c>
      <c r="N412" t="s">
        <v>24</v>
      </c>
      <c r="O412" t="s">
        <v>20</v>
      </c>
      <c r="P412" t="s">
        <v>137</v>
      </c>
      <c r="Q412" t="str">
        <f t="shared" si="6"/>
        <v>yes</v>
      </c>
    </row>
    <row r="413" spans="1:17" x14ac:dyDescent="0.2">
      <c r="A413">
        <v>202514</v>
      </c>
      <c r="B413" t="s">
        <v>453</v>
      </c>
      <c r="C413" t="s">
        <v>434</v>
      </c>
      <c r="D413">
        <v>0.47549999999999998</v>
      </c>
      <c r="E413">
        <v>499</v>
      </c>
      <c r="F413">
        <v>29320</v>
      </c>
      <c r="G413">
        <v>0.30570000000000003</v>
      </c>
      <c r="H413">
        <v>0.55649999999999999</v>
      </c>
      <c r="I413">
        <v>0.49780000000000002</v>
      </c>
      <c r="J413">
        <v>49351</v>
      </c>
      <c r="K413">
        <v>26813</v>
      </c>
      <c r="L413">
        <v>6646</v>
      </c>
      <c r="M413">
        <v>11</v>
      </c>
      <c r="N413" t="s">
        <v>24</v>
      </c>
      <c r="O413" t="s">
        <v>73</v>
      </c>
      <c r="P413" t="s">
        <v>137</v>
      </c>
      <c r="Q413" t="str">
        <f t="shared" si="6"/>
        <v>no</v>
      </c>
    </row>
    <row r="414" spans="1:17" x14ac:dyDescent="0.2">
      <c r="A414">
        <v>202523</v>
      </c>
      <c r="B414" t="s">
        <v>454</v>
      </c>
      <c r="C414" t="s">
        <v>434</v>
      </c>
      <c r="D414">
        <v>0.1739</v>
      </c>
      <c r="E414">
        <v>2380</v>
      </c>
      <c r="F414">
        <v>67000</v>
      </c>
      <c r="G414">
        <v>0.78900000000000003</v>
      </c>
      <c r="H414">
        <v>0.88519999999999999</v>
      </c>
      <c r="I414">
        <v>0.1255</v>
      </c>
      <c r="J414">
        <v>67753</v>
      </c>
      <c r="K414">
        <v>26000</v>
      </c>
      <c r="L414">
        <v>11237</v>
      </c>
      <c r="M414">
        <v>9</v>
      </c>
      <c r="N414" t="s">
        <v>24</v>
      </c>
      <c r="O414" t="s">
        <v>29</v>
      </c>
      <c r="P414" t="s">
        <v>137</v>
      </c>
      <c r="Q414" t="str">
        <f t="shared" si="6"/>
        <v>yes</v>
      </c>
    </row>
    <row r="415" spans="1:17" x14ac:dyDescent="0.2">
      <c r="A415">
        <v>202763</v>
      </c>
      <c r="B415" t="s">
        <v>455</v>
      </c>
      <c r="C415" t="s">
        <v>434</v>
      </c>
      <c r="D415">
        <v>0.8337</v>
      </c>
      <c r="E415">
        <v>2223</v>
      </c>
      <c r="F415">
        <v>41164</v>
      </c>
      <c r="G415">
        <v>0.5786</v>
      </c>
      <c r="H415">
        <v>0.73740000000000006</v>
      </c>
      <c r="I415">
        <v>0.1469</v>
      </c>
      <c r="J415">
        <v>56996</v>
      </c>
      <c r="K415">
        <v>25439</v>
      </c>
      <c r="L415">
        <v>7542</v>
      </c>
      <c r="M415">
        <v>12</v>
      </c>
      <c r="N415" t="s">
        <v>24</v>
      </c>
      <c r="O415" t="s">
        <v>73</v>
      </c>
      <c r="P415" t="s">
        <v>137</v>
      </c>
      <c r="Q415" t="str">
        <f t="shared" si="6"/>
        <v>yes</v>
      </c>
    </row>
    <row r="416" spans="1:17" x14ac:dyDescent="0.2">
      <c r="A416">
        <v>203085</v>
      </c>
      <c r="B416" t="s">
        <v>456</v>
      </c>
      <c r="C416" t="s">
        <v>434</v>
      </c>
      <c r="D416">
        <v>0.8579</v>
      </c>
      <c r="E416">
        <v>915</v>
      </c>
      <c r="F416">
        <v>33650</v>
      </c>
      <c r="G416">
        <v>0.51980000000000004</v>
      </c>
      <c r="H416">
        <v>0.74129999999999996</v>
      </c>
      <c r="I416">
        <v>0.36599999999999999</v>
      </c>
      <c r="J416">
        <v>48466</v>
      </c>
      <c r="K416">
        <v>27000</v>
      </c>
      <c r="L416">
        <v>6994</v>
      </c>
      <c r="M416">
        <v>14</v>
      </c>
      <c r="N416" t="s">
        <v>24</v>
      </c>
      <c r="O416" t="s">
        <v>73</v>
      </c>
      <c r="P416" t="s">
        <v>137</v>
      </c>
      <c r="Q416" t="str">
        <f t="shared" si="6"/>
        <v>no</v>
      </c>
    </row>
    <row r="417" spans="1:17" x14ac:dyDescent="0.2">
      <c r="A417">
        <v>203128</v>
      </c>
      <c r="B417" t="s">
        <v>457</v>
      </c>
      <c r="C417" t="s">
        <v>434</v>
      </c>
      <c r="D417">
        <v>0.93530000000000002</v>
      </c>
      <c r="E417">
        <v>777</v>
      </c>
      <c r="F417">
        <v>27600</v>
      </c>
      <c r="G417">
        <v>0.54510000000000003</v>
      </c>
      <c r="H417">
        <v>0.71860000000000002</v>
      </c>
      <c r="I417">
        <v>0.31740000000000002</v>
      </c>
      <c r="J417">
        <v>54311</v>
      </c>
      <c r="K417">
        <v>27000</v>
      </c>
      <c r="L417">
        <v>6756</v>
      </c>
      <c r="M417">
        <v>11</v>
      </c>
      <c r="N417" t="s">
        <v>24</v>
      </c>
      <c r="O417" t="s">
        <v>73</v>
      </c>
      <c r="P417" t="s">
        <v>137</v>
      </c>
      <c r="Q417" t="str">
        <f t="shared" si="6"/>
        <v>yes</v>
      </c>
    </row>
    <row r="418" spans="1:17" x14ac:dyDescent="0.2">
      <c r="A418">
        <v>203368</v>
      </c>
      <c r="B418" t="s">
        <v>458</v>
      </c>
      <c r="C418" t="s">
        <v>434</v>
      </c>
      <c r="D418">
        <v>0.80900000000000005</v>
      </c>
      <c r="E418">
        <v>2274</v>
      </c>
      <c r="F418">
        <v>50500</v>
      </c>
      <c r="G418">
        <v>0.78549999999999998</v>
      </c>
      <c r="H418">
        <v>0.82879999999999998</v>
      </c>
      <c r="I418">
        <v>0.2059</v>
      </c>
      <c r="J418">
        <v>62860</v>
      </c>
      <c r="K418">
        <v>26000</v>
      </c>
      <c r="L418">
        <v>10285</v>
      </c>
      <c r="M418">
        <v>13</v>
      </c>
      <c r="N418" t="s">
        <v>24</v>
      </c>
      <c r="O418" t="s">
        <v>29</v>
      </c>
      <c r="P418" t="s">
        <v>137</v>
      </c>
      <c r="Q418" t="str">
        <f t="shared" si="6"/>
        <v>yes</v>
      </c>
    </row>
    <row r="419" spans="1:17" x14ac:dyDescent="0.2">
      <c r="A419">
        <v>203517</v>
      </c>
      <c r="B419" t="s">
        <v>459</v>
      </c>
      <c r="C419" t="s">
        <v>434</v>
      </c>
      <c r="D419">
        <v>0.86339999999999995</v>
      </c>
      <c r="E419">
        <v>19320</v>
      </c>
      <c r="F419">
        <v>23082</v>
      </c>
      <c r="G419">
        <v>0.63719999999999999</v>
      </c>
      <c r="H419">
        <v>0.80940000000000001</v>
      </c>
      <c r="I419">
        <v>0.28510000000000002</v>
      </c>
      <c r="J419">
        <v>45388</v>
      </c>
      <c r="K419">
        <v>24500</v>
      </c>
      <c r="L419">
        <v>10622</v>
      </c>
      <c r="M419">
        <v>20</v>
      </c>
      <c r="N419" t="s">
        <v>19</v>
      </c>
      <c r="O419" t="s">
        <v>29</v>
      </c>
      <c r="P419" t="s">
        <v>137</v>
      </c>
      <c r="Q419" t="str">
        <f t="shared" si="6"/>
        <v>no</v>
      </c>
    </row>
    <row r="420" spans="1:17" x14ac:dyDescent="0.2">
      <c r="A420">
        <v>203535</v>
      </c>
      <c r="B420" t="s">
        <v>460</v>
      </c>
      <c r="C420" t="s">
        <v>434</v>
      </c>
      <c r="D420">
        <v>0.31030000000000002</v>
      </c>
      <c r="E420">
        <v>1732</v>
      </c>
      <c r="F420">
        <v>71520</v>
      </c>
      <c r="G420">
        <v>0.82340000000000002</v>
      </c>
      <c r="H420">
        <v>0.9163</v>
      </c>
      <c r="I420">
        <v>9.5200000000000007E-2</v>
      </c>
      <c r="J420">
        <v>71830</v>
      </c>
      <c r="K420">
        <v>18527</v>
      </c>
      <c r="L420">
        <v>9767</v>
      </c>
      <c r="M420">
        <v>9</v>
      </c>
      <c r="N420" t="s">
        <v>24</v>
      </c>
      <c r="O420" t="s">
        <v>73</v>
      </c>
      <c r="P420" t="s">
        <v>137</v>
      </c>
      <c r="Q420" t="str">
        <f t="shared" si="6"/>
        <v>yes</v>
      </c>
    </row>
    <row r="421" spans="1:17" x14ac:dyDescent="0.2">
      <c r="A421">
        <v>203544</v>
      </c>
      <c r="B421" t="s">
        <v>461</v>
      </c>
      <c r="C421" t="s">
        <v>434</v>
      </c>
      <c r="D421">
        <v>0.76539999999999997</v>
      </c>
      <c r="E421">
        <v>549</v>
      </c>
      <c r="F421">
        <v>16320</v>
      </c>
      <c r="G421">
        <v>0.6512</v>
      </c>
      <c r="H421">
        <v>0.73529999999999995</v>
      </c>
      <c r="I421">
        <v>0.24099999999999999</v>
      </c>
      <c r="J421">
        <v>67492</v>
      </c>
      <c r="K421">
        <v>23500</v>
      </c>
      <c r="L421">
        <v>8475</v>
      </c>
      <c r="M421">
        <v>9</v>
      </c>
      <c r="N421" t="s">
        <v>24</v>
      </c>
      <c r="O421" t="s">
        <v>20</v>
      </c>
      <c r="P421" t="s">
        <v>137</v>
      </c>
      <c r="Q421" t="str">
        <f t="shared" si="6"/>
        <v>yes</v>
      </c>
    </row>
    <row r="422" spans="1:17" x14ac:dyDescent="0.2">
      <c r="A422">
        <v>203580</v>
      </c>
      <c r="B422" t="s">
        <v>462</v>
      </c>
      <c r="C422" t="s">
        <v>434</v>
      </c>
      <c r="D422">
        <v>0.7036</v>
      </c>
      <c r="E422">
        <v>852</v>
      </c>
      <c r="F422">
        <v>37634</v>
      </c>
      <c r="G422">
        <v>0.3795</v>
      </c>
      <c r="H422">
        <v>0.59360000000000002</v>
      </c>
      <c r="I422">
        <v>0.37230000000000002</v>
      </c>
      <c r="J422">
        <v>50417</v>
      </c>
      <c r="K422">
        <v>26000</v>
      </c>
      <c r="L422">
        <v>6902</v>
      </c>
      <c r="M422">
        <v>12</v>
      </c>
      <c r="N422" t="s">
        <v>24</v>
      </c>
      <c r="O422" t="s">
        <v>29</v>
      </c>
      <c r="P422" t="s">
        <v>137</v>
      </c>
      <c r="Q422" t="str">
        <f t="shared" si="6"/>
        <v>yes</v>
      </c>
    </row>
    <row r="423" spans="1:17" x14ac:dyDescent="0.2">
      <c r="A423">
        <v>203757</v>
      </c>
      <c r="B423" t="s">
        <v>463</v>
      </c>
      <c r="C423" t="s">
        <v>434</v>
      </c>
      <c r="D423">
        <v>0.74129999999999996</v>
      </c>
      <c r="E423">
        <v>543</v>
      </c>
      <c r="F423">
        <v>29500</v>
      </c>
      <c r="G423">
        <v>0.3246</v>
      </c>
      <c r="H423">
        <v>0.87119999999999997</v>
      </c>
      <c r="I423">
        <v>0.2999</v>
      </c>
      <c r="J423">
        <v>48150</v>
      </c>
      <c r="K423">
        <v>27000</v>
      </c>
      <c r="L423">
        <v>5984</v>
      </c>
      <c r="M423">
        <v>12</v>
      </c>
      <c r="N423" t="s">
        <v>24</v>
      </c>
      <c r="O423" t="s">
        <v>29</v>
      </c>
      <c r="P423" t="s">
        <v>137</v>
      </c>
      <c r="Q423" t="str">
        <f t="shared" si="6"/>
        <v>no</v>
      </c>
    </row>
    <row r="424" spans="1:17" x14ac:dyDescent="0.2">
      <c r="A424">
        <v>203775</v>
      </c>
      <c r="B424" t="s">
        <v>464</v>
      </c>
      <c r="C424" t="s">
        <v>434</v>
      </c>
      <c r="D424">
        <v>0.75860000000000005</v>
      </c>
      <c r="E424">
        <v>798</v>
      </c>
      <c r="F424">
        <v>37160</v>
      </c>
      <c r="G424">
        <v>0.44979999999999998</v>
      </c>
      <c r="H424">
        <v>0.75580000000000003</v>
      </c>
      <c r="I424">
        <v>0.32519999999999999</v>
      </c>
      <c r="J424">
        <v>48909</v>
      </c>
      <c r="K424">
        <v>26289</v>
      </c>
      <c r="L424">
        <v>6917</v>
      </c>
      <c r="M424">
        <v>14</v>
      </c>
      <c r="N424" t="s">
        <v>24</v>
      </c>
      <c r="O424" t="s">
        <v>20</v>
      </c>
      <c r="P424" t="s">
        <v>137</v>
      </c>
      <c r="Q424" t="str">
        <f t="shared" si="6"/>
        <v>no</v>
      </c>
    </row>
    <row r="425" spans="1:17" x14ac:dyDescent="0.2">
      <c r="A425">
        <v>203845</v>
      </c>
      <c r="B425" t="s">
        <v>465</v>
      </c>
      <c r="C425" t="s">
        <v>434</v>
      </c>
      <c r="D425">
        <v>0.79310000000000003</v>
      </c>
      <c r="E425">
        <v>952</v>
      </c>
      <c r="F425">
        <v>39652</v>
      </c>
      <c r="G425">
        <v>0.61380000000000001</v>
      </c>
      <c r="H425">
        <v>0.69430000000000003</v>
      </c>
      <c r="I425">
        <v>0.33550000000000002</v>
      </c>
      <c r="J425">
        <v>57180</v>
      </c>
      <c r="K425">
        <v>27000</v>
      </c>
      <c r="L425">
        <v>7828</v>
      </c>
      <c r="M425">
        <v>10</v>
      </c>
      <c r="N425" t="s">
        <v>24</v>
      </c>
      <c r="O425" t="s">
        <v>73</v>
      </c>
      <c r="P425" t="s">
        <v>137</v>
      </c>
      <c r="Q425" t="str">
        <f t="shared" si="6"/>
        <v>yes</v>
      </c>
    </row>
    <row r="426" spans="1:17" x14ac:dyDescent="0.2">
      <c r="A426">
        <v>203960</v>
      </c>
      <c r="B426" t="s">
        <v>466</v>
      </c>
      <c r="C426" t="s">
        <v>434</v>
      </c>
      <c r="D426">
        <v>0.93220000000000003</v>
      </c>
      <c r="E426">
        <v>939</v>
      </c>
      <c r="F426">
        <v>19470</v>
      </c>
      <c r="G426">
        <v>0.55810000000000004</v>
      </c>
      <c r="H426">
        <v>0.86670000000000003</v>
      </c>
      <c r="I426">
        <v>0.32729999999999998</v>
      </c>
      <c r="J426">
        <v>65409</v>
      </c>
      <c r="K426">
        <v>20834</v>
      </c>
      <c r="L426">
        <v>7613</v>
      </c>
      <c r="M426">
        <v>5</v>
      </c>
      <c r="N426" t="s">
        <v>24</v>
      </c>
      <c r="O426" t="s">
        <v>20</v>
      </c>
      <c r="P426" t="s">
        <v>137</v>
      </c>
      <c r="Q426" t="str">
        <f t="shared" si="6"/>
        <v>yes</v>
      </c>
    </row>
    <row r="427" spans="1:17" x14ac:dyDescent="0.2">
      <c r="A427">
        <v>204024</v>
      </c>
      <c r="B427" t="s">
        <v>467</v>
      </c>
      <c r="C427" t="s">
        <v>434</v>
      </c>
      <c r="D427">
        <v>0.754</v>
      </c>
      <c r="E427">
        <v>16656</v>
      </c>
      <c r="F427">
        <v>41221</v>
      </c>
      <c r="G427">
        <v>0.79790000000000005</v>
      </c>
      <c r="H427">
        <v>0.90139999999999998</v>
      </c>
      <c r="I427">
        <v>0.12590000000000001</v>
      </c>
      <c r="J427">
        <v>55076</v>
      </c>
      <c r="K427">
        <v>23000</v>
      </c>
      <c r="L427">
        <v>10834</v>
      </c>
      <c r="M427">
        <v>16</v>
      </c>
      <c r="N427" t="s">
        <v>19</v>
      </c>
      <c r="O427" t="s">
        <v>73</v>
      </c>
      <c r="P427" t="s">
        <v>137</v>
      </c>
      <c r="Q427" t="str">
        <f t="shared" si="6"/>
        <v>yes</v>
      </c>
    </row>
    <row r="428" spans="1:17" x14ac:dyDescent="0.2">
      <c r="A428">
        <v>204176</v>
      </c>
      <c r="B428" t="s">
        <v>468</v>
      </c>
      <c r="C428" t="s">
        <v>434</v>
      </c>
      <c r="D428">
        <v>0.84289999999999998</v>
      </c>
      <c r="E428">
        <v>532</v>
      </c>
      <c r="F428">
        <v>22080</v>
      </c>
      <c r="G428">
        <v>0.53849999999999998</v>
      </c>
      <c r="H428">
        <v>0.80769999999999997</v>
      </c>
      <c r="I428">
        <v>0.32700000000000001</v>
      </c>
      <c r="J428">
        <v>75103</v>
      </c>
      <c r="K428">
        <v>22082</v>
      </c>
      <c r="L428">
        <v>8983</v>
      </c>
      <c r="M428">
        <v>8</v>
      </c>
      <c r="N428" t="s">
        <v>24</v>
      </c>
      <c r="O428" t="s">
        <v>20</v>
      </c>
      <c r="P428" t="s">
        <v>137</v>
      </c>
      <c r="Q428" t="str">
        <f t="shared" si="6"/>
        <v>yes</v>
      </c>
    </row>
    <row r="429" spans="1:17" x14ac:dyDescent="0.2">
      <c r="A429">
        <v>204185</v>
      </c>
      <c r="B429" t="s">
        <v>469</v>
      </c>
      <c r="C429" t="s">
        <v>434</v>
      </c>
      <c r="D429">
        <v>0.78200000000000003</v>
      </c>
      <c r="E429">
        <v>1995</v>
      </c>
      <c r="F429">
        <v>36600</v>
      </c>
      <c r="G429">
        <v>0.58650000000000002</v>
      </c>
      <c r="H429">
        <v>0.76680000000000004</v>
      </c>
      <c r="I429">
        <v>0.2782</v>
      </c>
      <c r="J429">
        <v>53217</v>
      </c>
      <c r="K429">
        <v>27000</v>
      </c>
      <c r="L429">
        <v>7830</v>
      </c>
      <c r="M429">
        <v>15</v>
      </c>
      <c r="N429" t="s">
        <v>24</v>
      </c>
      <c r="O429" t="s">
        <v>73</v>
      </c>
      <c r="P429" t="s">
        <v>137</v>
      </c>
      <c r="Q429" t="str">
        <f t="shared" si="6"/>
        <v>yes</v>
      </c>
    </row>
    <row r="430" spans="1:17" x14ac:dyDescent="0.2">
      <c r="A430">
        <v>204194</v>
      </c>
      <c r="B430" t="s">
        <v>470</v>
      </c>
      <c r="C430" t="s">
        <v>434</v>
      </c>
      <c r="D430">
        <v>0.84150000000000003</v>
      </c>
      <c r="E430">
        <v>1358</v>
      </c>
      <c r="F430">
        <v>37158</v>
      </c>
      <c r="G430">
        <v>0.68110000000000004</v>
      </c>
      <c r="H430">
        <v>0.79410000000000003</v>
      </c>
      <c r="I430">
        <v>0.3029</v>
      </c>
      <c r="J430">
        <v>49555</v>
      </c>
      <c r="K430">
        <v>25000</v>
      </c>
      <c r="L430">
        <v>5687</v>
      </c>
      <c r="M430">
        <v>13</v>
      </c>
      <c r="N430" t="s">
        <v>24</v>
      </c>
      <c r="O430" t="s">
        <v>73</v>
      </c>
      <c r="P430" t="s">
        <v>137</v>
      </c>
      <c r="Q430" t="str">
        <f t="shared" si="6"/>
        <v>no</v>
      </c>
    </row>
    <row r="431" spans="1:17" x14ac:dyDescent="0.2">
      <c r="A431">
        <v>204200</v>
      </c>
      <c r="B431" t="s">
        <v>471</v>
      </c>
      <c r="C431" t="s">
        <v>434</v>
      </c>
      <c r="D431">
        <v>0.59119999999999995</v>
      </c>
      <c r="E431">
        <v>1129</v>
      </c>
      <c r="F431">
        <v>38150</v>
      </c>
      <c r="G431">
        <v>0.56330000000000002</v>
      </c>
      <c r="H431">
        <v>0.68730000000000002</v>
      </c>
      <c r="I431">
        <v>0.30309999999999998</v>
      </c>
      <c r="J431">
        <v>51509</v>
      </c>
      <c r="K431">
        <v>26827</v>
      </c>
      <c r="L431">
        <v>7744</v>
      </c>
      <c r="M431">
        <v>12</v>
      </c>
      <c r="N431" t="s">
        <v>24</v>
      </c>
      <c r="O431" t="s">
        <v>29</v>
      </c>
      <c r="P431" t="s">
        <v>137</v>
      </c>
      <c r="Q431" t="str">
        <f t="shared" si="6"/>
        <v>yes</v>
      </c>
    </row>
    <row r="432" spans="1:17" x14ac:dyDescent="0.2">
      <c r="A432">
        <v>204264</v>
      </c>
      <c r="B432" t="s">
        <v>472</v>
      </c>
      <c r="C432" t="s">
        <v>434</v>
      </c>
      <c r="D432">
        <v>0.81840000000000002</v>
      </c>
      <c r="E432">
        <v>1376</v>
      </c>
      <c r="F432">
        <v>32665</v>
      </c>
      <c r="G432">
        <v>0.56369999999999998</v>
      </c>
      <c r="H432">
        <v>0.73460000000000003</v>
      </c>
      <c r="I432">
        <v>0.3911</v>
      </c>
      <c r="J432">
        <v>48440</v>
      </c>
      <c r="K432">
        <v>25369</v>
      </c>
      <c r="L432">
        <v>7587</v>
      </c>
      <c r="M432">
        <v>14</v>
      </c>
      <c r="N432" t="s">
        <v>24</v>
      </c>
      <c r="O432" t="s">
        <v>73</v>
      </c>
      <c r="P432" t="s">
        <v>137</v>
      </c>
      <c r="Q432" t="str">
        <f t="shared" si="6"/>
        <v>no</v>
      </c>
    </row>
    <row r="433" spans="1:17" x14ac:dyDescent="0.2">
      <c r="A433">
        <v>204501</v>
      </c>
      <c r="B433" t="s">
        <v>473</v>
      </c>
      <c r="C433" t="s">
        <v>434</v>
      </c>
      <c r="D433">
        <v>0.34179999999999999</v>
      </c>
      <c r="E433">
        <v>2887</v>
      </c>
      <c r="F433">
        <v>67366</v>
      </c>
      <c r="G433">
        <v>0.80889999999999995</v>
      </c>
      <c r="H433">
        <v>0.91</v>
      </c>
      <c r="I433">
        <v>9.64E-2</v>
      </c>
      <c r="J433">
        <v>58343</v>
      </c>
      <c r="K433">
        <v>26000</v>
      </c>
      <c r="L433">
        <v>11232</v>
      </c>
      <c r="M433">
        <v>9</v>
      </c>
      <c r="N433" t="s">
        <v>24</v>
      </c>
      <c r="O433" t="s">
        <v>73</v>
      </c>
      <c r="P433" t="s">
        <v>137</v>
      </c>
      <c r="Q433" t="str">
        <f t="shared" si="6"/>
        <v>yes</v>
      </c>
    </row>
    <row r="434" spans="1:17" x14ac:dyDescent="0.2">
      <c r="A434">
        <v>204617</v>
      </c>
      <c r="B434" t="s">
        <v>474</v>
      </c>
      <c r="C434" t="s">
        <v>434</v>
      </c>
      <c r="D434">
        <v>0.94230000000000003</v>
      </c>
      <c r="E434">
        <v>760</v>
      </c>
      <c r="F434">
        <v>35720</v>
      </c>
      <c r="G434">
        <v>0.41020000000000001</v>
      </c>
      <c r="H434">
        <v>0.63959999999999995</v>
      </c>
      <c r="I434">
        <v>0.36909999999999998</v>
      </c>
      <c r="J434">
        <v>51748</v>
      </c>
      <c r="K434">
        <v>26000</v>
      </c>
      <c r="L434">
        <v>8164</v>
      </c>
      <c r="M434">
        <v>12</v>
      </c>
      <c r="N434" t="s">
        <v>24</v>
      </c>
      <c r="O434" t="s">
        <v>20</v>
      </c>
      <c r="P434" t="s">
        <v>137</v>
      </c>
      <c r="Q434" t="str">
        <f t="shared" si="6"/>
        <v>yes</v>
      </c>
    </row>
    <row r="435" spans="1:17" x14ac:dyDescent="0.2">
      <c r="A435">
        <v>204635</v>
      </c>
      <c r="B435" t="s">
        <v>475</v>
      </c>
      <c r="C435" t="s">
        <v>434</v>
      </c>
      <c r="D435">
        <v>0.74399999999999999</v>
      </c>
      <c r="E435">
        <v>2489</v>
      </c>
      <c r="F435">
        <v>39800</v>
      </c>
      <c r="G435">
        <v>0.75480000000000003</v>
      </c>
      <c r="H435">
        <v>0.84330000000000005</v>
      </c>
      <c r="I435">
        <v>0.20599999999999999</v>
      </c>
      <c r="J435">
        <v>80928</v>
      </c>
      <c r="K435">
        <v>27000</v>
      </c>
      <c r="L435">
        <v>9306</v>
      </c>
      <c r="M435">
        <v>13</v>
      </c>
      <c r="N435" t="s">
        <v>24</v>
      </c>
      <c r="O435" t="s">
        <v>73</v>
      </c>
      <c r="P435" t="s">
        <v>137</v>
      </c>
      <c r="Q435" t="str">
        <f t="shared" si="6"/>
        <v>yes</v>
      </c>
    </row>
    <row r="436" spans="1:17" x14ac:dyDescent="0.2">
      <c r="A436">
        <v>204796</v>
      </c>
      <c r="B436" t="s">
        <v>476</v>
      </c>
      <c r="C436" t="s">
        <v>434</v>
      </c>
      <c r="D436">
        <v>0.60570000000000002</v>
      </c>
      <c r="E436">
        <v>45638</v>
      </c>
      <c r="F436">
        <v>40022</v>
      </c>
      <c r="G436">
        <v>0.87719999999999998</v>
      </c>
      <c r="H436">
        <v>0.94230000000000003</v>
      </c>
      <c r="I436">
        <v>0.2016</v>
      </c>
      <c r="J436">
        <v>60409</v>
      </c>
      <c r="K436">
        <v>19976</v>
      </c>
      <c r="L436">
        <v>14386</v>
      </c>
      <c r="M436">
        <v>16</v>
      </c>
      <c r="N436" t="s">
        <v>19</v>
      </c>
      <c r="O436" t="s">
        <v>20</v>
      </c>
      <c r="P436" t="s">
        <v>137</v>
      </c>
      <c r="Q436" t="str">
        <f t="shared" si="6"/>
        <v>yes</v>
      </c>
    </row>
    <row r="437" spans="1:17" x14ac:dyDescent="0.2">
      <c r="A437">
        <v>204857</v>
      </c>
      <c r="B437" t="s">
        <v>477</v>
      </c>
      <c r="C437" t="s">
        <v>434</v>
      </c>
      <c r="D437">
        <v>0.84989999999999999</v>
      </c>
      <c r="E437">
        <v>19633</v>
      </c>
      <c r="F437">
        <v>24838</v>
      </c>
      <c r="G437">
        <v>0.65449999999999997</v>
      </c>
      <c r="H437">
        <v>0.83889999999999998</v>
      </c>
      <c r="I437">
        <v>0.21210000000000001</v>
      </c>
      <c r="J437">
        <v>52581</v>
      </c>
      <c r="K437">
        <v>21056</v>
      </c>
      <c r="L437">
        <v>9814</v>
      </c>
      <c r="M437">
        <v>18</v>
      </c>
      <c r="N437" t="s">
        <v>19</v>
      </c>
      <c r="O437" t="s">
        <v>73</v>
      </c>
      <c r="P437" t="s">
        <v>137</v>
      </c>
      <c r="Q437" t="str">
        <f t="shared" si="6"/>
        <v>yes</v>
      </c>
    </row>
    <row r="438" spans="1:17" x14ac:dyDescent="0.2">
      <c r="A438">
        <v>204909</v>
      </c>
      <c r="B438" t="s">
        <v>478</v>
      </c>
      <c r="C438" t="s">
        <v>434</v>
      </c>
      <c r="D438">
        <v>0.55600000000000005</v>
      </c>
      <c r="E438">
        <v>1516</v>
      </c>
      <c r="F438">
        <v>53888</v>
      </c>
      <c r="G438">
        <v>0.5857</v>
      </c>
      <c r="H438">
        <v>0.84740000000000004</v>
      </c>
      <c r="I438">
        <v>0.28170000000000001</v>
      </c>
      <c r="J438">
        <v>55624</v>
      </c>
      <c r="K438">
        <v>27000</v>
      </c>
      <c r="L438">
        <v>8792</v>
      </c>
      <c r="M438">
        <v>12</v>
      </c>
      <c r="N438" t="s">
        <v>24</v>
      </c>
      <c r="O438" t="s">
        <v>29</v>
      </c>
      <c r="P438" t="s">
        <v>137</v>
      </c>
      <c r="Q438" t="str">
        <f t="shared" si="6"/>
        <v>yes</v>
      </c>
    </row>
    <row r="439" spans="1:17" x14ac:dyDescent="0.2">
      <c r="A439">
        <v>204936</v>
      </c>
      <c r="B439" t="s">
        <v>479</v>
      </c>
      <c r="C439" t="s">
        <v>434</v>
      </c>
      <c r="D439">
        <v>0.84530000000000005</v>
      </c>
      <c r="E439">
        <v>2157</v>
      </c>
      <c r="F439">
        <v>35548</v>
      </c>
      <c r="G439">
        <v>0.67879999999999996</v>
      </c>
      <c r="H439">
        <v>0.79920000000000002</v>
      </c>
      <c r="I439">
        <v>0.30630000000000002</v>
      </c>
      <c r="J439">
        <v>53313</v>
      </c>
      <c r="K439">
        <v>26000</v>
      </c>
      <c r="L439">
        <v>8630</v>
      </c>
      <c r="M439">
        <v>12</v>
      </c>
      <c r="N439" t="s">
        <v>24</v>
      </c>
      <c r="O439" t="s">
        <v>29</v>
      </c>
      <c r="P439" t="s">
        <v>137</v>
      </c>
      <c r="Q439" t="str">
        <f t="shared" si="6"/>
        <v>yes</v>
      </c>
    </row>
    <row r="440" spans="1:17" x14ac:dyDescent="0.2">
      <c r="A440">
        <v>205957</v>
      </c>
      <c r="B440" t="s">
        <v>480</v>
      </c>
      <c r="C440" t="s">
        <v>434</v>
      </c>
      <c r="D440">
        <v>0.58360000000000001</v>
      </c>
      <c r="E440">
        <v>2901</v>
      </c>
      <c r="F440">
        <v>34100</v>
      </c>
      <c r="G440">
        <v>0.75449999999999995</v>
      </c>
      <c r="H440">
        <v>0.87480000000000002</v>
      </c>
      <c r="I440">
        <v>0.23039999999999999</v>
      </c>
      <c r="J440">
        <v>50030</v>
      </c>
      <c r="K440">
        <v>23384</v>
      </c>
      <c r="L440">
        <v>6622</v>
      </c>
      <c r="M440">
        <v>17</v>
      </c>
      <c r="N440" t="s">
        <v>24</v>
      </c>
      <c r="O440" t="s">
        <v>20</v>
      </c>
      <c r="P440" t="s">
        <v>137</v>
      </c>
      <c r="Q440" t="str">
        <f t="shared" si="6"/>
        <v>yes</v>
      </c>
    </row>
    <row r="441" spans="1:17" x14ac:dyDescent="0.2">
      <c r="A441">
        <v>206048</v>
      </c>
      <c r="B441" t="s">
        <v>481</v>
      </c>
      <c r="C441" t="s">
        <v>434</v>
      </c>
      <c r="D441">
        <v>0.80049999999999999</v>
      </c>
      <c r="E441">
        <v>2051</v>
      </c>
      <c r="F441">
        <v>34790</v>
      </c>
      <c r="G441">
        <v>0.3987</v>
      </c>
      <c r="H441">
        <v>0.71579999999999999</v>
      </c>
      <c r="I441">
        <v>0.31469999999999998</v>
      </c>
      <c r="J441">
        <v>35942</v>
      </c>
      <c r="K441">
        <v>27000</v>
      </c>
      <c r="L441">
        <v>7387</v>
      </c>
      <c r="M441">
        <v>22</v>
      </c>
      <c r="N441" t="s">
        <v>24</v>
      </c>
      <c r="O441" t="s">
        <v>73</v>
      </c>
      <c r="P441" t="s">
        <v>137</v>
      </c>
      <c r="Q441" t="str">
        <f t="shared" si="6"/>
        <v>no</v>
      </c>
    </row>
    <row r="442" spans="1:17" x14ac:dyDescent="0.2">
      <c r="A442">
        <v>206084</v>
      </c>
      <c r="B442" t="s">
        <v>482</v>
      </c>
      <c r="C442" t="s">
        <v>434</v>
      </c>
      <c r="D442">
        <v>0.92020000000000002</v>
      </c>
      <c r="E442">
        <v>9770</v>
      </c>
      <c r="F442">
        <v>22104</v>
      </c>
      <c r="G442">
        <v>0.57040000000000002</v>
      </c>
      <c r="H442">
        <v>0.77300000000000002</v>
      </c>
      <c r="I442">
        <v>0.27460000000000001</v>
      </c>
      <c r="J442">
        <v>50632</v>
      </c>
      <c r="K442">
        <v>22250</v>
      </c>
      <c r="L442">
        <v>10195</v>
      </c>
      <c r="M442">
        <v>18</v>
      </c>
      <c r="N442" t="s">
        <v>19</v>
      </c>
      <c r="O442" t="s">
        <v>20</v>
      </c>
      <c r="P442" t="s">
        <v>137</v>
      </c>
      <c r="Q442" t="str">
        <f t="shared" si="6"/>
        <v>yes</v>
      </c>
    </row>
    <row r="443" spans="1:17" x14ac:dyDescent="0.2">
      <c r="A443">
        <v>206349</v>
      </c>
      <c r="B443" t="s">
        <v>483</v>
      </c>
      <c r="C443" t="s">
        <v>434</v>
      </c>
      <c r="D443">
        <v>0.74929999999999997</v>
      </c>
      <c r="E443">
        <v>670</v>
      </c>
      <c r="F443">
        <v>38990</v>
      </c>
      <c r="G443">
        <v>0.66669999999999996</v>
      </c>
      <c r="H443">
        <v>0.70179999999999998</v>
      </c>
      <c r="I443">
        <v>0.43009999999999998</v>
      </c>
      <c r="J443">
        <v>56878</v>
      </c>
      <c r="K443">
        <v>26250</v>
      </c>
      <c r="L443">
        <v>6612</v>
      </c>
      <c r="M443">
        <v>8</v>
      </c>
      <c r="N443" t="s">
        <v>24</v>
      </c>
      <c r="O443" t="s">
        <v>29</v>
      </c>
      <c r="P443" t="s">
        <v>137</v>
      </c>
      <c r="Q443" t="str">
        <f t="shared" si="6"/>
        <v>yes</v>
      </c>
    </row>
    <row r="444" spans="1:17" x14ac:dyDescent="0.2">
      <c r="A444">
        <v>206437</v>
      </c>
      <c r="B444" t="s">
        <v>484</v>
      </c>
      <c r="C444" t="s">
        <v>434</v>
      </c>
      <c r="D444">
        <v>0.70740000000000003</v>
      </c>
      <c r="E444">
        <v>1390</v>
      </c>
      <c r="F444">
        <v>35745</v>
      </c>
      <c r="G444">
        <v>0.58499999999999996</v>
      </c>
      <c r="H444">
        <v>0.72370000000000001</v>
      </c>
      <c r="I444">
        <v>0.27360000000000001</v>
      </c>
      <c r="J444">
        <v>59764</v>
      </c>
      <c r="K444">
        <v>27000</v>
      </c>
      <c r="L444">
        <v>5760</v>
      </c>
      <c r="M444">
        <v>14</v>
      </c>
      <c r="N444" t="s">
        <v>24</v>
      </c>
      <c r="O444" t="s">
        <v>29</v>
      </c>
      <c r="P444" t="s">
        <v>137</v>
      </c>
      <c r="Q444" t="str">
        <f t="shared" si="6"/>
        <v>yes</v>
      </c>
    </row>
    <row r="445" spans="1:17" x14ac:dyDescent="0.2">
      <c r="A445">
        <v>206491</v>
      </c>
      <c r="B445" t="s">
        <v>485</v>
      </c>
      <c r="C445" t="s">
        <v>434</v>
      </c>
      <c r="D445">
        <v>0.40500000000000003</v>
      </c>
      <c r="E445">
        <v>822</v>
      </c>
      <c r="F445">
        <v>16448</v>
      </c>
      <c r="G445">
        <v>0.1202</v>
      </c>
      <c r="H445">
        <v>0.74170000000000003</v>
      </c>
      <c r="I445">
        <v>0.7409</v>
      </c>
      <c r="J445">
        <v>38298</v>
      </c>
      <c r="K445">
        <v>26468</v>
      </c>
      <c r="L445">
        <v>7300</v>
      </c>
      <c r="M445">
        <v>12</v>
      </c>
      <c r="N445" t="s">
        <v>24</v>
      </c>
      <c r="O445" t="s">
        <v>73</v>
      </c>
      <c r="P445" t="s">
        <v>137</v>
      </c>
      <c r="Q445" t="str">
        <f t="shared" si="6"/>
        <v>no</v>
      </c>
    </row>
    <row r="446" spans="1:17" x14ac:dyDescent="0.2">
      <c r="A446">
        <v>206507</v>
      </c>
      <c r="B446" t="s">
        <v>486</v>
      </c>
      <c r="C446" t="s">
        <v>434</v>
      </c>
      <c r="D446">
        <v>0.92400000000000004</v>
      </c>
      <c r="E446">
        <v>1006</v>
      </c>
      <c r="F446">
        <v>32082</v>
      </c>
      <c r="G446">
        <v>0.47270000000000001</v>
      </c>
      <c r="H446">
        <v>0.72030000000000005</v>
      </c>
      <c r="I446">
        <v>0.38850000000000001</v>
      </c>
      <c r="J446">
        <v>48491</v>
      </c>
      <c r="K446">
        <v>24208</v>
      </c>
      <c r="L446">
        <v>6539</v>
      </c>
      <c r="M446">
        <v>12</v>
      </c>
      <c r="N446" t="s">
        <v>24</v>
      </c>
      <c r="O446" t="s">
        <v>73</v>
      </c>
      <c r="P446" t="s">
        <v>137</v>
      </c>
      <c r="Q446" t="str">
        <f t="shared" si="6"/>
        <v>no</v>
      </c>
    </row>
    <row r="447" spans="1:17" x14ac:dyDescent="0.2">
      <c r="A447">
        <v>206525</v>
      </c>
      <c r="B447" t="s">
        <v>487</v>
      </c>
      <c r="C447" t="s">
        <v>434</v>
      </c>
      <c r="D447">
        <v>0.72350000000000003</v>
      </c>
      <c r="E447">
        <v>1215</v>
      </c>
      <c r="F447">
        <v>45940</v>
      </c>
      <c r="G447">
        <v>0.52690000000000003</v>
      </c>
      <c r="H447">
        <v>0.63449999999999995</v>
      </c>
      <c r="I447">
        <v>0.34860000000000002</v>
      </c>
      <c r="J447">
        <v>54947</v>
      </c>
      <c r="K447">
        <v>27000</v>
      </c>
      <c r="L447">
        <v>7827</v>
      </c>
      <c r="M447">
        <v>12</v>
      </c>
      <c r="N447" t="s">
        <v>24</v>
      </c>
      <c r="O447" t="s">
        <v>20</v>
      </c>
      <c r="P447" t="s">
        <v>137</v>
      </c>
      <c r="Q447" t="str">
        <f t="shared" si="6"/>
        <v>yes</v>
      </c>
    </row>
    <row r="448" spans="1:17" x14ac:dyDescent="0.2">
      <c r="A448">
        <v>206589</v>
      </c>
      <c r="B448" t="s">
        <v>488</v>
      </c>
      <c r="C448" t="s">
        <v>434</v>
      </c>
      <c r="D448">
        <v>0.59530000000000005</v>
      </c>
      <c r="E448">
        <v>1730</v>
      </c>
      <c r="F448">
        <v>61640</v>
      </c>
      <c r="G448">
        <v>0.73939999999999995</v>
      </c>
      <c r="H448">
        <v>0.82079999999999997</v>
      </c>
      <c r="I448">
        <v>0.20899999999999999</v>
      </c>
      <c r="J448">
        <v>59629</v>
      </c>
      <c r="K448">
        <v>26500</v>
      </c>
      <c r="L448">
        <v>8909</v>
      </c>
      <c r="M448">
        <v>10</v>
      </c>
      <c r="N448" t="s">
        <v>24</v>
      </c>
      <c r="O448" t="s">
        <v>73</v>
      </c>
      <c r="P448" t="s">
        <v>137</v>
      </c>
      <c r="Q448" t="str">
        <f t="shared" si="6"/>
        <v>yes</v>
      </c>
    </row>
    <row r="449" spans="1:17" x14ac:dyDescent="0.2">
      <c r="A449">
        <v>206604</v>
      </c>
      <c r="B449" t="s">
        <v>489</v>
      </c>
      <c r="C449" t="s">
        <v>434</v>
      </c>
      <c r="D449">
        <v>0.96330000000000005</v>
      </c>
      <c r="E449">
        <v>6762</v>
      </c>
      <c r="F449">
        <v>21222</v>
      </c>
      <c r="G449">
        <v>0.41689999999999999</v>
      </c>
      <c r="H449">
        <v>0.67930000000000001</v>
      </c>
      <c r="I449">
        <v>0.34470000000000001</v>
      </c>
      <c r="J449">
        <v>49500</v>
      </c>
      <c r="K449">
        <v>22750</v>
      </c>
      <c r="L449">
        <v>10222</v>
      </c>
      <c r="M449">
        <v>16</v>
      </c>
      <c r="N449" t="s">
        <v>19</v>
      </c>
      <c r="O449" t="s">
        <v>29</v>
      </c>
      <c r="P449" t="s">
        <v>137</v>
      </c>
      <c r="Q449" t="str">
        <f t="shared" si="6"/>
        <v>no</v>
      </c>
    </row>
    <row r="450" spans="1:17" x14ac:dyDescent="0.2">
      <c r="A450">
        <v>206622</v>
      </c>
      <c r="B450" t="s">
        <v>490</v>
      </c>
      <c r="C450" t="s">
        <v>434</v>
      </c>
      <c r="D450">
        <v>0.86409999999999998</v>
      </c>
      <c r="E450">
        <v>4207</v>
      </c>
      <c r="F450">
        <v>50640</v>
      </c>
      <c r="G450">
        <v>0.6865</v>
      </c>
      <c r="H450">
        <v>0.77470000000000006</v>
      </c>
      <c r="I450">
        <v>0.16270000000000001</v>
      </c>
      <c r="J450">
        <v>64873</v>
      </c>
      <c r="K450">
        <v>23250</v>
      </c>
      <c r="L450">
        <v>9257</v>
      </c>
      <c r="M450">
        <v>10</v>
      </c>
      <c r="N450" t="s">
        <v>24</v>
      </c>
      <c r="O450" t="s">
        <v>20</v>
      </c>
      <c r="P450" t="s">
        <v>137</v>
      </c>
      <c r="Q450" t="str">
        <f t="shared" ref="Q450:Q513" si="7">IF(J450&gt;50000,"yes","no")</f>
        <v>yes</v>
      </c>
    </row>
    <row r="451" spans="1:17" x14ac:dyDescent="0.2">
      <c r="A451">
        <v>206695</v>
      </c>
      <c r="B451" t="s">
        <v>491</v>
      </c>
      <c r="C451" t="s">
        <v>434</v>
      </c>
      <c r="D451">
        <v>0.84450000000000003</v>
      </c>
      <c r="E451">
        <v>7961</v>
      </c>
      <c r="F451">
        <v>11473</v>
      </c>
      <c r="G451">
        <v>0.50480000000000003</v>
      </c>
      <c r="H451">
        <v>0.75729999999999997</v>
      </c>
      <c r="I451">
        <v>0.33779999999999999</v>
      </c>
      <c r="J451">
        <v>41544</v>
      </c>
      <c r="K451">
        <v>24000</v>
      </c>
      <c r="L451">
        <v>8731</v>
      </c>
      <c r="M451">
        <v>20</v>
      </c>
      <c r="N451" t="s">
        <v>19</v>
      </c>
      <c r="O451" t="s">
        <v>20</v>
      </c>
      <c r="P451" t="s">
        <v>137</v>
      </c>
      <c r="Q451" t="str">
        <f t="shared" si="7"/>
        <v>no</v>
      </c>
    </row>
    <row r="452" spans="1:17" x14ac:dyDescent="0.2">
      <c r="A452">
        <v>208646</v>
      </c>
      <c r="B452" t="s">
        <v>492</v>
      </c>
      <c r="C452" t="s">
        <v>493</v>
      </c>
      <c r="D452">
        <v>0.98309999999999997</v>
      </c>
      <c r="E452">
        <v>2172</v>
      </c>
      <c r="F452">
        <v>25431</v>
      </c>
      <c r="G452">
        <v>0.43</v>
      </c>
      <c r="H452">
        <v>0.71479999999999999</v>
      </c>
      <c r="I452">
        <v>0.34749999999999998</v>
      </c>
      <c r="J452">
        <v>50112</v>
      </c>
      <c r="K452">
        <v>20500</v>
      </c>
      <c r="L452">
        <v>8548</v>
      </c>
      <c r="M452">
        <v>14</v>
      </c>
      <c r="N452" t="s">
        <v>19</v>
      </c>
      <c r="O452" t="s">
        <v>73</v>
      </c>
      <c r="P452" t="s">
        <v>21</v>
      </c>
      <c r="Q452" t="str">
        <f t="shared" si="7"/>
        <v>yes</v>
      </c>
    </row>
    <row r="453" spans="1:17" x14ac:dyDescent="0.2">
      <c r="A453">
        <v>208822</v>
      </c>
      <c r="B453" t="s">
        <v>494</v>
      </c>
      <c r="C453" t="s">
        <v>493</v>
      </c>
      <c r="D453">
        <v>0.93510000000000004</v>
      </c>
      <c r="E453">
        <v>2699</v>
      </c>
      <c r="F453">
        <v>42750</v>
      </c>
      <c r="G453">
        <v>0.71960000000000002</v>
      </c>
      <c r="H453">
        <v>0.83440000000000003</v>
      </c>
      <c r="I453">
        <v>0.2344</v>
      </c>
      <c r="J453">
        <v>59761</v>
      </c>
      <c r="K453">
        <v>24250</v>
      </c>
      <c r="L453">
        <v>8565</v>
      </c>
      <c r="M453">
        <v>17</v>
      </c>
      <c r="N453" t="s">
        <v>24</v>
      </c>
      <c r="O453" t="s">
        <v>73</v>
      </c>
      <c r="P453" t="s">
        <v>21</v>
      </c>
      <c r="Q453" t="str">
        <f t="shared" si="7"/>
        <v>yes</v>
      </c>
    </row>
    <row r="454" spans="1:17" x14ac:dyDescent="0.2">
      <c r="A454">
        <v>209056</v>
      </c>
      <c r="B454" t="s">
        <v>495</v>
      </c>
      <c r="C454" t="s">
        <v>493</v>
      </c>
      <c r="D454">
        <v>0.78490000000000004</v>
      </c>
      <c r="E454">
        <v>2120</v>
      </c>
      <c r="F454">
        <v>64828</v>
      </c>
      <c r="G454">
        <v>0.75360000000000005</v>
      </c>
      <c r="H454">
        <v>0.8881</v>
      </c>
      <c r="I454">
        <v>0.20280000000000001</v>
      </c>
      <c r="J454">
        <v>62205</v>
      </c>
      <c r="K454">
        <v>19500</v>
      </c>
      <c r="L454">
        <v>10908</v>
      </c>
      <c r="M454">
        <v>12</v>
      </c>
      <c r="N454" t="s">
        <v>24</v>
      </c>
      <c r="O454" t="s">
        <v>20</v>
      </c>
      <c r="P454" t="s">
        <v>21</v>
      </c>
      <c r="Q454" t="str">
        <f t="shared" si="7"/>
        <v>yes</v>
      </c>
    </row>
    <row r="455" spans="1:17" x14ac:dyDescent="0.2">
      <c r="A455">
        <v>209065</v>
      </c>
      <c r="B455" t="s">
        <v>496</v>
      </c>
      <c r="C455" t="s">
        <v>493</v>
      </c>
      <c r="D455">
        <v>0.85170000000000001</v>
      </c>
      <c r="E455">
        <v>1621</v>
      </c>
      <c r="F455">
        <v>50850</v>
      </c>
      <c r="G455">
        <v>0.7046</v>
      </c>
      <c r="H455">
        <v>0.79710000000000003</v>
      </c>
      <c r="I455">
        <v>0.30330000000000001</v>
      </c>
      <c r="J455">
        <v>78638</v>
      </c>
      <c r="K455">
        <v>25000</v>
      </c>
      <c r="L455">
        <v>7672</v>
      </c>
      <c r="M455">
        <v>10</v>
      </c>
      <c r="N455" t="s">
        <v>24</v>
      </c>
      <c r="O455" t="s">
        <v>73</v>
      </c>
      <c r="P455" t="s">
        <v>21</v>
      </c>
      <c r="Q455" t="str">
        <f t="shared" si="7"/>
        <v>yes</v>
      </c>
    </row>
    <row r="456" spans="1:17" x14ac:dyDescent="0.2">
      <c r="A456">
        <v>209409</v>
      </c>
      <c r="B456" t="s">
        <v>497</v>
      </c>
      <c r="C456" t="s">
        <v>493</v>
      </c>
      <c r="D456">
        <v>0.67279999999999995</v>
      </c>
      <c r="E456">
        <v>517</v>
      </c>
      <c r="F456">
        <v>35800</v>
      </c>
      <c r="G456">
        <v>0.56000000000000005</v>
      </c>
      <c r="H456">
        <v>0.75900000000000001</v>
      </c>
      <c r="I456">
        <v>0.3271</v>
      </c>
      <c r="J456">
        <v>53623</v>
      </c>
      <c r="K456">
        <v>23500</v>
      </c>
      <c r="L456">
        <v>6083</v>
      </c>
      <c r="M456">
        <v>12</v>
      </c>
      <c r="N456" t="s">
        <v>24</v>
      </c>
      <c r="O456" t="s">
        <v>20</v>
      </c>
      <c r="P456" t="s">
        <v>21</v>
      </c>
      <c r="Q456" t="str">
        <f t="shared" si="7"/>
        <v>yes</v>
      </c>
    </row>
    <row r="457" spans="1:17" x14ac:dyDescent="0.2">
      <c r="A457">
        <v>209506</v>
      </c>
      <c r="B457" t="s">
        <v>498</v>
      </c>
      <c r="C457" t="s">
        <v>493</v>
      </c>
      <c r="D457">
        <v>0.95020000000000004</v>
      </c>
      <c r="E457">
        <v>2892</v>
      </c>
      <c r="F457">
        <v>37196</v>
      </c>
      <c r="G457">
        <v>0.53779999999999994</v>
      </c>
      <c r="H457">
        <v>0.68979999999999997</v>
      </c>
      <c r="I457">
        <v>0.17860000000000001</v>
      </c>
      <c r="J457">
        <v>72273</v>
      </c>
      <c r="K457">
        <v>22500</v>
      </c>
      <c r="L457">
        <v>8845</v>
      </c>
      <c r="M457">
        <v>17</v>
      </c>
      <c r="N457" t="s">
        <v>19</v>
      </c>
      <c r="O457" t="s">
        <v>73</v>
      </c>
      <c r="P457" t="s">
        <v>21</v>
      </c>
      <c r="Q457" t="str">
        <f t="shared" si="7"/>
        <v>yes</v>
      </c>
    </row>
    <row r="458" spans="1:17" x14ac:dyDescent="0.2">
      <c r="A458">
        <v>209542</v>
      </c>
      <c r="B458" t="s">
        <v>499</v>
      </c>
      <c r="C458" t="s">
        <v>493</v>
      </c>
      <c r="D458">
        <v>0.77300000000000002</v>
      </c>
      <c r="E458">
        <v>30743</v>
      </c>
      <c r="F458">
        <v>38190</v>
      </c>
      <c r="G458">
        <v>0.70109999999999995</v>
      </c>
      <c r="H458">
        <v>0.87760000000000005</v>
      </c>
      <c r="I458">
        <v>0.22770000000000001</v>
      </c>
      <c r="J458">
        <v>64010</v>
      </c>
      <c r="K458">
        <v>21221</v>
      </c>
      <c r="L458">
        <v>11437</v>
      </c>
      <c r="M458">
        <v>18</v>
      </c>
      <c r="N458" t="s">
        <v>19</v>
      </c>
      <c r="O458" t="s">
        <v>20</v>
      </c>
      <c r="P458" t="s">
        <v>21</v>
      </c>
      <c r="Q458" t="str">
        <f t="shared" si="7"/>
        <v>yes</v>
      </c>
    </row>
    <row r="459" spans="1:17" x14ac:dyDescent="0.2">
      <c r="A459">
        <v>209551</v>
      </c>
      <c r="B459" t="s">
        <v>500</v>
      </c>
      <c r="C459" t="s">
        <v>493</v>
      </c>
      <c r="D459">
        <v>0.88300000000000001</v>
      </c>
      <c r="E459">
        <v>20497</v>
      </c>
      <c r="F459">
        <v>44598</v>
      </c>
      <c r="G459">
        <v>0.71689999999999998</v>
      </c>
      <c r="H459">
        <v>0.86399999999999999</v>
      </c>
      <c r="I459">
        <v>0.2135</v>
      </c>
      <c r="J459">
        <v>61324</v>
      </c>
      <c r="K459">
        <v>20139</v>
      </c>
      <c r="L459">
        <v>12404</v>
      </c>
      <c r="M459">
        <v>19</v>
      </c>
      <c r="N459" t="s">
        <v>19</v>
      </c>
      <c r="O459" t="s">
        <v>20</v>
      </c>
      <c r="P459" t="s">
        <v>21</v>
      </c>
      <c r="Q459" t="str">
        <f t="shared" si="7"/>
        <v>yes</v>
      </c>
    </row>
    <row r="460" spans="1:17" x14ac:dyDescent="0.2">
      <c r="A460">
        <v>209603</v>
      </c>
      <c r="B460" t="s">
        <v>501</v>
      </c>
      <c r="C460" t="s">
        <v>493</v>
      </c>
      <c r="D460">
        <v>0.74850000000000005</v>
      </c>
      <c r="E460">
        <v>420</v>
      </c>
      <c r="F460">
        <v>49006</v>
      </c>
      <c r="G460">
        <v>0.2913</v>
      </c>
      <c r="H460">
        <v>0.69489999999999996</v>
      </c>
      <c r="I460">
        <v>0.40529999999999999</v>
      </c>
      <c r="J460">
        <v>34883</v>
      </c>
      <c r="K460">
        <v>25000</v>
      </c>
      <c r="L460">
        <v>8311</v>
      </c>
      <c r="M460">
        <v>9</v>
      </c>
      <c r="N460" t="s">
        <v>24</v>
      </c>
      <c r="O460" t="s">
        <v>20</v>
      </c>
      <c r="P460" t="s">
        <v>21</v>
      </c>
      <c r="Q460" t="str">
        <f t="shared" si="7"/>
        <v>no</v>
      </c>
    </row>
    <row r="461" spans="1:17" x14ac:dyDescent="0.2">
      <c r="A461">
        <v>209612</v>
      </c>
      <c r="B461" t="s">
        <v>502</v>
      </c>
      <c r="C461" t="s">
        <v>493</v>
      </c>
      <c r="D461">
        <v>0.89559999999999995</v>
      </c>
      <c r="E461">
        <v>1516</v>
      </c>
      <c r="F461">
        <v>56374</v>
      </c>
      <c r="G461">
        <v>0.66979999999999995</v>
      </c>
      <c r="H461">
        <v>0.79449999999999998</v>
      </c>
      <c r="I461">
        <v>0.2777</v>
      </c>
      <c r="J461">
        <v>60583</v>
      </c>
      <c r="K461">
        <v>23223</v>
      </c>
      <c r="L461">
        <v>9129</v>
      </c>
      <c r="M461">
        <v>10</v>
      </c>
      <c r="N461" t="s">
        <v>24</v>
      </c>
      <c r="O461" t="s">
        <v>29</v>
      </c>
      <c r="P461" t="s">
        <v>21</v>
      </c>
      <c r="Q461" t="str">
        <f t="shared" si="7"/>
        <v>yes</v>
      </c>
    </row>
    <row r="462" spans="1:17" x14ac:dyDescent="0.2">
      <c r="A462">
        <v>209807</v>
      </c>
      <c r="B462" t="s">
        <v>503</v>
      </c>
      <c r="C462" t="s">
        <v>493</v>
      </c>
      <c r="D462">
        <v>0.90869999999999995</v>
      </c>
      <c r="E462">
        <v>13182</v>
      </c>
      <c r="F462">
        <v>31074</v>
      </c>
      <c r="G462">
        <v>0.52659999999999996</v>
      </c>
      <c r="H462">
        <v>0.7611</v>
      </c>
      <c r="I462">
        <v>0.41649999999999998</v>
      </c>
      <c r="J462">
        <v>57906</v>
      </c>
      <c r="K462">
        <v>20500</v>
      </c>
      <c r="L462">
        <v>11893</v>
      </c>
      <c r="M462">
        <v>17</v>
      </c>
      <c r="N462" t="s">
        <v>19</v>
      </c>
      <c r="O462" t="s">
        <v>20</v>
      </c>
      <c r="P462" t="s">
        <v>21</v>
      </c>
      <c r="Q462" t="str">
        <f t="shared" si="7"/>
        <v>yes</v>
      </c>
    </row>
    <row r="463" spans="1:17" x14ac:dyDescent="0.2">
      <c r="A463">
        <v>209825</v>
      </c>
      <c r="B463" t="s">
        <v>504</v>
      </c>
      <c r="C463" t="s">
        <v>493</v>
      </c>
      <c r="D463">
        <v>0.89170000000000005</v>
      </c>
      <c r="E463">
        <v>2957</v>
      </c>
      <c r="F463">
        <v>58100</v>
      </c>
      <c r="G463">
        <v>0.7984</v>
      </c>
      <c r="H463">
        <v>0.88319999999999999</v>
      </c>
      <c r="I463">
        <v>0.221</v>
      </c>
      <c r="J463">
        <v>82804</v>
      </c>
      <c r="K463">
        <v>21370</v>
      </c>
      <c r="L463">
        <v>10167</v>
      </c>
      <c r="M463">
        <v>9</v>
      </c>
      <c r="N463" t="s">
        <v>24</v>
      </c>
      <c r="O463" t="s">
        <v>20</v>
      </c>
      <c r="P463" t="s">
        <v>21</v>
      </c>
      <c r="Q463" t="str">
        <f t="shared" si="7"/>
        <v>yes</v>
      </c>
    </row>
    <row r="464" spans="1:17" x14ac:dyDescent="0.2">
      <c r="A464">
        <v>209922</v>
      </c>
      <c r="B464" t="s">
        <v>505</v>
      </c>
      <c r="C464" t="s">
        <v>493</v>
      </c>
      <c r="D464">
        <v>0.24610000000000001</v>
      </c>
      <c r="E464">
        <v>1320</v>
      </c>
      <c r="F464">
        <v>69350</v>
      </c>
      <c r="G464">
        <v>0.7147</v>
      </c>
      <c r="H464">
        <v>0.87639999999999996</v>
      </c>
      <c r="I464">
        <v>0.1459</v>
      </c>
      <c r="J464">
        <v>62927</v>
      </c>
      <c r="K464">
        <v>21500</v>
      </c>
      <c r="L464">
        <v>12578</v>
      </c>
      <c r="M464">
        <v>9</v>
      </c>
      <c r="N464" t="s">
        <v>24</v>
      </c>
      <c r="O464" t="s">
        <v>20</v>
      </c>
      <c r="P464" t="s">
        <v>21</v>
      </c>
      <c r="Q464" t="str">
        <f t="shared" si="7"/>
        <v>yes</v>
      </c>
    </row>
    <row r="465" spans="1:17" x14ac:dyDescent="0.2">
      <c r="A465">
        <v>210146</v>
      </c>
      <c r="B465" t="s">
        <v>506</v>
      </c>
      <c r="C465" t="s">
        <v>493</v>
      </c>
      <c r="D465">
        <v>0.88619999999999999</v>
      </c>
      <c r="E465">
        <v>2751</v>
      </c>
      <c r="F465">
        <v>31887</v>
      </c>
      <c r="G465">
        <v>0.42530000000000001</v>
      </c>
      <c r="H465">
        <v>0.67849999999999999</v>
      </c>
      <c r="I465">
        <v>0.24859999999999999</v>
      </c>
      <c r="J465">
        <v>49175</v>
      </c>
      <c r="K465">
        <v>20332</v>
      </c>
      <c r="L465">
        <v>9721</v>
      </c>
      <c r="M465">
        <v>23</v>
      </c>
      <c r="N465" t="s">
        <v>19</v>
      </c>
      <c r="O465" t="s">
        <v>29</v>
      </c>
      <c r="P465" t="s">
        <v>21</v>
      </c>
      <c r="Q465" t="str">
        <f t="shared" si="7"/>
        <v>no</v>
      </c>
    </row>
    <row r="466" spans="1:17" x14ac:dyDescent="0.2">
      <c r="A466">
        <v>210304</v>
      </c>
      <c r="B466" t="s">
        <v>507</v>
      </c>
      <c r="C466" t="s">
        <v>493</v>
      </c>
      <c r="D466">
        <v>0.71140000000000003</v>
      </c>
      <c r="E466">
        <v>375</v>
      </c>
      <c r="F466">
        <v>22220</v>
      </c>
      <c r="G466">
        <v>0.49180000000000001</v>
      </c>
      <c r="H466">
        <v>0.91669999999999996</v>
      </c>
      <c r="I466">
        <v>0.47860000000000003</v>
      </c>
      <c r="J466">
        <v>55204</v>
      </c>
      <c r="K466">
        <v>25000</v>
      </c>
      <c r="L466">
        <v>6822</v>
      </c>
      <c r="M466">
        <v>14</v>
      </c>
      <c r="N466" t="s">
        <v>24</v>
      </c>
      <c r="O466" t="s">
        <v>20</v>
      </c>
      <c r="P466" t="s">
        <v>21</v>
      </c>
      <c r="Q466" t="str">
        <f t="shared" si="7"/>
        <v>yes</v>
      </c>
    </row>
    <row r="467" spans="1:17" x14ac:dyDescent="0.2">
      <c r="A467">
        <v>210331</v>
      </c>
      <c r="B467" t="s">
        <v>508</v>
      </c>
      <c r="C467" t="s">
        <v>493</v>
      </c>
      <c r="D467">
        <v>0.93899999999999995</v>
      </c>
      <c r="E467">
        <v>678</v>
      </c>
      <c r="F467">
        <v>40280</v>
      </c>
      <c r="G467">
        <v>0.60589999999999999</v>
      </c>
      <c r="H467">
        <v>0.77700000000000002</v>
      </c>
      <c r="I467">
        <v>0.24970000000000001</v>
      </c>
      <c r="J467">
        <v>48917</v>
      </c>
      <c r="K467">
        <v>22625</v>
      </c>
      <c r="L467">
        <v>6449</v>
      </c>
      <c r="M467">
        <v>17</v>
      </c>
      <c r="N467" t="s">
        <v>24</v>
      </c>
      <c r="O467" t="s">
        <v>20</v>
      </c>
      <c r="P467" t="s">
        <v>21</v>
      </c>
      <c r="Q467" t="str">
        <f t="shared" si="7"/>
        <v>no</v>
      </c>
    </row>
    <row r="468" spans="1:17" x14ac:dyDescent="0.2">
      <c r="A468">
        <v>210401</v>
      </c>
      <c r="B468" t="s">
        <v>509</v>
      </c>
      <c r="C468" t="s">
        <v>493</v>
      </c>
      <c r="D468">
        <v>0.77090000000000003</v>
      </c>
      <c r="E468">
        <v>1592</v>
      </c>
      <c r="F468">
        <v>51156</v>
      </c>
      <c r="G468">
        <v>0.71240000000000003</v>
      </c>
      <c r="H468">
        <v>0.86509999999999998</v>
      </c>
      <c r="I468">
        <v>0.23549999999999999</v>
      </c>
      <c r="J468">
        <v>56911</v>
      </c>
      <c r="K468">
        <v>21500</v>
      </c>
      <c r="L468">
        <v>11083</v>
      </c>
      <c r="M468">
        <v>13</v>
      </c>
      <c r="N468" t="s">
        <v>24</v>
      </c>
      <c r="O468" t="s">
        <v>20</v>
      </c>
      <c r="P468" t="s">
        <v>21</v>
      </c>
      <c r="Q468" t="str">
        <f t="shared" si="7"/>
        <v>yes</v>
      </c>
    </row>
    <row r="469" spans="1:17" x14ac:dyDescent="0.2">
      <c r="A469">
        <v>210429</v>
      </c>
      <c r="B469" t="s">
        <v>510</v>
      </c>
      <c r="C469" t="s">
        <v>493</v>
      </c>
      <c r="D469">
        <v>0.98099999999999998</v>
      </c>
      <c r="E469">
        <v>3103</v>
      </c>
      <c r="F469">
        <v>32534</v>
      </c>
      <c r="G469">
        <v>0.47120000000000001</v>
      </c>
      <c r="H469">
        <v>0.72740000000000005</v>
      </c>
      <c r="I469">
        <v>0.4113</v>
      </c>
      <c r="J469">
        <v>51815</v>
      </c>
      <c r="K469">
        <v>20609</v>
      </c>
      <c r="L469">
        <v>7388</v>
      </c>
      <c r="M469">
        <v>13</v>
      </c>
      <c r="N469" t="s">
        <v>19</v>
      </c>
      <c r="O469" t="s">
        <v>73</v>
      </c>
      <c r="P469" t="s">
        <v>21</v>
      </c>
      <c r="Q469" t="str">
        <f t="shared" si="7"/>
        <v>yes</v>
      </c>
    </row>
    <row r="470" spans="1:17" x14ac:dyDescent="0.2">
      <c r="A470">
        <v>219000</v>
      </c>
      <c r="B470" t="s">
        <v>511</v>
      </c>
      <c r="C470" t="s">
        <v>512</v>
      </c>
      <c r="D470">
        <v>0.67749999999999999</v>
      </c>
      <c r="E470">
        <v>1965</v>
      </c>
      <c r="F470">
        <v>40160</v>
      </c>
      <c r="G470">
        <v>0.72970000000000002</v>
      </c>
      <c r="H470">
        <v>0.86119999999999997</v>
      </c>
      <c r="I470">
        <v>0.17799999999999999</v>
      </c>
      <c r="J470">
        <v>59217</v>
      </c>
      <c r="K470">
        <v>25000</v>
      </c>
      <c r="L470">
        <v>6324</v>
      </c>
      <c r="M470">
        <v>12</v>
      </c>
      <c r="N470" t="s">
        <v>24</v>
      </c>
      <c r="O470" t="s">
        <v>20</v>
      </c>
      <c r="P470" t="s">
        <v>137</v>
      </c>
      <c r="Q470" t="str">
        <f t="shared" si="7"/>
        <v>yes</v>
      </c>
    </row>
    <row r="471" spans="1:17" x14ac:dyDescent="0.2">
      <c r="A471">
        <v>219046</v>
      </c>
      <c r="B471" t="s">
        <v>513</v>
      </c>
      <c r="C471" t="s">
        <v>512</v>
      </c>
      <c r="D471">
        <v>0.96330000000000005</v>
      </c>
      <c r="E471">
        <v>1928</v>
      </c>
      <c r="F471">
        <v>11866</v>
      </c>
      <c r="G471">
        <v>0.42630000000000001</v>
      </c>
      <c r="H471">
        <v>0.71650000000000003</v>
      </c>
      <c r="I471">
        <v>0.2001</v>
      </c>
      <c r="J471">
        <v>46674</v>
      </c>
      <c r="K471">
        <v>26000</v>
      </c>
      <c r="L471">
        <v>8430</v>
      </c>
      <c r="M471">
        <v>17</v>
      </c>
      <c r="N471" t="s">
        <v>19</v>
      </c>
      <c r="O471" t="s">
        <v>73</v>
      </c>
      <c r="P471" t="s">
        <v>137</v>
      </c>
      <c r="Q471" t="str">
        <f t="shared" si="7"/>
        <v>no</v>
      </c>
    </row>
    <row r="472" spans="1:17" x14ac:dyDescent="0.2">
      <c r="A472">
        <v>219082</v>
      </c>
      <c r="B472" t="s">
        <v>514</v>
      </c>
      <c r="C472" t="s">
        <v>512</v>
      </c>
      <c r="D472">
        <v>0.88049999999999995</v>
      </c>
      <c r="E472">
        <v>2071</v>
      </c>
      <c r="F472">
        <v>12756</v>
      </c>
      <c r="G472">
        <v>0.51300000000000001</v>
      </c>
      <c r="H472">
        <v>0.75460000000000005</v>
      </c>
      <c r="I472">
        <v>0.1681</v>
      </c>
      <c r="J472">
        <v>50970</v>
      </c>
      <c r="K472">
        <v>23500</v>
      </c>
      <c r="L472">
        <v>9954</v>
      </c>
      <c r="M472">
        <v>18</v>
      </c>
      <c r="N472" t="s">
        <v>19</v>
      </c>
      <c r="O472" t="s">
        <v>73</v>
      </c>
      <c r="P472" t="s">
        <v>137</v>
      </c>
      <c r="Q472" t="str">
        <f t="shared" si="7"/>
        <v>yes</v>
      </c>
    </row>
    <row r="473" spans="1:17" x14ac:dyDescent="0.2">
      <c r="A473">
        <v>219091</v>
      </c>
      <c r="B473" t="s">
        <v>515</v>
      </c>
      <c r="C473" t="s">
        <v>512</v>
      </c>
      <c r="D473">
        <v>0.73380000000000001</v>
      </c>
      <c r="E473">
        <v>670</v>
      </c>
      <c r="F473">
        <v>33790</v>
      </c>
      <c r="G473">
        <v>0.48320000000000002</v>
      </c>
      <c r="H473">
        <v>0.75139999999999996</v>
      </c>
      <c r="I473">
        <v>0.2712</v>
      </c>
      <c r="J473">
        <v>53728</v>
      </c>
      <c r="K473">
        <v>27000</v>
      </c>
      <c r="L473">
        <v>6962</v>
      </c>
      <c r="M473">
        <v>12</v>
      </c>
      <c r="N473" t="s">
        <v>24</v>
      </c>
      <c r="O473" t="s">
        <v>73</v>
      </c>
      <c r="P473" t="s">
        <v>137</v>
      </c>
      <c r="Q473" t="str">
        <f t="shared" si="7"/>
        <v>yes</v>
      </c>
    </row>
    <row r="474" spans="1:17" x14ac:dyDescent="0.2">
      <c r="A474">
        <v>219198</v>
      </c>
      <c r="B474" t="s">
        <v>516</v>
      </c>
      <c r="C474" t="s">
        <v>512</v>
      </c>
      <c r="D474">
        <v>0.42570000000000002</v>
      </c>
      <c r="E474">
        <v>697</v>
      </c>
      <c r="F474">
        <v>34600</v>
      </c>
      <c r="G474">
        <v>0.52380000000000004</v>
      </c>
      <c r="H474">
        <v>0.67589999999999995</v>
      </c>
      <c r="I474">
        <v>0.2235</v>
      </c>
      <c r="J474">
        <v>48179</v>
      </c>
      <c r="K474">
        <v>26396</v>
      </c>
      <c r="L474">
        <v>7411</v>
      </c>
      <c r="M474">
        <v>12</v>
      </c>
      <c r="N474" t="s">
        <v>24</v>
      </c>
      <c r="O474" t="s">
        <v>73</v>
      </c>
      <c r="P474" t="s">
        <v>137</v>
      </c>
      <c r="Q474" t="str">
        <f t="shared" si="7"/>
        <v>no</v>
      </c>
    </row>
    <row r="475" spans="1:17" x14ac:dyDescent="0.2">
      <c r="A475">
        <v>219259</v>
      </c>
      <c r="B475" t="s">
        <v>517</v>
      </c>
      <c r="C475" t="s">
        <v>512</v>
      </c>
      <c r="D475">
        <v>0.93</v>
      </c>
      <c r="E475">
        <v>1273</v>
      </c>
      <c r="F475">
        <v>11947</v>
      </c>
      <c r="G475">
        <v>0.4894</v>
      </c>
      <c r="H475">
        <v>0.76980000000000004</v>
      </c>
      <c r="I475">
        <v>0.1245</v>
      </c>
      <c r="J475">
        <v>47618</v>
      </c>
      <c r="K475">
        <v>22320</v>
      </c>
      <c r="L475">
        <v>8949</v>
      </c>
      <c r="M475">
        <v>19</v>
      </c>
      <c r="N475" t="s">
        <v>19</v>
      </c>
      <c r="O475" t="s">
        <v>73</v>
      </c>
      <c r="P475" t="s">
        <v>137</v>
      </c>
      <c r="Q475" t="str">
        <f t="shared" si="7"/>
        <v>no</v>
      </c>
    </row>
    <row r="476" spans="1:17" x14ac:dyDescent="0.2">
      <c r="A476">
        <v>219347</v>
      </c>
      <c r="B476" t="s">
        <v>518</v>
      </c>
      <c r="C476" t="s">
        <v>512</v>
      </c>
      <c r="D476">
        <v>0.79869999999999997</v>
      </c>
      <c r="E476">
        <v>2071</v>
      </c>
      <c r="F476">
        <v>14900</v>
      </c>
      <c r="G476">
        <v>0.52949999999999997</v>
      </c>
      <c r="H476">
        <v>0.84089999999999998</v>
      </c>
      <c r="I476">
        <v>0.16869999999999999</v>
      </c>
      <c r="J476">
        <v>72257</v>
      </c>
      <c r="K476">
        <v>27000</v>
      </c>
      <c r="L476">
        <v>11245</v>
      </c>
      <c r="M476">
        <v>12</v>
      </c>
      <c r="N476" t="s">
        <v>19</v>
      </c>
      <c r="O476" t="s">
        <v>20</v>
      </c>
      <c r="P476" t="s">
        <v>137</v>
      </c>
      <c r="Q476" t="str">
        <f t="shared" si="7"/>
        <v>yes</v>
      </c>
    </row>
    <row r="477" spans="1:17" x14ac:dyDescent="0.2">
      <c r="A477">
        <v>219356</v>
      </c>
      <c r="B477" t="s">
        <v>519</v>
      </c>
      <c r="C477" t="s">
        <v>512</v>
      </c>
      <c r="D477">
        <v>0.98340000000000005</v>
      </c>
      <c r="E477">
        <v>9198</v>
      </c>
      <c r="F477">
        <v>12809</v>
      </c>
      <c r="G477">
        <v>0.62350000000000005</v>
      </c>
      <c r="H477">
        <v>0.83809999999999996</v>
      </c>
      <c r="I477">
        <v>0.16819999999999999</v>
      </c>
      <c r="J477">
        <v>55070</v>
      </c>
      <c r="K477">
        <v>23250</v>
      </c>
      <c r="L477">
        <v>10231</v>
      </c>
      <c r="M477">
        <v>17</v>
      </c>
      <c r="N477" t="s">
        <v>19</v>
      </c>
      <c r="O477" t="s">
        <v>73</v>
      </c>
      <c r="P477" t="s">
        <v>137</v>
      </c>
      <c r="Q477" t="str">
        <f t="shared" si="7"/>
        <v>yes</v>
      </c>
    </row>
    <row r="478" spans="1:17" x14ac:dyDescent="0.2">
      <c r="A478">
        <v>219383</v>
      </c>
      <c r="B478" t="s">
        <v>520</v>
      </c>
      <c r="C478" t="s">
        <v>512</v>
      </c>
      <c r="D478">
        <v>0.82889999999999997</v>
      </c>
      <c r="E478">
        <v>1218</v>
      </c>
      <c r="F478">
        <v>21750</v>
      </c>
      <c r="G478">
        <v>0.62909999999999999</v>
      </c>
      <c r="H478">
        <v>0.745</v>
      </c>
      <c r="I478">
        <v>0.28839999999999999</v>
      </c>
      <c r="J478">
        <v>54521</v>
      </c>
      <c r="K478">
        <v>23249</v>
      </c>
      <c r="L478">
        <v>7056</v>
      </c>
      <c r="M478">
        <v>18</v>
      </c>
      <c r="N478" t="s">
        <v>24</v>
      </c>
      <c r="O478" t="s">
        <v>20</v>
      </c>
      <c r="P478" t="s">
        <v>137</v>
      </c>
      <c r="Q478" t="str">
        <f t="shared" si="7"/>
        <v>yes</v>
      </c>
    </row>
    <row r="479" spans="1:17" x14ac:dyDescent="0.2">
      <c r="A479">
        <v>219471</v>
      </c>
      <c r="B479" t="s">
        <v>521</v>
      </c>
      <c r="C479" t="s">
        <v>512</v>
      </c>
      <c r="D479">
        <v>0.98780000000000001</v>
      </c>
      <c r="E479">
        <v>5439</v>
      </c>
      <c r="F479">
        <v>12942</v>
      </c>
      <c r="G479">
        <v>0.59909999999999997</v>
      </c>
      <c r="H479">
        <v>0.79339999999999999</v>
      </c>
      <c r="I479">
        <v>0.18659999999999999</v>
      </c>
      <c r="J479">
        <v>51926</v>
      </c>
      <c r="K479">
        <v>23592</v>
      </c>
      <c r="L479">
        <v>9264</v>
      </c>
      <c r="M479">
        <v>16</v>
      </c>
      <c r="N479" t="s">
        <v>19</v>
      </c>
      <c r="O479" t="s">
        <v>73</v>
      </c>
      <c r="P479" t="s">
        <v>137</v>
      </c>
      <c r="Q479" t="str">
        <f t="shared" si="7"/>
        <v>yes</v>
      </c>
    </row>
    <row r="480" spans="1:17" x14ac:dyDescent="0.2">
      <c r="A480">
        <v>230038</v>
      </c>
      <c r="B480" t="s">
        <v>522</v>
      </c>
      <c r="C480" t="s">
        <v>523</v>
      </c>
      <c r="D480">
        <v>0.67779999999999996</v>
      </c>
      <c r="E480">
        <v>32952</v>
      </c>
      <c r="F480">
        <v>6688</v>
      </c>
      <c r="G480">
        <v>0.80979999999999996</v>
      </c>
      <c r="H480">
        <v>0.90969999999999995</v>
      </c>
      <c r="I480">
        <v>0.32100000000000001</v>
      </c>
      <c r="J480">
        <v>75790</v>
      </c>
      <c r="K480">
        <v>11069</v>
      </c>
      <c r="L480">
        <v>14370</v>
      </c>
      <c r="M480">
        <v>21</v>
      </c>
      <c r="N480" t="s">
        <v>24</v>
      </c>
      <c r="O480" t="s">
        <v>20</v>
      </c>
      <c r="P480" t="s">
        <v>21</v>
      </c>
      <c r="Q480" t="str">
        <f t="shared" si="7"/>
        <v>yes</v>
      </c>
    </row>
    <row r="481" spans="1:17" x14ac:dyDescent="0.2">
      <c r="A481">
        <v>230047</v>
      </c>
      <c r="B481" t="s">
        <v>524</v>
      </c>
      <c r="C481" t="s">
        <v>124</v>
      </c>
      <c r="D481">
        <v>0.46960000000000002</v>
      </c>
      <c r="E481">
        <v>2889</v>
      </c>
      <c r="F481">
        <v>6630</v>
      </c>
      <c r="G481">
        <v>0.52639999999999998</v>
      </c>
      <c r="H481">
        <v>0.73540000000000005</v>
      </c>
      <c r="I481">
        <v>0.151</v>
      </c>
      <c r="J481">
        <v>52064</v>
      </c>
      <c r="K481">
        <v>9413</v>
      </c>
      <c r="L481">
        <v>10793</v>
      </c>
      <c r="M481">
        <v>18</v>
      </c>
      <c r="N481" t="s">
        <v>24</v>
      </c>
      <c r="O481" t="s">
        <v>73</v>
      </c>
      <c r="P481" t="s">
        <v>21</v>
      </c>
      <c r="Q481" t="str">
        <f t="shared" si="7"/>
        <v>yes</v>
      </c>
    </row>
    <row r="482" spans="1:17" x14ac:dyDescent="0.2">
      <c r="A482">
        <v>230603</v>
      </c>
      <c r="B482" t="s">
        <v>525</v>
      </c>
      <c r="C482" t="s">
        <v>523</v>
      </c>
      <c r="D482">
        <v>0.81789999999999996</v>
      </c>
      <c r="E482">
        <v>9289</v>
      </c>
      <c r="F482">
        <v>21192</v>
      </c>
      <c r="G482">
        <v>0.60670000000000002</v>
      </c>
      <c r="H482">
        <v>0.75519999999999998</v>
      </c>
      <c r="I482">
        <v>0.24879999999999999</v>
      </c>
      <c r="J482">
        <v>50296</v>
      </c>
      <c r="K482">
        <v>12500</v>
      </c>
      <c r="L482">
        <v>8847</v>
      </c>
      <c r="M482">
        <v>22</v>
      </c>
      <c r="N482" t="s">
        <v>19</v>
      </c>
      <c r="O482" t="s">
        <v>73</v>
      </c>
      <c r="P482" t="s">
        <v>21</v>
      </c>
      <c r="Q482" t="str">
        <f t="shared" si="7"/>
        <v>yes</v>
      </c>
    </row>
    <row r="483" spans="1:17" x14ac:dyDescent="0.2">
      <c r="A483">
        <v>230728</v>
      </c>
      <c r="B483" t="s">
        <v>526</v>
      </c>
      <c r="C483" t="s">
        <v>523</v>
      </c>
      <c r="D483">
        <v>0.92469999999999997</v>
      </c>
      <c r="E483">
        <v>20272</v>
      </c>
      <c r="F483">
        <v>24802</v>
      </c>
      <c r="G483">
        <v>0.59130000000000005</v>
      </c>
      <c r="H483">
        <v>0.70840000000000003</v>
      </c>
      <c r="I483">
        <v>0.25779999999999997</v>
      </c>
      <c r="J483">
        <v>54022</v>
      </c>
      <c r="K483">
        <v>14340</v>
      </c>
      <c r="L483">
        <v>11173</v>
      </c>
      <c r="M483">
        <v>19</v>
      </c>
      <c r="N483" t="s">
        <v>19</v>
      </c>
      <c r="O483" t="s">
        <v>20</v>
      </c>
      <c r="P483" t="s">
        <v>21</v>
      </c>
      <c r="Q483" t="str">
        <f t="shared" si="7"/>
        <v>yes</v>
      </c>
    </row>
    <row r="484" spans="1:17" x14ac:dyDescent="0.2">
      <c r="A484">
        <v>230764</v>
      </c>
      <c r="B484" t="s">
        <v>527</v>
      </c>
      <c r="C484" t="s">
        <v>523</v>
      </c>
      <c r="D484">
        <v>0.85980000000000001</v>
      </c>
      <c r="E484">
        <v>27264</v>
      </c>
      <c r="F484">
        <v>30860</v>
      </c>
      <c r="G484">
        <v>0.65049999999999997</v>
      </c>
      <c r="H484">
        <v>0.8619</v>
      </c>
      <c r="I484">
        <v>0.19589999999999999</v>
      </c>
      <c r="J484">
        <v>67170</v>
      </c>
      <c r="K484">
        <v>19000</v>
      </c>
      <c r="L484">
        <v>12776</v>
      </c>
      <c r="M484">
        <v>19</v>
      </c>
      <c r="N484" t="s">
        <v>19</v>
      </c>
      <c r="O484" t="s">
        <v>20</v>
      </c>
      <c r="P484" t="s">
        <v>21</v>
      </c>
      <c r="Q484" t="str">
        <f t="shared" si="7"/>
        <v>yes</v>
      </c>
    </row>
    <row r="485" spans="1:17" x14ac:dyDescent="0.2">
      <c r="A485">
        <v>230807</v>
      </c>
      <c r="B485" t="s">
        <v>528</v>
      </c>
      <c r="C485" t="s">
        <v>523</v>
      </c>
      <c r="D485">
        <v>0.66569999999999996</v>
      </c>
      <c r="E485">
        <v>823</v>
      </c>
      <c r="F485">
        <v>43528</v>
      </c>
      <c r="G485">
        <v>0.6381</v>
      </c>
      <c r="H485">
        <v>0.76339999999999997</v>
      </c>
      <c r="I485">
        <v>0.2447</v>
      </c>
      <c r="J485">
        <v>66215</v>
      </c>
      <c r="K485">
        <v>22250</v>
      </c>
      <c r="L485">
        <v>8756</v>
      </c>
      <c r="M485">
        <v>8</v>
      </c>
      <c r="N485" t="s">
        <v>24</v>
      </c>
      <c r="O485" t="s">
        <v>20</v>
      </c>
      <c r="P485" t="s">
        <v>21</v>
      </c>
      <c r="Q485" t="str">
        <f t="shared" si="7"/>
        <v>yes</v>
      </c>
    </row>
    <row r="486" spans="1:17" x14ac:dyDescent="0.2">
      <c r="A486">
        <v>234827</v>
      </c>
      <c r="B486" t="s">
        <v>529</v>
      </c>
      <c r="C486" t="s">
        <v>530</v>
      </c>
      <c r="D486">
        <v>0.90620000000000001</v>
      </c>
      <c r="E486">
        <v>7833</v>
      </c>
      <c r="F486">
        <v>27526</v>
      </c>
      <c r="G486">
        <v>0.53610000000000002</v>
      </c>
      <c r="H486">
        <v>0.70050000000000001</v>
      </c>
      <c r="I486">
        <v>0.2828</v>
      </c>
      <c r="J486">
        <v>61580</v>
      </c>
      <c r="K486">
        <v>19500</v>
      </c>
      <c r="L486">
        <v>10124</v>
      </c>
      <c r="M486">
        <v>15</v>
      </c>
      <c r="N486" t="s">
        <v>19</v>
      </c>
      <c r="O486" t="s">
        <v>73</v>
      </c>
      <c r="P486" t="s">
        <v>21</v>
      </c>
      <c r="Q486" t="str">
        <f t="shared" si="7"/>
        <v>yes</v>
      </c>
    </row>
    <row r="487" spans="1:17" x14ac:dyDescent="0.2">
      <c r="A487">
        <v>235097</v>
      </c>
      <c r="B487" t="s">
        <v>531</v>
      </c>
      <c r="C487" t="s">
        <v>530</v>
      </c>
      <c r="D487">
        <v>0.90749999999999997</v>
      </c>
      <c r="E487">
        <v>6222</v>
      </c>
      <c r="F487">
        <v>25959</v>
      </c>
      <c r="G487">
        <v>0.43490000000000001</v>
      </c>
      <c r="H487">
        <v>0.67400000000000004</v>
      </c>
      <c r="I487">
        <v>0.35099999999999998</v>
      </c>
      <c r="J487">
        <v>57897</v>
      </c>
      <c r="K487">
        <v>19500</v>
      </c>
      <c r="L487">
        <v>10643</v>
      </c>
      <c r="M487">
        <v>18</v>
      </c>
      <c r="N487" t="s">
        <v>19</v>
      </c>
      <c r="O487" t="s">
        <v>73</v>
      </c>
      <c r="P487" t="s">
        <v>21</v>
      </c>
      <c r="Q487" t="str">
        <f t="shared" si="7"/>
        <v>yes</v>
      </c>
    </row>
    <row r="488" spans="1:17" x14ac:dyDescent="0.2">
      <c r="A488">
        <v>235167</v>
      </c>
      <c r="B488" t="s">
        <v>532</v>
      </c>
      <c r="C488" t="s">
        <v>530</v>
      </c>
      <c r="D488">
        <v>0.9637</v>
      </c>
      <c r="E488">
        <v>2160</v>
      </c>
      <c r="F488">
        <v>31905</v>
      </c>
      <c r="G488">
        <v>0.40739999999999998</v>
      </c>
      <c r="H488">
        <v>0.6986</v>
      </c>
      <c r="I488">
        <v>0.41560000000000002</v>
      </c>
      <c r="J488">
        <v>45320</v>
      </c>
      <c r="K488">
        <v>20500</v>
      </c>
      <c r="L488">
        <v>9212</v>
      </c>
      <c r="M488">
        <v>17</v>
      </c>
      <c r="N488" t="s">
        <v>19</v>
      </c>
      <c r="O488" t="s">
        <v>29</v>
      </c>
      <c r="P488" t="s">
        <v>21</v>
      </c>
      <c r="Q488" t="str">
        <f t="shared" si="7"/>
        <v>no</v>
      </c>
    </row>
    <row r="489" spans="1:17" x14ac:dyDescent="0.2">
      <c r="A489">
        <v>235316</v>
      </c>
      <c r="B489" t="s">
        <v>533</v>
      </c>
      <c r="C489" t="s">
        <v>530</v>
      </c>
      <c r="D489">
        <v>0.81689999999999996</v>
      </c>
      <c r="E489">
        <v>5198</v>
      </c>
      <c r="F489">
        <v>55480</v>
      </c>
      <c r="G489">
        <v>0.8629</v>
      </c>
      <c r="H489">
        <v>0.92900000000000005</v>
      </c>
      <c r="I489">
        <v>0.14410000000000001</v>
      </c>
      <c r="J489">
        <v>78892</v>
      </c>
      <c r="K489">
        <v>24454</v>
      </c>
      <c r="L489">
        <v>11036</v>
      </c>
      <c r="M489">
        <v>12</v>
      </c>
      <c r="N489" t="s">
        <v>24</v>
      </c>
      <c r="O489" t="s">
        <v>20</v>
      </c>
      <c r="P489" t="s">
        <v>21</v>
      </c>
      <c r="Q489" t="str">
        <f t="shared" si="7"/>
        <v>yes</v>
      </c>
    </row>
    <row r="490" spans="1:17" x14ac:dyDescent="0.2">
      <c r="A490">
        <v>236133</v>
      </c>
      <c r="B490" t="s">
        <v>534</v>
      </c>
      <c r="C490" t="s">
        <v>530</v>
      </c>
      <c r="D490">
        <v>0.83199999999999996</v>
      </c>
      <c r="E490">
        <v>645</v>
      </c>
      <c r="F490">
        <v>36035</v>
      </c>
      <c r="G490">
        <v>0.70779999999999998</v>
      </c>
      <c r="H490">
        <v>0.83889999999999998</v>
      </c>
      <c r="I490">
        <v>0.25330000000000003</v>
      </c>
      <c r="J490">
        <v>54914</v>
      </c>
      <c r="K490">
        <v>20891</v>
      </c>
      <c r="L490">
        <v>8558</v>
      </c>
      <c r="M490">
        <v>9</v>
      </c>
      <c r="N490" t="s">
        <v>24</v>
      </c>
      <c r="O490" t="s">
        <v>29</v>
      </c>
      <c r="P490" t="s">
        <v>21</v>
      </c>
      <c r="Q490" t="str">
        <f t="shared" si="7"/>
        <v>yes</v>
      </c>
    </row>
    <row r="491" spans="1:17" x14ac:dyDescent="0.2">
      <c r="A491">
        <v>236230</v>
      </c>
      <c r="B491" t="s">
        <v>535</v>
      </c>
      <c r="C491" t="s">
        <v>530</v>
      </c>
      <c r="D491">
        <v>0.7802</v>
      </c>
      <c r="E491">
        <v>2401</v>
      </c>
      <c r="F491">
        <v>52254</v>
      </c>
      <c r="G491">
        <v>0.68569999999999998</v>
      </c>
      <c r="H491">
        <v>0.81940000000000002</v>
      </c>
      <c r="I491">
        <v>0.35270000000000001</v>
      </c>
      <c r="J491">
        <v>66990</v>
      </c>
      <c r="K491">
        <v>22578</v>
      </c>
      <c r="L491">
        <v>8581</v>
      </c>
      <c r="M491">
        <v>12</v>
      </c>
      <c r="N491" t="s">
        <v>24</v>
      </c>
      <c r="O491" t="s">
        <v>29</v>
      </c>
      <c r="P491" t="s">
        <v>21</v>
      </c>
      <c r="Q491" t="str">
        <f t="shared" si="7"/>
        <v>yes</v>
      </c>
    </row>
    <row r="492" spans="1:17" x14ac:dyDescent="0.2">
      <c r="A492">
        <v>236328</v>
      </c>
      <c r="B492" t="s">
        <v>536</v>
      </c>
      <c r="C492" t="s">
        <v>530</v>
      </c>
      <c r="D492">
        <v>0.72250000000000003</v>
      </c>
      <c r="E492">
        <v>1594</v>
      </c>
      <c r="F492">
        <v>62898</v>
      </c>
      <c r="G492">
        <v>0.67989999999999995</v>
      </c>
      <c r="H492">
        <v>0.84019999999999995</v>
      </c>
      <c r="I492">
        <v>0.17280000000000001</v>
      </c>
      <c r="J492">
        <v>69594</v>
      </c>
      <c r="K492">
        <v>25000</v>
      </c>
      <c r="L492">
        <v>10726</v>
      </c>
      <c r="M492">
        <v>10</v>
      </c>
      <c r="N492" t="s">
        <v>24</v>
      </c>
      <c r="O492" t="s">
        <v>20</v>
      </c>
      <c r="P492" t="s">
        <v>21</v>
      </c>
      <c r="Q492" t="str">
        <f t="shared" si="7"/>
        <v>yes</v>
      </c>
    </row>
    <row r="493" spans="1:17" x14ac:dyDescent="0.2">
      <c r="A493">
        <v>236452</v>
      </c>
      <c r="B493" t="s">
        <v>537</v>
      </c>
      <c r="C493" t="s">
        <v>530</v>
      </c>
      <c r="D493">
        <v>0.89800000000000002</v>
      </c>
      <c r="E493">
        <v>1158</v>
      </c>
      <c r="F493">
        <v>45510</v>
      </c>
      <c r="G493">
        <v>0.51900000000000002</v>
      </c>
      <c r="H493">
        <v>0.64590000000000003</v>
      </c>
      <c r="I493">
        <v>0.41909999999999997</v>
      </c>
      <c r="J493">
        <v>62092</v>
      </c>
      <c r="K493">
        <v>22500</v>
      </c>
      <c r="L493">
        <v>7413</v>
      </c>
      <c r="M493">
        <v>11</v>
      </c>
      <c r="N493" t="s">
        <v>24</v>
      </c>
      <c r="O493" t="s">
        <v>20</v>
      </c>
      <c r="P493" t="s">
        <v>21</v>
      </c>
      <c r="Q493" t="str">
        <f t="shared" si="7"/>
        <v>yes</v>
      </c>
    </row>
    <row r="494" spans="1:17" x14ac:dyDescent="0.2">
      <c r="A494">
        <v>236577</v>
      </c>
      <c r="B494" t="s">
        <v>538</v>
      </c>
      <c r="C494" t="s">
        <v>530</v>
      </c>
      <c r="D494">
        <v>0.83399999999999996</v>
      </c>
      <c r="E494">
        <v>1762</v>
      </c>
      <c r="F494">
        <v>40407</v>
      </c>
      <c r="G494">
        <v>0.61950000000000005</v>
      </c>
      <c r="H494">
        <v>0.72370000000000001</v>
      </c>
      <c r="I494">
        <v>0.35339999999999999</v>
      </c>
      <c r="J494">
        <v>64506</v>
      </c>
      <c r="K494">
        <v>24000</v>
      </c>
      <c r="L494">
        <v>9581</v>
      </c>
      <c r="M494">
        <v>13</v>
      </c>
      <c r="N494" t="s">
        <v>24</v>
      </c>
      <c r="O494" t="s">
        <v>20</v>
      </c>
      <c r="P494" t="s">
        <v>21</v>
      </c>
      <c r="Q494" t="str">
        <f t="shared" si="7"/>
        <v>yes</v>
      </c>
    </row>
    <row r="495" spans="1:17" x14ac:dyDescent="0.2">
      <c r="A495">
        <v>236595</v>
      </c>
      <c r="B495" t="s">
        <v>539</v>
      </c>
      <c r="C495" t="s">
        <v>530</v>
      </c>
      <c r="D495">
        <v>0.76919999999999999</v>
      </c>
      <c r="E495">
        <v>4062</v>
      </c>
      <c r="F495">
        <v>56721</v>
      </c>
      <c r="G495">
        <v>0.75509999999999999</v>
      </c>
      <c r="H495">
        <v>0.84219999999999995</v>
      </c>
      <c r="I495">
        <v>0.23569999999999999</v>
      </c>
      <c r="J495">
        <v>75272</v>
      </c>
      <c r="K495">
        <v>19883</v>
      </c>
      <c r="L495">
        <v>8352</v>
      </c>
      <c r="M495">
        <v>10</v>
      </c>
      <c r="N495" t="s">
        <v>24</v>
      </c>
      <c r="O495" t="s">
        <v>20</v>
      </c>
      <c r="P495" t="s">
        <v>21</v>
      </c>
      <c r="Q495" t="str">
        <f t="shared" si="7"/>
        <v>yes</v>
      </c>
    </row>
    <row r="496" spans="1:17" x14ac:dyDescent="0.2">
      <c r="A496">
        <v>236939</v>
      </c>
      <c r="B496" t="s">
        <v>540</v>
      </c>
      <c r="C496" t="s">
        <v>530</v>
      </c>
      <c r="D496">
        <v>0.86639999999999995</v>
      </c>
      <c r="E496">
        <v>21099</v>
      </c>
      <c r="F496">
        <v>29950</v>
      </c>
      <c r="G496">
        <v>0.60499999999999998</v>
      </c>
      <c r="H496">
        <v>0.78339999999999999</v>
      </c>
      <c r="I496">
        <v>0.27379999999999999</v>
      </c>
      <c r="J496">
        <v>68905</v>
      </c>
      <c r="K496">
        <v>19500</v>
      </c>
      <c r="L496">
        <v>11233</v>
      </c>
      <c r="M496">
        <v>15</v>
      </c>
      <c r="N496" t="s">
        <v>19</v>
      </c>
      <c r="O496" t="s">
        <v>73</v>
      </c>
      <c r="P496" t="s">
        <v>21</v>
      </c>
      <c r="Q496" t="str">
        <f t="shared" si="7"/>
        <v>yes</v>
      </c>
    </row>
    <row r="497" spans="1:17" x14ac:dyDescent="0.2">
      <c r="A497">
        <v>236948</v>
      </c>
      <c r="B497" t="s">
        <v>541</v>
      </c>
      <c r="C497" t="s">
        <v>530</v>
      </c>
      <c r="D497">
        <v>0.39150000000000001</v>
      </c>
      <c r="E497">
        <v>31942</v>
      </c>
      <c r="F497">
        <v>43209</v>
      </c>
      <c r="G497">
        <v>0.8518</v>
      </c>
      <c r="H497">
        <v>0.94730000000000003</v>
      </c>
      <c r="I497">
        <v>0.14860000000000001</v>
      </c>
      <c r="J497">
        <v>78466</v>
      </c>
      <c r="K497">
        <v>14615</v>
      </c>
      <c r="L497">
        <v>15198</v>
      </c>
      <c r="M497">
        <v>20</v>
      </c>
      <c r="N497" t="s">
        <v>19</v>
      </c>
      <c r="O497" t="s">
        <v>20</v>
      </c>
      <c r="P497" t="s">
        <v>21</v>
      </c>
      <c r="Q497" t="str">
        <f t="shared" si="7"/>
        <v>yes</v>
      </c>
    </row>
    <row r="498" spans="1:17" x14ac:dyDescent="0.2">
      <c r="A498">
        <v>237011</v>
      </c>
      <c r="B498" t="s">
        <v>542</v>
      </c>
      <c r="C498" t="s">
        <v>530</v>
      </c>
      <c r="D498">
        <v>0.9325</v>
      </c>
      <c r="E498">
        <v>13544</v>
      </c>
      <c r="F498">
        <v>28707</v>
      </c>
      <c r="G498">
        <v>0.64639999999999997</v>
      </c>
      <c r="H498">
        <v>0.79369999999999996</v>
      </c>
      <c r="I498">
        <v>0.2089</v>
      </c>
      <c r="J498">
        <v>62569</v>
      </c>
      <c r="K498">
        <v>18500</v>
      </c>
      <c r="L498">
        <v>11802</v>
      </c>
      <c r="M498">
        <v>18</v>
      </c>
      <c r="N498" t="s">
        <v>19</v>
      </c>
      <c r="O498" t="s">
        <v>20</v>
      </c>
      <c r="P498" t="s">
        <v>21</v>
      </c>
      <c r="Q498" t="str">
        <f t="shared" si="7"/>
        <v>yes</v>
      </c>
    </row>
    <row r="499" spans="1:17" x14ac:dyDescent="0.2">
      <c r="A499">
        <v>237057</v>
      </c>
      <c r="B499" t="s">
        <v>543</v>
      </c>
      <c r="C499" t="s">
        <v>530</v>
      </c>
      <c r="D499">
        <v>0.38150000000000001</v>
      </c>
      <c r="E499">
        <v>1531</v>
      </c>
      <c r="F499">
        <v>64050</v>
      </c>
      <c r="G499">
        <v>0.80520000000000003</v>
      </c>
      <c r="H499">
        <v>0.86709999999999998</v>
      </c>
      <c r="I499">
        <v>0.16320000000000001</v>
      </c>
      <c r="J499">
        <v>67589</v>
      </c>
      <c r="K499">
        <v>18437</v>
      </c>
      <c r="L499">
        <v>10628</v>
      </c>
      <c r="M499">
        <v>10</v>
      </c>
      <c r="N499" t="s">
        <v>24</v>
      </c>
      <c r="O499" t="s">
        <v>20</v>
      </c>
      <c r="P499" t="s">
        <v>21</v>
      </c>
      <c r="Q499" t="str">
        <f t="shared" si="7"/>
        <v>yes</v>
      </c>
    </row>
    <row r="500" spans="1:17" x14ac:dyDescent="0.2">
      <c r="A500">
        <v>237066</v>
      </c>
      <c r="B500" t="s">
        <v>544</v>
      </c>
      <c r="C500" t="s">
        <v>530</v>
      </c>
      <c r="D500">
        <v>0.89780000000000004</v>
      </c>
      <c r="E500">
        <v>1858</v>
      </c>
      <c r="F500">
        <v>52880</v>
      </c>
      <c r="G500">
        <v>0.70889999999999997</v>
      </c>
      <c r="H500">
        <v>0.77600000000000002</v>
      </c>
      <c r="I500">
        <v>0.29449999999999998</v>
      </c>
      <c r="J500">
        <v>58561</v>
      </c>
      <c r="K500">
        <v>25000</v>
      </c>
      <c r="L500">
        <v>8332</v>
      </c>
      <c r="M500">
        <v>11</v>
      </c>
      <c r="N500" t="s">
        <v>24</v>
      </c>
      <c r="O500" t="s">
        <v>29</v>
      </c>
      <c r="P500" t="s">
        <v>21</v>
      </c>
      <c r="Q500" t="str">
        <f t="shared" si="7"/>
        <v>yes</v>
      </c>
    </row>
    <row r="501" spans="1:17" x14ac:dyDescent="0.2">
      <c r="A501">
        <v>238193</v>
      </c>
      <c r="B501" t="s">
        <v>545</v>
      </c>
      <c r="C501" t="s">
        <v>546</v>
      </c>
      <c r="D501">
        <v>0.85740000000000005</v>
      </c>
      <c r="E501">
        <v>631</v>
      </c>
      <c r="F501">
        <v>34086</v>
      </c>
      <c r="G501">
        <v>0.49180000000000001</v>
      </c>
      <c r="H501">
        <v>0.60960000000000003</v>
      </c>
      <c r="I501">
        <v>0.45100000000000001</v>
      </c>
      <c r="J501">
        <v>53145</v>
      </c>
      <c r="K501">
        <v>27000</v>
      </c>
      <c r="L501">
        <v>6282</v>
      </c>
      <c r="M501">
        <v>13</v>
      </c>
      <c r="N501" t="s">
        <v>24</v>
      </c>
      <c r="O501" t="s">
        <v>20</v>
      </c>
      <c r="P501" t="s">
        <v>137</v>
      </c>
      <c r="Q501" t="str">
        <f t="shared" si="7"/>
        <v>yes</v>
      </c>
    </row>
    <row r="502" spans="1:17" x14ac:dyDescent="0.2">
      <c r="A502">
        <v>238324</v>
      </c>
      <c r="B502" t="s">
        <v>547</v>
      </c>
      <c r="C502" t="s">
        <v>546</v>
      </c>
      <c r="D502">
        <v>0.9718</v>
      </c>
      <c r="E502">
        <v>372</v>
      </c>
      <c r="F502">
        <v>30952</v>
      </c>
      <c r="G502">
        <v>0.63039999999999996</v>
      </c>
      <c r="H502">
        <v>0.94640000000000002</v>
      </c>
      <c r="I502">
        <v>0.1258</v>
      </c>
      <c r="J502">
        <v>76222</v>
      </c>
      <c r="K502">
        <v>18000</v>
      </c>
      <c r="L502">
        <v>8323</v>
      </c>
      <c r="M502">
        <v>10</v>
      </c>
      <c r="N502" t="s">
        <v>24</v>
      </c>
      <c r="O502" t="s">
        <v>29</v>
      </c>
      <c r="P502" t="s">
        <v>137</v>
      </c>
      <c r="Q502" t="str">
        <f t="shared" si="7"/>
        <v>yes</v>
      </c>
    </row>
    <row r="503" spans="1:17" x14ac:dyDescent="0.2">
      <c r="A503">
        <v>238333</v>
      </c>
      <c r="B503" t="s">
        <v>548</v>
      </c>
      <c r="C503" t="s">
        <v>546</v>
      </c>
      <c r="D503">
        <v>0.63039999999999996</v>
      </c>
      <c r="E503">
        <v>926</v>
      </c>
      <c r="F503">
        <v>60886</v>
      </c>
      <c r="G503">
        <v>0.71050000000000002</v>
      </c>
      <c r="H503">
        <v>0.80559999999999998</v>
      </c>
      <c r="I503">
        <v>0.2964</v>
      </c>
      <c r="J503">
        <v>53260</v>
      </c>
      <c r="K503">
        <v>25738</v>
      </c>
      <c r="L503">
        <v>7725</v>
      </c>
      <c r="M503">
        <v>12</v>
      </c>
      <c r="N503" t="s">
        <v>24</v>
      </c>
      <c r="O503" t="s">
        <v>20</v>
      </c>
      <c r="P503" t="s">
        <v>137</v>
      </c>
      <c r="Q503" t="str">
        <f t="shared" si="7"/>
        <v>yes</v>
      </c>
    </row>
    <row r="504" spans="1:17" x14ac:dyDescent="0.2">
      <c r="A504">
        <v>238458</v>
      </c>
      <c r="B504" t="s">
        <v>549</v>
      </c>
      <c r="C504" t="s">
        <v>546</v>
      </c>
      <c r="D504">
        <v>0.66839999999999999</v>
      </c>
      <c r="E504">
        <v>2523</v>
      </c>
      <c r="F504">
        <v>38890</v>
      </c>
      <c r="G504">
        <v>0.70699999999999996</v>
      </c>
      <c r="H504">
        <v>0.78249999999999997</v>
      </c>
      <c r="I504">
        <v>0.2291</v>
      </c>
      <c r="J504">
        <v>58009</v>
      </c>
      <c r="K504">
        <v>27000</v>
      </c>
      <c r="L504">
        <v>8605</v>
      </c>
      <c r="M504">
        <v>14</v>
      </c>
      <c r="N504" t="s">
        <v>24</v>
      </c>
      <c r="O504" t="s">
        <v>20</v>
      </c>
      <c r="P504" t="s">
        <v>137</v>
      </c>
      <c r="Q504" t="str">
        <f t="shared" si="7"/>
        <v>yes</v>
      </c>
    </row>
    <row r="505" spans="1:17" x14ac:dyDescent="0.2">
      <c r="A505">
        <v>238476</v>
      </c>
      <c r="B505" t="s">
        <v>550</v>
      </c>
      <c r="C505" t="s">
        <v>546</v>
      </c>
      <c r="D505">
        <v>0.87060000000000004</v>
      </c>
      <c r="E505">
        <v>2660</v>
      </c>
      <c r="F505">
        <v>38750</v>
      </c>
      <c r="G505">
        <v>0.64259999999999995</v>
      </c>
      <c r="H505">
        <v>0.7339</v>
      </c>
      <c r="I505">
        <v>0.27100000000000002</v>
      </c>
      <c r="J505">
        <v>56950</v>
      </c>
      <c r="K505">
        <v>26000</v>
      </c>
      <c r="L505">
        <v>8981</v>
      </c>
      <c r="M505">
        <v>14</v>
      </c>
      <c r="N505" t="s">
        <v>24</v>
      </c>
      <c r="O505" t="s">
        <v>20</v>
      </c>
      <c r="P505" t="s">
        <v>137</v>
      </c>
      <c r="Q505" t="str">
        <f t="shared" si="7"/>
        <v>yes</v>
      </c>
    </row>
    <row r="506" spans="1:17" x14ac:dyDescent="0.2">
      <c r="A506">
        <v>238616</v>
      </c>
      <c r="B506" t="s">
        <v>551</v>
      </c>
      <c r="C506" t="s">
        <v>546</v>
      </c>
      <c r="D506">
        <v>0.78200000000000003</v>
      </c>
      <c r="E506">
        <v>2197</v>
      </c>
      <c r="F506">
        <v>35470</v>
      </c>
      <c r="G506">
        <v>0.6835</v>
      </c>
      <c r="H506">
        <v>0.78100000000000003</v>
      </c>
      <c r="I506">
        <v>0.26729999999999998</v>
      </c>
      <c r="J506">
        <v>56075</v>
      </c>
      <c r="K506">
        <v>25750</v>
      </c>
      <c r="L506">
        <v>7256</v>
      </c>
      <c r="M506">
        <v>11</v>
      </c>
      <c r="N506" t="s">
        <v>24</v>
      </c>
      <c r="O506" t="s">
        <v>29</v>
      </c>
      <c r="P506" t="s">
        <v>137</v>
      </c>
      <c r="Q506" t="str">
        <f t="shared" si="7"/>
        <v>yes</v>
      </c>
    </row>
    <row r="507" spans="1:17" x14ac:dyDescent="0.2">
      <c r="A507">
        <v>238661</v>
      </c>
      <c r="B507" t="s">
        <v>552</v>
      </c>
      <c r="C507" t="s">
        <v>546</v>
      </c>
      <c r="D507">
        <v>0.75729999999999997</v>
      </c>
      <c r="E507">
        <v>1107</v>
      </c>
      <c r="F507">
        <v>35860</v>
      </c>
      <c r="G507">
        <v>0.60240000000000005</v>
      </c>
      <c r="H507">
        <v>0.73150000000000004</v>
      </c>
      <c r="I507">
        <v>0.25779999999999997</v>
      </c>
      <c r="J507">
        <v>59728</v>
      </c>
      <c r="K507">
        <v>24424</v>
      </c>
      <c r="L507">
        <v>7213</v>
      </c>
      <c r="M507">
        <v>15</v>
      </c>
      <c r="N507" t="s">
        <v>24</v>
      </c>
      <c r="O507" t="s">
        <v>20</v>
      </c>
      <c r="P507" t="s">
        <v>137</v>
      </c>
      <c r="Q507" t="str">
        <f t="shared" si="7"/>
        <v>yes</v>
      </c>
    </row>
    <row r="508" spans="1:17" x14ac:dyDescent="0.2">
      <c r="A508">
        <v>238980</v>
      </c>
      <c r="B508" t="s">
        <v>553</v>
      </c>
      <c r="C508" t="s">
        <v>546</v>
      </c>
      <c r="D508">
        <v>0.86280000000000001</v>
      </c>
      <c r="E508">
        <v>1212</v>
      </c>
      <c r="F508">
        <v>33396</v>
      </c>
      <c r="G508">
        <v>0.42449999999999999</v>
      </c>
      <c r="H508">
        <v>0.63319999999999999</v>
      </c>
      <c r="I508">
        <v>0.2515</v>
      </c>
      <c r="J508">
        <v>55961</v>
      </c>
      <c r="K508">
        <v>25000</v>
      </c>
      <c r="L508">
        <v>7358</v>
      </c>
      <c r="M508">
        <v>12</v>
      </c>
      <c r="N508" t="s">
        <v>24</v>
      </c>
      <c r="O508" t="s">
        <v>73</v>
      </c>
      <c r="P508" t="s">
        <v>137</v>
      </c>
      <c r="Q508" t="str">
        <f t="shared" si="7"/>
        <v>yes</v>
      </c>
    </row>
    <row r="509" spans="1:17" x14ac:dyDescent="0.2">
      <c r="A509">
        <v>239017</v>
      </c>
      <c r="B509" t="s">
        <v>554</v>
      </c>
      <c r="C509" t="s">
        <v>546</v>
      </c>
      <c r="D509">
        <v>0.63939999999999997</v>
      </c>
      <c r="E509">
        <v>1396</v>
      </c>
      <c r="F509">
        <v>56982</v>
      </c>
      <c r="G509">
        <v>0.76770000000000005</v>
      </c>
      <c r="H509">
        <v>0.86570000000000003</v>
      </c>
      <c r="I509">
        <v>0.21990000000000001</v>
      </c>
      <c r="J509">
        <v>55789</v>
      </c>
      <c r="K509">
        <v>26000</v>
      </c>
      <c r="L509">
        <v>8785</v>
      </c>
      <c r="M509">
        <v>7</v>
      </c>
      <c r="N509" t="s">
        <v>24</v>
      </c>
      <c r="O509" t="s">
        <v>20</v>
      </c>
      <c r="P509" t="s">
        <v>137</v>
      </c>
      <c r="Q509" t="str">
        <f t="shared" si="7"/>
        <v>yes</v>
      </c>
    </row>
    <row r="510" spans="1:17" x14ac:dyDescent="0.2">
      <c r="A510">
        <v>239071</v>
      </c>
      <c r="B510" t="s">
        <v>555</v>
      </c>
      <c r="C510" t="s">
        <v>546</v>
      </c>
      <c r="D510">
        <v>0.71899999999999997</v>
      </c>
      <c r="E510">
        <v>541</v>
      </c>
      <c r="F510">
        <v>21550</v>
      </c>
      <c r="G510">
        <v>0.63570000000000004</v>
      </c>
      <c r="H510">
        <v>0.88239999999999996</v>
      </c>
      <c r="I510">
        <v>0.33989999999999998</v>
      </c>
      <c r="J510">
        <v>45593</v>
      </c>
      <c r="K510">
        <v>14143</v>
      </c>
      <c r="L510">
        <v>4049</v>
      </c>
      <c r="M510">
        <v>11</v>
      </c>
      <c r="N510" t="s">
        <v>24</v>
      </c>
      <c r="O510" t="s">
        <v>73</v>
      </c>
      <c r="P510" t="s">
        <v>137</v>
      </c>
      <c r="Q510" t="str">
        <f t="shared" si="7"/>
        <v>no</v>
      </c>
    </row>
    <row r="511" spans="1:17" x14ac:dyDescent="0.2">
      <c r="A511">
        <v>239080</v>
      </c>
      <c r="B511" t="s">
        <v>216</v>
      </c>
      <c r="C511" t="s">
        <v>546</v>
      </c>
      <c r="D511">
        <v>0.74980000000000002</v>
      </c>
      <c r="E511">
        <v>1010</v>
      </c>
      <c r="F511">
        <v>35178</v>
      </c>
      <c r="G511">
        <v>0.44159999999999999</v>
      </c>
      <c r="H511">
        <v>0.67459999999999998</v>
      </c>
      <c r="I511">
        <v>0.32590000000000002</v>
      </c>
      <c r="J511">
        <v>53501</v>
      </c>
      <c r="K511">
        <v>25000</v>
      </c>
      <c r="L511">
        <v>8154</v>
      </c>
      <c r="M511">
        <v>11</v>
      </c>
      <c r="N511" t="s">
        <v>24</v>
      </c>
      <c r="O511" t="s">
        <v>20</v>
      </c>
      <c r="P511" t="s">
        <v>137</v>
      </c>
      <c r="Q511" t="str">
        <f t="shared" si="7"/>
        <v>yes</v>
      </c>
    </row>
    <row r="512" spans="1:17" x14ac:dyDescent="0.2">
      <c r="A512">
        <v>239105</v>
      </c>
      <c r="B512" t="s">
        <v>556</v>
      </c>
      <c r="C512" t="s">
        <v>546</v>
      </c>
      <c r="D512">
        <v>0.81340000000000001</v>
      </c>
      <c r="E512">
        <v>7660</v>
      </c>
      <c r="F512">
        <v>51170</v>
      </c>
      <c r="G512">
        <v>0.83209999999999995</v>
      </c>
      <c r="H512">
        <v>0.90969999999999995</v>
      </c>
      <c r="I512">
        <v>0.18390000000000001</v>
      </c>
      <c r="J512">
        <v>78257</v>
      </c>
      <c r="K512">
        <v>23940</v>
      </c>
      <c r="L512">
        <v>11059</v>
      </c>
      <c r="M512">
        <v>14</v>
      </c>
      <c r="N512" t="s">
        <v>24</v>
      </c>
      <c r="O512" t="s">
        <v>20</v>
      </c>
      <c r="P512" t="s">
        <v>137</v>
      </c>
      <c r="Q512" t="str">
        <f t="shared" si="7"/>
        <v>yes</v>
      </c>
    </row>
    <row r="513" spans="1:17" x14ac:dyDescent="0.2">
      <c r="A513">
        <v>239309</v>
      </c>
      <c r="B513" t="s">
        <v>557</v>
      </c>
      <c r="C513" t="s">
        <v>546</v>
      </c>
      <c r="D513">
        <v>0.60540000000000005</v>
      </c>
      <c r="E513">
        <v>837</v>
      </c>
      <c r="F513">
        <v>43743</v>
      </c>
      <c r="G513">
        <v>0.66949999999999998</v>
      </c>
      <c r="H513">
        <v>0.79500000000000004</v>
      </c>
      <c r="I513">
        <v>0.37290000000000001</v>
      </c>
      <c r="J513">
        <v>41174</v>
      </c>
      <c r="K513">
        <v>27000</v>
      </c>
      <c r="L513">
        <v>6527</v>
      </c>
      <c r="M513">
        <v>11</v>
      </c>
      <c r="N513" t="s">
        <v>24</v>
      </c>
      <c r="O513" t="s">
        <v>20</v>
      </c>
      <c r="P513" t="s">
        <v>137</v>
      </c>
      <c r="Q513" t="str">
        <f t="shared" si="7"/>
        <v>no</v>
      </c>
    </row>
    <row r="514" spans="1:17" x14ac:dyDescent="0.2">
      <c r="A514">
        <v>239318</v>
      </c>
      <c r="B514" t="s">
        <v>558</v>
      </c>
      <c r="C514" t="s">
        <v>546</v>
      </c>
      <c r="D514">
        <v>0.58930000000000005</v>
      </c>
      <c r="E514">
        <v>2654</v>
      </c>
      <c r="F514">
        <v>50480</v>
      </c>
      <c r="G514">
        <v>0.67110000000000003</v>
      </c>
      <c r="H514">
        <v>0.83779999999999999</v>
      </c>
      <c r="I514">
        <v>0.2417</v>
      </c>
      <c r="J514">
        <v>89070</v>
      </c>
      <c r="K514">
        <v>27000</v>
      </c>
      <c r="L514">
        <v>10194</v>
      </c>
      <c r="M514">
        <v>12</v>
      </c>
      <c r="N514" t="s">
        <v>24</v>
      </c>
      <c r="O514" t="s">
        <v>20</v>
      </c>
      <c r="P514" t="s">
        <v>137</v>
      </c>
      <c r="Q514" t="str">
        <f t="shared" ref="Q514:Q577" si="8">IF(J514&gt;50000,"yes","no")</f>
        <v>yes</v>
      </c>
    </row>
    <row r="515" spans="1:17" x14ac:dyDescent="0.2">
      <c r="A515">
        <v>239390</v>
      </c>
      <c r="B515" t="s">
        <v>559</v>
      </c>
      <c r="C515" t="s">
        <v>546</v>
      </c>
      <c r="D515">
        <v>0.62329999999999997</v>
      </c>
      <c r="E515">
        <v>631</v>
      </c>
      <c r="F515">
        <v>35420</v>
      </c>
      <c r="G515">
        <v>0.42959999999999998</v>
      </c>
      <c r="H515">
        <v>0.67249999999999999</v>
      </c>
      <c r="I515">
        <v>0.59409999999999996</v>
      </c>
      <c r="J515">
        <v>48745</v>
      </c>
      <c r="K515">
        <v>25288</v>
      </c>
      <c r="L515">
        <v>6776</v>
      </c>
      <c r="M515">
        <v>9</v>
      </c>
      <c r="N515" t="s">
        <v>24</v>
      </c>
      <c r="O515" t="s">
        <v>20</v>
      </c>
      <c r="P515" t="s">
        <v>137</v>
      </c>
      <c r="Q515" t="str">
        <f t="shared" si="8"/>
        <v>no</v>
      </c>
    </row>
    <row r="516" spans="1:17" x14ac:dyDescent="0.2">
      <c r="A516">
        <v>239628</v>
      </c>
      <c r="B516" t="s">
        <v>560</v>
      </c>
      <c r="C516" t="s">
        <v>546</v>
      </c>
      <c r="D516">
        <v>0.7984</v>
      </c>
      <c r="E516">
        <v>688</v>
      </c>
      <c r="F516">
        <v>51900</v>
      </c>
      <c r="G516">
        <v>0.63300000000000001</v>
      </c>
      <c r="H516">
        <v>0.72309999999999997</v>
      </c>
      <c r="I516">
        <v>0.33789999999999998</v>
      </c>
      <c r="J516">
        <v>54902</v>
      </c>
      <c r="K516">
        <v>27000</v>
      </c>
      <c r="L516">
        <v>8249</v>
      </c>
      <c r="M516">
        <v>12</v>
      </c>
      <c r="N516" t="s">
        <v>24</v>
      </c>
      <c r="O516" t="s">
        <v>73</v>
      </c>
      <c r="P516" t="s">
        <v>137</v>
      </c>
      <c r="Q516" t="str">
        <f t="shared" si="8"/>
        <v>yes</v>
      </c>
    </row>
    <row r="517" spans="1:17" x14ac:dyDescent="0.2">
      <c r="A517">
        <v>239716</v>
      </c>
      <c r="B517" t="s">
        <v>561</v>
      </c>
      <c r="C517" t="s">
        <v>546</v>
      </c>
      <c r="D517">
        <v>0.85740000000000005</v>
      </c>
      <c r="E517">
        <v>1662</v>
      </c>
      <c r="F517">
        <v>45580</v>
      </c>
      <c r="G517">
        <v>0.71289999999999998</v>
      </c>
      <c r="H517">
        <v>0.8367</v>
      </c>
      <c r="I517">
        <v>0.14699999999999999</v>
      </c>
      <c r="J517">
        <v>58363</v>
      </c>
      <c r="K517">
        <v>26731</v>
      </c>
      <c r="L517">
        <v>9440</v>
      </c>
      <c r="M517">
        <v>14</v>
      </c>
      <c r="N517" t="s">
        <v>24</v>
      </c>
      <c r="O517" t="s">
        <v>29</v>
      </c>
      <c r="P517" t="s">
        <v>137</v>
      </c>
      <c r="Q517" t="str">
        <f t="shared" si="8"/>
        <v>yes</v>
      </c>
    </row>
    <row r="518" spans="1:17" x14ac:dyDescent="0.2">
      <c r="A518">
        <v>240107</v>
      </c>
      <c r="B518" t="s">
        <v>562</v>
      </c>
      <c r="C518" t="s">
        <v>546</v>
      </c>
      <c r="D518">
        <v>0.72430000000000005</v>
      </c>
      <c r="E518">
        <v>1249</v>
      </c>
      <c r="F518">
        <v>34250</v>
      </c>
      <c r="G518">
        <v>0.68379999999999996</v>
      </c>
      <c r="H518">
        <v>0.76190000000000002</v>
      </c>
      <c r="I518">
        <v>0.2626</v>
      </c>
      <c r="J518">
        <v>55660</v>
      </c>
      <c r="K518">
        <v>25000</v>
      </c>
      <c r="L518">
        <v>7309</v>
      </c>
      <c r="M518">
        <v>10</v>
      </c>
      <c r="N518" t="s">
        <v>24</v>
      </c>
      <c r="O518" t="s">
        <v>20</v>
      </c>
      <c r="P518" t="s">
        <v>137</v>
      </c>
      <c r="Q518" t="str">
        <f t="shared" si="8"/>
        <v>yes</v>
      </c>
    </row>
    <row r="519" spans="1:17" x14ac:dyDescent="0.2">
      <c r="A519">
        <v>240189</v>
      </c>
      <c r="B519" t="s">
        <v>563</v>
      </c>
      <c r="C519" t="s">
        <v>546</v>
      </c>
      <c r="D519">
        <v>0.85719999999999996</v>
      </c>
      <c r="E519">
        <v>9405</v>
      </c>
      <c r="F519">
        <v>18716</v>
      </c>
      <c r="G519">
        <v>0.58899999999999997</v>
      </c>
      <c r="H519">
        <v>0.78039999999999998</v>
      </c>
      <c r="I519">
        <v>0.25169999999999998</v>
      </c>
      <c r="J519">
        <v>55356</v>
      </c>
      <c r="K519">
        <v>23188</v>
      </c>
      <c r="L519">
        <v>9017</v>
      </c>
      <c r="M519">
        <v>21</v>
      </c>
      <c r="N519" t="s">
        <v>19</v>
      </c>
      <c r="O519" t="s">
        <v>73</v>
      </c>
      <c r="P519" t="s">
        <v>137</v>
      </c>
      <c r="Q519" t="str">
        <f t="shared" si="8"/>
        <v>yes</v>
      </c>
    </row>
    <row r="520" spans="1:17" x14ac:dyDescent="0.2">
      <c r="A520">
        <v>240268</v>
      </c>
      <c r="B520" t="s">
        <v>564</v>
      </c>
      <c r="C520" t="s">
        <v>546</v>
      </c>
      <c r="D520">
        <v>0.82340000000000002</v>
      </c>
      <c r="E520">
        <v>8895</v>
      </c>
      <c r="F520">
        <v>19228</v>
      </c>
      <c r="G520">
        <v>0.6381</v>
      </c>
      <c r="H520">
        <v>0.8175</v>
      </c>
      <c r="I520">
        <v>0.19639999999999999</v>
      </c>
      <c r="J520">
        <v>58561</v>
      </c>
      <c r="K520">
        <v>20909</v>
      </c>
      <c r="L520">
        <v>9157</v>
      </c>
      <c r="M520">
        <v>19</v>
      </c>
      <c r="N520" t="s">
        <v>19</v>
      </c>
      <c r="O520" t="s">
        <v>20</v>
      </c>
      <c r="P520" t="s">
        <v>137</v>
      </c>
      <c r="Q520" t="str">
        <f t="shared" si="8"/>
        <v>yes</v>
      </c>
    </row>
    <row r="521" spans="1:17" x14ac:dyDescent="0.2">
      <c r="A521">
        <v>240277</v>
      </c>
      <c r="B521" t="s">
        <v>565</v>
      </c>
      <c r="C521" t="s">
        <v>546</v>
      </c>
      <c r="D521">
        <v>0.88590000000000002</v>
      </c>
      <c r="E521">
        <v>6341</v>
      </c>
      <c r="F521">
        <v>17288</v>
      </c>
      <c r="G521">
        <v>0.48220000000000002</v>
      </c>
      <c r="H521">
        <v>0.65910000000000002</v>
      </c>
      <c r="I521">
        <v>0.21829999999999999</v>
      </c>
      <c r="J521">
        <v>52528</v>
      </c>
      <c r="K521">
        <v>18500</v>
      </c>
      <c r="L521">
        <v>8077</v>
      </c>
      <c r="M521">
        <v>25</v>
      </c>
      <c r="N521" t="s">
        <v>19</v>
      </c>
      <c r="O521" t="s">
        <v>20</v>
      </c>
      <c r="P521" t="s">
        <v>137</v>
      </c>
      <c r="Q521" t="str">
        <f t="shared" si="8"/>
        <v>yes</v>
      </c>
    </row>
    <row r="522" spans="1:17" x14ac:dyDescent="0.2">
      <c r="A522">
        <v>240329</v>
      </c>
      <c r="B522" t="s">
        <v>566</v>
      </c>
      <c r="C522" t="s">
        <v>546</v>
      </c>
      <c r="D522">
        <v>0.755</v>
      </c>
      <c r="E522">
        <v>9277</v>
      </c>
      <c r="F522">
        <v>19517</v>
      </c>
      <c r="G522">
        <v>0.70960000000000001</v>
      </c>
      <c r="H522">
        <v>0.86509999999999998</v>
      </c>
      <c r="I522">
        <v>0.14410000000000001</v>
      </c>
      <c r="J522">
        <v>60378</v>
      </c>
      <c r="K522">
        <v>22500</v>
      </c>
      <c r="L522">
        <v>8349</v>
      </c>
      <c r="M522">
        <v>20</v>
      </c>
      <c r="N522" t="s">
        <v>19</v>
      </c>
      <c r="O522" t="s">
        <v>20</v>
      </c>
      <c r="P522" t="s">
        <v>137</v>
      </c>
      <c r="Q522" t="str">
        <f t="shared" si="8"/>
        <v>yes</v>
      </c>
    </row>
    <row r="523" spans="1:17" x14ac:dyDescent="0.2">
      <c r="A523">
        <v>240338</v>
      </c>
      <c r="B523" t="s">
        <v>567</v>
      </c>
      <c r="C523" t="s">
        <v>546</v>
      </c>
      <c r="D523">
        <v>0.78159999999999996</v>
      </c>
      <c r="E523">
        <v>943</v>
      </c>
      <c r="F523">
        <v>36110</v>
      </c>
      <c r="G523">
        <v>0.63570000000000004</v>
      </c>
      <c r="H523">
        <v>0.72509999999999997</v>
      </c>
      <c r="I523">
        <v>0.28599999999999998</v>
      </c>
      <c r="J523">
        <v>54664</v>
      </c>
      <c r="K523">
        <v>26000</v>
      </c>
      <c r="L523">
        <v>7508</v>
      </c>
      <c r="M523">
        <v>11</v>
      </c>
      <c r="N523" t="s">
        <v>24</v>
      </c>
      <c r="O523" t="s">
        <v>20</v>
      </c>
      <c r="P523" t="s">
        <v>137</v>
      </c>
      <c r="Q523" t="str">
        <f t="shared" si="8"/>
        <v>yes</v>
      </c>
    </row>
    <row r="524" spans="1:17" x14ac:dyDescent="0.2">
      <c r="A524">
        <v>240365</v>
      </c>
      <c r="B524" t="s">
        <v>568</v>
      </c>
      <c r="C524" t="s">
        <v>546</v>
      </c>
      <c r="D524">
        <v>0.86499999999999999</v>
      </c>
      <c r="E524">
        <v>6877</v>
      </c>
      <c r="F524">
        <v>16446</v>
      </c>
      <c r="G524">
        <v>0.46139999999999998</v>
      </c>
      <c r="H524">
        <v>0.69299999999999995</v>
      </c>
      <c r="I524">
        <v>0.16070000000000001</v>
      </c>
      <c r="J524">
        <v>55548</v>
      </c>
      <c r="K524">
        <v>21500</v>
      </c>
      <c r="L524">
        <v>8888</v>
      </c>
      <c r="M524">
        <v>22</v>
      </c>
      <c r="N524" t="s">
        <v>19</v>
      </c>
      <c r="O524" t="s">
        <v>20</v>
      </c>
      <c r="P524" t="s">
        <v>137</v>
      </c>
      <c r="Q524" t="str">
        <f t="shared" si="8"/>
        <v>yes</v>
      </c>
    </row>
    <row r="525" spans="1:17" x14ac:dyDescent="0.2">
      <c r="A525">
        <v>240374</v>
      </c>
      <c r="B525" t="s">
        <v>569</v>
      </c>
      <c r="C525" t="s">
        <v>546</v>
      </c>
      <c r="D525">
        <v>0.75390000000000001</v>
      </c>
      <c r="E525">
        <v>2844</v>
      </c>
      <c r="F525">
        <v>17429</v>
      </c>
      <c r="G525">
        <v>0.40400000000000003</v>
      </c>
      <c r="H525">
        <v>0.68720000000000003</v>
      </c>
      <c r="I525">
        <v>0.3503</v>
      </c>
      <c r="J525">
        <v>51129</v>
      </c>
      <c r="K525">
        <v>20492</v>
      </c>
      <c r="L525">
        <v>8388</v>
      </c>
      <c r="M525">
        <v>20</v>
      </c>
      <c r="N525" t="s">
        <v>19</v>
      </c>
      <c r="O525" t="s">
        <v>73</v>
      </c>
      <c r="P525" t="s">
        <v>137</v>
      </c>
      <c r="Q525" t="str">
        <f t="shared" si="8"/>
        <v>yes</v>
      </c>
    </row>
    <row r="526" spans="1:17" x14ac:dyDescent="0.2">
      <c r="A526">
        <v>240417</v>
      </c>
      <c r="B526" t="s">
        <v>570</v>
      </c>
      <c r="C526" t="s">
        <v>546</v>
      </c>
      <c r="D526">
        <v>0.87670000000000003</v>
      </c>
      <c r="E526">
        <v>5842</v>
      </c>
      <c r="F526">
        <v>19265</v>
      </c>
      <c r="G526">
        <v>0.54859999999999998</v>
      </c>
      <c r="H526">
        <v>0.78900000000000003</v>
      </c>
      <c r="I526">
        <v>0.23860000000000001</v>
      </c>
      <c r="J526">
        <v>58084</v>
      </c>
      <c r="K526">
        <v>23000</v>
      </c>
      <c r="L526">
        <v>8344</v>
      </c>
      <c r="M526">
        <v>18</v>
      </c>
      <c r="N526" t="s">
        <v>19</v>
      </c>
      <c r="O526" t="s">
        <v>73</v>
      </c>
      <c r="P526" t="s">
        <v>137</v>
      </c>
      <c r="Q526" t="str">
        <f t="shared" si="8"/>
        <v>yes</v>
      </c>
    </row>
    <row r="527" spans="1:17" x14ac:dyDescent="0.2">
      <c r="A527">
        <v>240426</v>
      </c>
      <c r="B527" t="s">
        <v>571</v>
      </c>
      <c r="C527" t="s">
        <v>546</v>
      </c>
      <c r="D527">
        <v>0.93010000000000004</v>
      </c>
      <c r="E527">
        <v>1807</v>
      </c>
      <c r="F527">
        <v>16726</v>
      </c>
      <c r="G527">
        <v>0.41880000000000001</v>
      </c>
      <c r="H527">
        <v>0.71830000000000005</v>
      </c>
      <c r="I527">
        <v>0.30819999999999997</v>
      </c>
      <c r="J527">
        <v>49606</v>
      </c>
      <c r="K527">
        <v>22500</v>
      </c>
      <c r="L527">
        <v>7266</v>
      </c>
      <c r="M527">
        <v>18</v>
      </c>
      <c r="N527" t="s">
        <v>19</v>
      </c>
      <c r="O527" t="s">
        <v>29</v>
      </c>
      <c r="P527" t="s">
        <v>137</v>
      </c>
      <c r="Q527" t="str">
        <f t="shared" si="8"/>
        <v>no</v>
      </c>
    </row>
    <row r="528" spans="1:17" x14ac:dyDescent="0.2">
      <c r="A528">
        <v>240444</v>
      </c>
      <c r="B528" t="s">
        <v>572</v>
      </c>
      <c r="C528" t="s">
        <v>546</v>
      </c>
      <c r="D528">
        <v>0.45200000000000001</v>
      </c>
      <c r="E528">
        <v>36902</v>
      </c>
      <c r="F528">
        <v>42103</v>
      </c>
      <c r="G528">
        <v>0.89549999999999996</v>
      </c>
      <c r="H528">
        <v>0.96160000000000001</v>
      </c>
      <c r="I528">
        <v>0.15939999999999999</v>
      </c>
      <c r="J528">
        <v>73792</v>
      </c>
      <c r="K528">
        <v>20484</v>
      </c>
      <c r="L528">
        <v>15643</v>
      </c>
      <c r="M528">
        <v>18</v>
      </c>
      <c r="N528" t="s">
        <v>19</v>
      </c>
      <c r="O528" t="s">
        <v>20</v>
      </c>
      <c r="P528" t="s">
        <v>137</v>
      </c>
      <c r="Q528" t="str">
        <f t="shared" si="8"/>
        <v>yes</v>
      </c>
    </row>
    <row r="529" spans="1:17" x14ac:dyDescent="0.2">
      <c r="A529">
        <v>240453</v>
      </c>
      <c r="B529" t="s">
        <v>573</v>
      </c>
      <c r="C529" t="s">
        <v>546</v>
      </c>
      <c r="D529">
        <v>0.90680000000000005</v>
      </c>
      <c r="E529">
        <v>16758</v>
      </c>
      <c r="F529">
        <v>22398</v>
      </c>
      <c r="G529">
        <v>0.49320000000000003</v>
      </c>
      <c r="H529">
        <v>0.72950000000000004</v>
      </c>
      <c r="I529">
        <v>0.32750000000000001</v>
      </c>
      <c r="J529">
        <v>54990</v>
      </c>
      <c r="K529">
        <v>23000</v>
      </c>
      <c r="L529">
        <v>9960</v>
      </c>
      <c r="M529">
        <v>17</v>
      </c>
      <c r="N529" t="s">
        <v>19</v>
      </c>
      <c r="O529" t="s">
        <v>20</v>
      </c>
      <c r="P529" t="s">
        <v>137</v>
      </c>
      <c r="Q529" t="str">
        <f t="shared" si="8"/>
        <v>yes</v>
      </c>
    </row>
    <row r="530" spans="1:17" x14ac:dyDescent="0.2">
      <c r="A530">
        <v>240462</v>
      </c>
      <c r="B530" t="s">
        <v>574</v>
      </c>
      <c r="C530" t="s">
        <v>546</v>
      </c>
      <c r="D530">
        <v>0.89380000000000004</v>
      </c>
      <c r="E530">
        <v>5837</v>
      </c>
      <c r="F530">
        <v>17603</v>
      </c>
      <c r="G530">
        <v>0.55759999999999998</v>
      </c>
      <c r="H530">
        <v>0.7903</v>
      </c>
      <c r="I530">
        <v>0.21099999999999999</v>
      </c>
      <c r="J530">
        <v>61760</v>
      </c>
      <c r="K530">
        <v>21977</v>
      </c>
      <c r="L530">
        <v>7885</v>
      </c>
      <c r="M530">
        <v>20</v>
      </c>
      <c r="N530" t="s">
        <v>19</v>
      </c>
      <c r="O530" t="s">
        <v>73</v>
      </c>
      <c r="P530" t="s">
        <v>137</v>
      </c>
      <c r="Q530" t="str">
        <f t="shared" si="8"/>
        <v>yes</v>
      </c>
    </row>
    <row r="531" spans="1:17" x14ac:dyDescent="0.2">
      <c r="A531">
        <v>240471</v>
      </c>
      <c r="B531" t="s">
        <v>575</v>
      </c>
      <c r="C531" t="s">
        <v>546</v>
      </c>
      <c r="D531">
        <v>0.81720000000000004</v>
      </c>
      <c r="E531">
        <v>4205</v>
      </c>
      <c r="F531">
        <v>17470</v>
      </c>
      <c r="G531">
        <v>0.56999999999999995</v>
      </c>
      <c r="H531">
        <v>0.76449999999999996</v>
      </c>
      <c r="I531">
        <v>0.20830000000000001</v>
      </c>
      <c r="J531">
        <v>54458</v>
      </c>
      <c r="K531">
        <v>20500</v>
      </c>
      <c r="L531">
        <v>8788</v>
      </c>
      <c r="M531">
        <v>19</v>
      </c>
      <c r="N531" t="s">
        <v>19</v>
      </c>
      <c r="O531" t="s">
        <v>73</v>
      </c>
      <c r="P531" t="s">
        <v>137</v>
      </c>
      <c r="Q531" t="str">
        <f t="shared" si="8"/>
        <v>yes</v>
      </c>
    </row>
    <row r="532" spans="1:17" x14ac:dyDescent="0.2">
      <c r="A532">
        <v>240480</v>
      </c>
      <c r="B532" t="s">
        <v>576</v>
      </c>
      <c r="C532" t="s">
        <v>546</v>
      </c>
      <c r="D532">
        <v>0.91800000000000004</v>
      </c>
      <c r="E532">
        <v>7306</v>
      </c>
      <c r="F532">
        <v>18508</v>
      </c>
      <c r="G532">
        <v>0.50780000000000003</v>
      </c>
      <c r="H532">
        <v>0.73829999999999996</v>
      </c>
      <c r="I532">
        <v>0.28699999999999998</v>
      </c>
      <c r="J532">
        <v>52021</v>
      </c>
      <c r="K532">
        <v>21503</v>
      </c>
      <c r="L532">
        <v>7919</v>
      </c>
      <c r="M532">
        <v>21</v>
      </c>
      <c r="N532" t="s">
        <v>19</v>
      </c>
      <c r="O532" t="s">
        <v>73</v>
      </c>
      <c r="P532" t="s">
        <v>137</v>
      </c>
      <c r="Q532" t="str">
        <f t="shared" si="8"/>
        <v>yes</v>
      </c>
    </row>
    <row r="533" spans="1:17" x14ac:dyDescent="0.2">
      <c r="A533">
        <v>240727</v>
      </c>
      <c r="B533" t="s">
        <v>577</v>
      </c>
      <c r="C533" t="s">
        <v>578</v>
      </c>
      <c r="D533">
        <v>0.96879999999999999</v>
      </c>
      <c r="E533">
        <v>7944</v>
      </c>
      <c r="F533">
        <v>24178</v>
      </c>
      <c r="G533">
        <v>0.58840000000000003</v>
      </c>
      <c r="H533">
        <v>0.79679999999999995</v>
      </c>
      <c r="I533">
        <v>0.22750000000000001</v>
      </c>
      <c r="J533">
        <v>56880</v>
      </c>
      <c r="K533">
        <v>18000</v>
      </c>
      <c r="L533">
        <v>10759</v>
      </c>
      <c r="M533">
        <v>13</v>
      </c>
      <c r="N533" t="s">
        <v>19</v>
      </c>
      <c r="O533" t="s">
        <v>73</v>
      </c>
      <c r="P533" t="s">
        <v>21</v>
      </c>
      <c r="Q533" t="str">
        <f t="shared" si="8"/>
        <v>yes</v>
      </c>
    </row>
    <row r="534" spans="1:17" x14ac:dyDescent="0.2">
      <c r="A534">
        <v>243744</v>
      </c>
      <c r="B534" t="s">
        <v>579</v>
      </c>
      <c r="C534" t="s">
        <v>31</v>
      </c>
      <c r="D534">
        <v>3.61E-2</v>
      </c>
      <c r="E534">
        <v>7554</v>
      </c>
      <c r="F534">
        <v>65910</v>
      </c>
      <c r="G534">
        <v>0.91920000000000002</v>
      </c>
      <c r="H534">
        <v>0.98180000000000001</v>
      </c>
      <c r="I534">
        <v>0.19159999999999999</v>
      </c>
      <c r="J534">
        <v>124080</v>
      </c>
      <c r="K534">
        <v>12000</v>
      </c>
      <c r="L534">
        <v>25198</v>
      </c>
      <c r="M534">
        <v>6</v>
      </c>
      <c r="N534" t="s">
        <v>24</v>
      </c>
      <c r="O534" t="s">
        <v>29</v>
      </c>
      <c r="P534" t="s">
        <v>21</v>
      </c>
      <c r="Q534" t="str">
        <f t="shared" si="8"/>
        <v>yes</v>
      </c>
    </row>
    <row r="535" spans="1:17" x14ac:dyDescent="0.2">
      <c r="A535">
        <v>243780</v>
      </c>
      <c r="B535" t="s">
        <v>580</v>
      </c>
      <c r="C535" t="s">
        <v>191</v>
      </c>
      <c r="D535">
        <v>0.49869999999999998</v>
      </c>
      <c r="E535">
        <v>44503</v>
      </c>
      <c r="F535">
        <v>28794</v>
      </c>
      <c r="G535">
        <v>0.83099999999999996</v>
      </c>
      <c r="H535">
        <v>0.92700000000000005</v>
      </c>
      <c r="I535">
        <v>0.1298</v>
      </c>
      <c r="J535">
        <v>72424</v>
      </c>
      <c r="K535">
        <v>19500</v>
      </c>
      <c r="L535">
        <v>14473</v>
      </c>
      <c r="M535">
        <v>14</v>
      </c>
      <c r="N535" t="s">
        <v>19</v>
      </c>
      <c r="O535" t="s">
        <v>20</v>
      </c>
      <c r="P535" t="s">
        <v>137</v>
      </c>
      <c r="Q535" t="str">
        <f t="shared" si="8"/>
        <v>yes</v>
      </c>
    </row>
    <row r="536" spans="1:17" x14ac:dyDescent="0.2">
      <c r="A536">
        <v>366711</v>
      </c>
      <c r="B536" t="s">
        <v>581</v>
      </c>
      <c r="C536" t="s">
        <v>31</v>
      </c>
      <c r="D536">
        <v>0.95099999999999996</v>
      </c>
      <c r="E536">
        <v>14877</v>
      </c>
      <c r="F536">
        <v>20682</v>
      </c>
      <c r="G536">
        <v>0.54559999999999997</v>
      </c>
      <c r="H536">
        <v>0.78639999999999999</v>
      </c>
      <c r="I536">
        <v>0.42609999999999998</v>
      </c>
      <c r="J536">
        <v>62908</v>
      </c>
      <c r="K536">
        <v>17350</v>
      </c>
      <c r="L536">
        <v>12046</v>
      </c>
      <c r="M536">
        <v>24</v>
      </c>
      <c r="N536" t="s">
        <v>19</v>
      </c>
      <c r="O536" t="s">
        <v>29</v>
      </c>
      <c r="P536" t="s">
        <v>21</v>
      </c>
      <c r="Q536" t="str">
        <f t="shared" si="8"/>
        <v>yes</v>
      </c>
    </row>
    <row r="537" spans="1:17" x14ac:dyDescent="0.2">
      <c r="A537">
        <v>377555</v>
      </c>
      <c r="B537" t="s">
        <v>582</v>
      </c>
      <c r="C537" t="s">
        <v>530</v>
      </c>
      <c r="D537">
        <v>0.90600000000000003</v>
      </c>
      <c r="E537">
        <v>5457</v>
      </c>
      <c r="F537">
        <v>43155</v>
      </c>
      <c r="G537">
        <v>0.6532</v>
      </c>
      <c r="H537">
        <v>0.85840000000000005</v>
      </c>
      <c r="I537">
        <v>0.28639999999999999</v>
      </c>
      <c r="J537">
        <v>78466</v>
      </c>
      <c r="K537">
        <v>14615</v>
      </c>
      <c r="L537">
        <v>13164</v>
      </c>
      <c r="M537">
        <v>22</v>
      </c>
      <c r="N537" t="s">
        <v>19</v>
      </c>
      <c r="O537" t="s">
        <v>29</v>
      </c>
      <c r="P537" t="s">
        <v>21</v>
      </c>
      <c r="Q537" t="str">
        <f t="shared" si="8"/>
        <v>yes</v>
      </c>
    </row>
    <row r="538" spans="1:17" x14ac:dyDescent="0.2">
      <c r="A538">
        <v>377564</v>
      </c>
      <c r="B538" t="s">
        <v>583</v>
      </c>
      <c r="C538" t="s">
        <v>530</v>
      </c>
      <c r="D538">
        <v>0.82520000000000004</v>
      </c>
      <c r="E538">
        <v>4185</v>
      </c>
      <c r="F538">
        <v>43404</v>
      </c>
      <c r="G538">
        <v>0.63239999999999996</v>
      </c>
      <c r="H538">
        <v>0.79969999999999997</v>
      </c>
      <c r="I538">
        <v>0.39660000000000001</v>
      </c>
      <c r="J538">
        <v>78466</v>
      </c>
      <c r="K538">
        <v>14615</v>
      </c>
      <c r="L538">
        <v>12135</v>
      </c>
      <c r="M538">
        <v>15</v>
      </c>
      <c r="N538" t="s">
        <v>19</v>
      </c>
      <c r="O538" t="s">
        <v>20</v>
      </c>
      <c r="P538" t="s">
        <v>21</v>
      </c>
      <c r="Q538" t="str">
        <f t="shared" si="8"/>
        <v>yes</v>
      </c>
    </row>
    <row r="539" spans="1:17" x14ac:dyDescent="0.2">
      <c r="A539">
        <v>399911</v>
      </c>
      <c r="B539" t="s">
        <v>584</v>
      </c>
      <c r="C539" t="s">
        <v>31</v>
      </c>
      <c r="D539">
        <v>0.43380000000000002</v>
      </c>
      <c r="E539">
        <v>484</v>
      </c>
      <c r="F539">
        <v>38728</v>
      </c>
      <c r="G539">
        <v>0.91820000000000002</v>
      </c>
      <c r="H539">
        <v>0.90480000000000005</v>
      </c>
      <c r="I539">
        <v>0.20430000000000001</v>
      </c>
      <c r="J539">
        <v>55017</v>
      </c>
      <c r="K539">
        <v>15650</v>
      </c>
      <c r="L539">
        <v>13313</v>
      </c>
      <c r="M539">
        <v>7</v>
      </c>
      <c r="N539" t="s">
        <v>24</v>
      </c>
      <c r="O539" t="s">
        <v>29</v>
      </c>
      <c r="P539" t="s">
        <v>21</v>
      </c>
      <c r="Q539" t="str">
        <f t="shared" si="8"/>
        <v>yes</v>
      </c>
    </row>
    <row r="540" spans="1:17" x14ac:dyDescent="0.2">
      <c r="A540">
        <v>409698</v>
      </c>
      <c r="B540" t="s">
        <v>585</v>
      </c>
      <c r="C540" t="s">
        <v>31</v>
      </c>
      <c r="D540">
        <v>0.97399999999999998</v>
      </c>
      <c r="E540">
        <v>6819</v>
      </c>
      <c r="F540">
        <v>20379</v>
      </c>
      <c r="G540">
        <v>0.59089999999999998</v>
      </c>
      <c r="H540">
        <v>0.79869999999999997</v>
      </c>
      <c r="I540">
        <v>0.43169999999999997</v>
      </c>
      <c r="J540">
        <v>59247</v>
      </c>
      <c r="K540">
        <v>12750</v>
      </c>
      <c r="L540">
        <v>12135</v>
      </c>
      <c r="M540">
        <v>24</v>
      </c>
      <c r="N540" t="s">
        <v>19</v>
      </c>
      <c r="O540" t="s">
        <v>29</v>
      </c>
      <c r="P540" t="s">
        <v>21</v>
      </c>
      <c r="Q540" t="str">
        <f t="shared" si="8"/>
        <v>yes</v>
      </c>
    </row>
    <row r="541" spans="1:17" x14ac:dyDescent="0.2">
      <c r="A541">
        <v>414878</v>
      </c>
      <c r="B541" t="s">
        <v>586</v>
      </c>
      <c r="C541" t="s">
        <v>191</v>
      </c>
      <c r="D541">
        <v>0.39860000000000001</v>
      </c>
      <c r="E541">
        <v>607</v>
      </c>
      <c r="F541">
        <v>7176</v>
      </c>
      <c r="G541">
        <v>0</v>
      </c>
      <c r="H541">
        <v>1</v>
      </c>
      <c r="I541">
        <v>0.1802</v>
      </c>
      <c r="J541">
        <v>57165</v>
      </c>
      <c r="K541">
        <v>25000</v>
      </c>
      <c r="L541">
        <v>8289</v>
      </c>
      <c r="M541">
        <v>13</v>
      </c>
      <c r="N541" t="s">
        <v>24</v>
      </c>
      <c r="O541" t="s">
        <v>73</v>
      </c>
      <c r="P541" t="s">
        <v>137</v>
      </c>
      <c r="Q541" t="str">
        <f t="shared" si="8"/>
        <v>yes</v>
      </c>
    </row>
    <row r="542" spans="1:17" x14ac:dyDescent="0.2">
      <c r="A542">
        <v>421708</v>
      </c>
      <c r="B542" t="s">
        <v>587</v>
      </c>
      <c r="C542" t="s">
        <v>18</v>
      </c>
      <c r="D542">
        <v>1</v>
      </c>
      <c r="E542">
        <v>1202</v>
      </c>
      <c r="F542">
        <v>26091</v>
      </c>
      <c r="G542">
        <v>0.88890000000000002</v>
      </c>
      <c r="H542">
        <v>0.71430000000000005</v>
      </c>
      <c r="I542">
        <v>0.46949999999999997</v>
      </c>
      <c r="J542">
        <v>34657</v>
      </c>
      <c r="K542">
        <v>9500</v>
      </c>
      <c r="L542">
        <v>7785</v>
      </c>
      <c r="M542">
        <v>20</v>
      </c>
      <c r="N542" t="s">
        <v>67</v>
      </c>
      <c r="O542" t="s">
        <v>20</v>
      </c>
      <c r="P542" t="s">
        <v>21</v>
      </c>
      <c r="Q542" t="str">
        <f t="shared" si="8"/>
        <v>no</v>
      </c>
    </row>
    <row r="543" spans="1:17" x14ac:dyDescent="0.2">
      <c r="A543">
        <v>433004</v>
      </c>
      <c r="B543" t="s">
        <v>588</v>
      </c>
      <c r="C543" t="s">
        <v>31</v>
      </c>
      <c r="D543">
        <v>0.5</v>
      </c>
      <c r="E543">
        <v>351</v>
      </c>
      <c r="F543">
        <v>24575</v>
      </c>
      <c r="G543">
        <v>0.5</v>
      </c>
      <c r="H543">
        <v>1</v>
      </c>
      <c r="I543">
        <v>0.45600000000000002</v>
      </c>
      <c r="J543">
        <v>93610</v>
      </c>
      <c r="K543">
        <v>40326</v>
      </c>
      <c r="L543">
        <v>11448</v>
      </c>
      <c r="M543">
        <v>16</v>
      </c>
      <c r="N543" t="s">
        <v>67</v>
      </c>
      <c r="O543" t="s">
        <v>29</v>
      </c>
      <c r="P543" t="s">
        <v>21</v>
      </c>
      <c r="Q543" t="str">
        <f t="shared" si="8"/>
        <v>yes</v>
      </c>
    </row>
    <row r="544" spans="1:17" x14ac:dyDescent="0.2">
      <c r="A544">
        <v>440828</v>
      </c>
      <c r="B544" t="s">
        <v>589</v>
      </c>
      <c r="C544" t="s">
        <v>493</v>
      </c>
      <c r="D544">
        <v>0.63109999999999999</v>
      </c>
      <c r="E544">
        <v>1044</v>
      </c>
      <c r="F544">
        <v>37356</v>
      </c>
      <c r="G544">
        <v>0.55559999999999998</v>
      </c>
      <c r="H544">
        <v>0.75</v>
      </c>
      <c r="I544">
        <v>0.27410000000000001</v>
      </c>
      <c r="J544">
        <v>64010</v>
      </c>
      <c r="K544">
        <v>21221</v>
      </c>
      <c r="L544">
        <v>11502</v>
      </c>
      <c r="M544">
        <v>9</v>
      </c>
      <c r="N544" t="s">
        <v>19</v>
      </c>
      <c r="O544" t="s">
        <v>20</v>
      </c>
      <c r="P544" t="s">
        <v>21</v>
      </c>
      <c r="Q544" t="str">
        <f t="shared" si="8"/>
        <v>yes</v>
      </c>
    </row>
    <row r="545" spans="1:17" x14ac:dyDescent="0.2">
      <c r="A545">
        <v>441900</v>
      </c>
      <c r="B545" t="s">
        <v>590</v>
      </c>
      <c r="C545" t="s">
        <v>417</v>
      </c>
      <c r="D545">
        <v>0.86819999999999997</v>
      </c>
      <c r="E545">
        <v>3762</v>
      </c>
      <c r="F545">
        <v>21833</v>
      </c>
      <c r="G545">
        <v>0.33579999999999999</v>
      </c>
      <c r="H545">
        <v>0.78769999999999996</v>
      </c>
      <c r="I545">
        <v>0.22839999999999999</v>
      </c>
      <c r="J545">
        <v>53166</v>
      </c>
      <c r="K545">
        <v>19691</v>
      </c>
      <c r="L545">
        <v>9521</v>
      </c>
      <c r="M545">
        <v>18</v>
      </c>
      <c r="N545" t="s">
        <v>19</v>
      </c>
      <c r="O545" t="s">
        <v>73</v>
      </c>
      <c r="P545" t="s">
        <v>21</v>
      </c>
      <c r="Q545" t="str">
        <f t="shared" si="8"/>
        <v>yes</v>
      </c>
    </row>
    <row r="546" spans="1:17" x14ac:dyDescent="0.2">
      <c r="A546">
        <v>441937</v>
      </c>
      <c r="B546" t="s">
        <v>591</v>
      </c>
      <c r="C546" t="s">
        <v>31</v>
      </c>
      <c r="D546">
        <v>0.94810000000000005</v>
      </c>
      <c r="E546">
        <v>5013</v>
      </c>
      <c r="F546">
        <v>19759</v>
      </c>
      <c r="G546">
        <v>0.51319999999999999</v>
      </c>
      <c r="H546">
        <v>0.72430000000000005</v>
      </c>
      <c r="I546">
        <v>0.46600000000000003</v>
      </c>
      <c r="J546">
        <v>62152</v>
      </c>
      <c r="K546">
        <v>15000</v>
      </c>
      <c r="L546">
        <v>12682</v>
      </c>
      <c r="M546">
        <v>16</v>
      </c>
      <c r="N546" t="s">
        <v>19</v>
      </c>
      <c r="O546" t="s">
        <v>73</v>
      </c>
      <c r="P546" t="s">
        <v>21</v>
      </c>
      <c r="Q546" t="str">
        <f t="shared" si="8"/>
        <v>yes</v>
      </c>
    </row>
    <row r="547" spans="1:17" x14ac:dyDescent="0.2">
      <c r="A547">
        <v>443410</v>
      </c>
      <c r="B547" t="s">
        <v>592</v>
      </c>
      <c r="C547" t="s">
        <v>530</v>
      </c>
      <c r="D547">
        <v>0.64419999999999999</v>
      </c>
      <c r="E547">
        <v>995</v>
      </c>
      <c r="F547">
        <v>38950</v>
      </c>
      <c r="G547">
        <v>0.60950000000000004</v>
      </c>
      <c r="H547">
        <v>0.76190000000000002</v>
      </c>
      <c r="I547">
        <v>0.22459999999999999</v>
      </c>
      <c r="J547">
        <v>79878</v>
      </c>
      <c r="K547">
        <v>27000</v>
      </c>
      <c r="L547">
        <v>10167</v>
      </c>
      <c r="M547">
        <v>11</v>
      </c>
      <c r="N547" t="s">
        <v>67</v>
      </c>
      <c r="O547" t="s">
        <v>20</v>
      </c>
      <c r="P547" t="s">
        <v>21</v>
      </c>
      <c r="Q547" t="str">
        <f t="shared" si="8"/>
        <v>yes</v>
      </c>
    </row>
    <row r="548" spans="1:17" x14ac:dyDescent="0.2">
      <c r="A548">
        <v>445188</v>
      </c>
      <c r="B548" t="s">
        <v>593</v>
      </c>
      <c r="C548" t="s">
        <v>31</v>
      </c>
      <c r="D548">
        <v>0.90529999999999999</v>
      </c>
      <c r="E548">
        <v>8372</v>
      </c>
      <c r="F548">
        <v>49823</v>
      </c>
      <c r="G548">
        <v>0.68720000000000003</v>
      </c>
      <c r="H548">
        <v>0.82130000000000003</v>
      </c>
      <c r="I548">
        <v>0.58889999999999998</v>
      </c>
      <c r="J548">
        <v>64368</v>
      </c>
      <c r="K548">
        <v>16144</v>
      </c>
      <c r="L548">
        <v>14834</v>
      </c>
      <c r="M548">
        <v>20</v>
      </c>
      <c r="N548" t="s">
        <v>19</v>
      </c>
      <c r="O548" t="s">
        <v>29</v>
      </c>
      <c r="P548" t="s">
        <v>21</v>
      </c>
      <c r="Q548" t="str">
        <f t="shared" si="8"/>
        <v>yes</v>
      </c>
    </row>
    <row r="549" spans="1:17" x14ac:dyDescent="0.2">
      <c r="A549">
        <v>445267</v>
      </c>
      <c r="B549" t="s">
        <v>594</v>
      </c>
      <c r="C549" t="s">
        <v>355</v>
      </c>
      <c r="D549">
        <v>0.87529999999999997</v>
      </c>
      <c r="E549">
        <v>2092</v>
      </c>
      <c r="F549">
        <v>7440</v>
      </c>
      <c r="G549">
        <v>0</v>
      </c>
      <c r="H549">
        <v>0.52939999999999998</v>
      </c>
      <c r="I549">
        <v>0.31879999999999997</v>
      </c>
      <c r="J549">
        <v>48991</v>
      </c>
      <c r="K549">
        <v>17619</v>
      </c>
      <c r="L549">
        <v>6109</v>
      </c>
      <c r="M549">
        <v>28</v>
      </c>
      <c r="N549" t="s">
        <v>24</v>
      </c>
      <c r="O549" t="s">
        <v>73</v>
      </c>
      <c r="P549" t="s">
        <v>137</v>
      </c>
      <c r="Q549" t="str">
        <f t="shared" si="8"/>
        <v>no</v>
      </c>
    </row>
    <row r="550" spans="1:17" x14ac:dyDescent="0.2">
      <c r="A550">
        <v>446385</v>
      </c>
      <c r="B550" t="s">
        <v>595</v>
      </c>
      <c r="C550" t="s">
        <v>31</v>
      </c>
      <c r="D550">
        <v>0.87709999999999999</v>
      </c>
      <c r="E550">
        <v>227</v>
      </c>
      <c r="F550">
        <v>30540</v>
      </c>
      <c r="G550">
        <v>0.41270000000000001</v>
      </c>
      <c r="H550">
        <v>0.6129</v>
      </c>
      <c r="I550">
        <v>0.20219999999999999</v>
      </c>
      <c r="J550">
        <v>31758</v>
      </c>
      <c r="K550">
        <v>27938</v>
      </c>
      <c r="L550">
        <v>5308</v>
      </c>
      <c r="M550">
        <v>3</v>
      </c>
      <c r="N550" t="s">
        <v>67</v>
      </c>
      <c r="O550" t="s">
        <v>20</v>
      </c>
      <c r="P550" t="s">
        <v>21</v>
      </c>
      <c r="Q550" t="str">
        <f t="shared" si="8"/>
        <v>no</v>
      </c>
    </row>
    <row r="551" spans="1:17" x14ac:dyDescent="0.2">
      <c r="A551">
        <v>447953</v>
      </c>
      <c r="B551" t="s">
        <v>596</v>
      </c>
      <c r="C551" t="s">
        <v>31</v>
      </c>
      <c r="D551">
        <v>0.40679999999999999</v>
      </c>
      <c r="E551">
        <v>198</v>
      </c>
      <c r="F551">
        <v>10460</v>
      </c>
      <c r="G551">
        <v>0.84809999999999997</v>
      </c>
      <c r="H551">
        <v>0.64290000000000003</v>
      </c>
      <c r="I551">
        <v>0.44650000000000001</v>
      </c>
      <c r="J551">
        <v>35418</v>
      </c>
      <c r="K551">
        <v>26677</v>
      </c>
      <c r="L551">
        <v>5000</v>
      </c>
      <c r="M551">
        <v>18</v>
      </c>
      <c r="N551" t="s">
        <v>24</v>
      </c>
      <c r="O551" t="s">
        <v>29</v>
      </c>
      <c r="P551" t="s">
        <v>21</v>
      </c>
      <c r="Q551" t="str">
        <f t="shared" si="8"/>
        <v>no</v>
      </c>
    </row>
    <row r="552" spans="1:17" x14ac:dyDescent="0.2">
      <c r="A552">
        <v>449384</v>
      </c>
      <c r="B552" t="s">
        <v>597</v>
      </c>
      <c r="C552" t="s">
        <v>31</v>
      </c>
      <c r="D552">
        <v>0.41820000000000002</v>
      </c>
      <c r="E552">
        <v>294</v>
      </c>
      <c r="F552">
        <v>37635</v>
      </c>
      <c r="G552">
        <v>1</v>
      </c>
      <c r="H552">
        <v>0.9</v>
      </c>
      <c r="I552">
        <v>0.1081</v>
      </c>
      <c r="J552">
        <v>114785</v>
      </c>
      <c r="K552">
        <v>28332</v>
      </c>
      <c r="L552">
        <v>11289</v>
      </c>
      <c r="M552">
        <v>11</v>
      </c>
      <c r="N552" t="s">
        <v>67</v>
      </c>
      <c r="O552" t="s">
        <v>20</v>
      </c>
      <c r="P552" t="s">
        <v>21</v>
      </c>
      <c r="Q552" t="str">
        <f t="shared" si="8"/>
        <v>yes</v>
      </c>
    </row>
    <row r="553" spans="1:17" x14ac:dyDescent="0.2">
      <c r="A553">
        <v>454227</v>
      </c>
      <c r="B553" t="s">
        <v>598</v>
      </c>
      <c r="C553" t="s">
        <v>136</v>
      </c>
      <c r="D553">
        <v>0.82640000000000002</v>
      </c>
      <c r="E553">
        <v>14027</v>
      </c>
      <c r="F553">
        <v>21536</v>
      </c>
      <c r="G553">
        <v>0.41670000000000001</v>
      </c>
      <c r="H553">
        <v>0.72729999999999995</v>
      </c>
      <c r="I553">
        <v>0.33279999999999998</v>
      </c>
      <c r="J553">
        <v>92405</v>
      </c>
      <c r="K553">
        <v>20919</v>
      </c>
      <c r="L553">
        <v>7912</v>
      </c>
      <c r="M553">
        <v>23</v>
      </c>
      <c r="N553" t="s">
        <v>67</v>
      </c>
      <c r="O553" t="s">
        <v>29</v>
      </c>
      <c r="P553" t="s">
        <v>137</v>
      </c>
      <c r="Q553" t="str">
        <f t="shared" si="8"/>
        <v>yes</v>
      </c>
    </row>
    <row r="554" spans="1:17" x14ac:dyDescent="0.2">
      <c r="A554">
        <v>454236</v>
      </c>
      <c r="B554" t="s">
        <v>599</v>
      </c>
      <c r="C554" t="s">
        <v>434</v>
      </c>
      <c r="D554">
        <v>0.875</v>
      </c>
      <c r="E554">
        <v>257</v>
      </c>
      <c r="F554">
        <v>19975</v>
      </c>
      <c r="G554">
        <v>0.28570000000000001</v>
      </c>
      <c r="H554">
        <v>0.33329999999999999</v>
      </c>
      <c r="I554">
        <v>0.5</v>
      </c>
      <c r="J554">
        <v>92405</v>
      </c>
      <c r="K554">
        <v>20919</v>
      </c>
      <c r="L554">
        <v>8978</v>
      </c>
      <c r="M554">
        <v>8</v>
      </c>
      <c r="N554" t="s">
        <v>67</v>
      </c>
      <c r="O554" t="s">
        <v>20</v>
      </c>
      <c r="P554" t="s">
        <v>137</v>
      </c>
      <c r="Q554" t="str">
        <f t="shared" si="8"/>
        <v>yes</v>
      </c>
    </row>
    <row r="555" spans="1:17" x14ac:dyDescent="0.2">
      <c r="A555">
        <v>454245</v>
      </c>
      <c r="B555" t="s">
        <v>600</v>
      </c>
      <c r="C555" t="s">
        <v>18</v>
      </c>
      <c r="D555">
        <v>0.90910000000000002</v>
      </c>
      <c r="E555">
        <v>693</v>
      </c>
      <c r="F555">
        <v>20785</v>
      </c>
      <c r="G555">
        <v>0.5</v>
      </c>
      <c r="H555">
        <v>0.66669999999999996</v>
      </c>
      <c r="I555">
        <v>0.46850000000000003</v>
      </c>
      <c r="J555">
        <v>92405</v>
      </c>
      <c r="K555">
        <v>20919</v>
      </c>
      <c r="L555">
        <v>8978</v>
      </c>
      <c r="M555">
        <v>10</v>
      </c>
      <c r="N555" t="s">
        <v>67</v>
      </c>
      <c r="O555" t="s">
        <v>20</v>
      </c>
      <c r="P555" t="s">
        <v>21</v>
      </c>
      <c r="Q555" t="str">
        <f t="shared" si="8"/>
        <v>yes</v>
      </c>
    </row>
    <row r="556" spans="1:17" x14ac:dyDescent="0.2">
      <c r="A556">
        <v>455770</v>
      </c>
      <c r="B556" t="s">
        <v>601</v>
      </c>
      <c r="C556" t="s">
        <v>31</v>
      </c>
      <c r="D556">
        <v>1</v>
      </c>
      <c r="E556">
        <v>168</v>
      </c>
      <c r="F556">
        <v>36963</v>
      </c>
      <c r="G556">
        <v>0.2</v>
      </c>
      <c r="H556">
        <v>0.78569999999999995</v>
      </c>
      <c r="I556">
        <v>0.31290000000000001</v>
      </c>
      <c r="J556">
        <v>46264</v>
      </c>
      <c r="K556">
        <v>25000</v>
      </c>
      <c r="L556">
        <v>6313</v>
      </c>
      <c r="M556">
        <v>17</v>
      </c>
      <c r="N556" t="s">
        <v>24</v>
      </c>
      <c r="O556" t="s">
        <v>20</v>
      </c>
      <c r="P556" t="s">
        <v>21</v>
      </c>
      <c r="Q556" t="str">
        <f t="shared" si="8"/>
        <v>no</v>
      </c>
    </row>
    <row r="557" spans="1:17" x14ac:dyDescent="0.2">
      <c r="A557">
        <v>456959</v>
      </c>
      <c r="B557" t="s">
        <v>602</v>
      </c>
      <c r="C557" t="s">
        <v>322</v>
      </c>
      <c r="D557">
        <v>0.71</v>
      </c>
      <c r="E557">
        <v>568</v>
      </c>
      <c r="F557">
        <v>15016</v>
      </c>
      <c r="G557">
        <v>0.57399999999999995</v>
      </c>
      <c r="H557">
        <v>0.70369999999999999</v>
      </c>
      <c r="I557">
        <v>0.36049999999999999</v>
      </c>
      <c r="J557">
        <v>69020</v>
      </c>
      <c r="K557">
        <v>19500</v>
      </c>
      <c r="L557">
        <v>8587</v>
      </c>
      <c r="M557">
        <v>13</v>
      </c>
      <c r="N557" t="s">
        <v>19</v>
      </c>
      <c r="O557" t="s">
        <v>20</v>
      </c>
      <c r="P557" t="s">
        <v>137</v>
      </c>
      <c r="Q557" t="str">
        <f t="shared" si="8"/>
        <v>yes</v>
      </c>
    </row>
    <row r="558" spans="1:17" x14ac:dyDescent="0.2">
      <c r="A558">
        <v>459842</v>
      </c>
      <c r="B558" t="s">
        <v>603</v>
      </c>
      <c r="C558" t="s">
        <v>546</v>
      </c>
      <c r="D558">
        <v>0.92</v>
      </c>
      <c r="E558">
        <v>522</v>
      </c>
      <c r="F558">
        <v>13450</v>
      </c>
      <c r="G558">
        <v>0.72219999999999995</v>
      </c>
      <c r="H558">
        <v>0.57140000000000002</v>
      </c>
      <c r="I558">
        <v>0.62250000000000005</v>
      </c>
      <c r="J558">
        <v>36909</v>
      </c>
      <c r="K558">
        <v>21500</v>
      </c>
      <c r="L558">
        <v>7591</v>
      </c>
      <c r="M558">
        <v>16</v>
      </c>
      <c r="N558" t="s">
        <v>24</v>
      </c>
      <c r="O558" t="s">
        <v>20</v>
      </c>
      <c r="P558" t="s">
        <v>137</v>
      </c>
      <c r="Q558" t="str">
        <f t="shared" si="8"/>
        <v>no</v>
      </c>
    </row>
    <row r="559" spans="1:17" x14ac:dyDescent="0.2">
      <c r="A559">
        <v>462354</v>
      </c>
      <c r="B559" t="s">
        <v>604</v>
      </c>
      <c r="C559" t="s">
        <v>31</v>
      </c>
      <c r="D559">
        <v>0.79630000000000001</v>
      </c>
      <c r="E559">
        <v>286</v>
      </c>
      <c r="F559">
        <v>30265</v>
      </c>
      <c r="G559">
        <v>0.63859999999999995</v>
      </c>
      <c r="H559">
        <v>0.85070000000000001</v>
      </c>
      <c r="I559">
        <v>0.32550000000000001</v>
      </c>
      <c r="J559">
        <v>56930</v>
      </c>
      <c r="K559">
        <v>26968</v>
      </c>
      <c r="L559">
        <v>7563</v>
      </c>
      <c r="M559">
        <v>15</v>
      </c>
      <c r="N559" t="s">
        <v>24</v>
      </c>
      <c r="O559" t="s">
        <v>29</v>
      </c>
      <c r="P559" t="s">
        <v>21</v>
      </c>
      <c r="Q559" t="str">
        <f t="shared" si="8"/>
        <v>yes</v>
      </c>
    </row>
    <row r="560" spans="1:17" x14ac:dyDescent="0.2">
      <c r="A560">
        <v>464226</v>
      </c>
      <c r="B560" t="s">
        <v>605</v>
      </c>
      <c r="C560" t="s">
        <v>18</v>
      </c>
      <c r="D560">
        <v>0.78149999999999997</v>
      </c>
      <c r="E560">
        <v>836</v>
      </c>
      <c r="F560">
        <v>35880</v>
      </c>
      <c r="G560">
        <v>0.18179999999999999</v>
      </c>
      <c r="H560">
        <v>0.5</v>
      </c>
      <c r="I560">
        <v>0.39839999999999998</v>
      </c>
      <c r="J560">
        <v>55552</v>
      </c>
      <c r="K560">
        <v>21500</v>
      </c>
      <c r="L560">
        <v>6690</v>
      </c>
      <c r="M560">
        <v>11</v>
      </c>
      <c r="N560" t="s">
        <v>24</v>
      </c>
      <c r="O560" t="s">
        <v>29</v>
      </c>
      <c r="P560" t="s">
        <v>21</v>
      </c>
      <c r="Q560" t="str">
        <f t="shared" si="8"/>
        <v>yes</v>
      </c>
    </row>
    <row r="561" spans="1:17" x14ac:dyDescent="0.2">
      <c r="A561">
        <v>466921</v>
      </c>
      <c r="B561" t="s">
        <v>606</v>
      </c>
      <c r="C561" t="s">
        <v>355</v>
      </c>
      <c r="D561">
        <v>1</v>
      </c>
      <c r="E561">
        <v>284</v>
      </c>
      <c r="F561">
        <v>19975</v>
      </c>
      <c r="G561">
        <v>1</v>
      </c>
      <c r="H561">
        <v>0.5</v>
      </c>
      <c r="I561">
        <v>0.54879999999999995</v>
      </c>
      <c r="J561">
        <v>92405</v>
      </c>
      <c r="K561">
        <v>20919</v>
      </c>
      <c r="L561">
        <v>8978</v>
      </c>
      <c r="M561">
        <v>10</v>
      </c>
      <c r="N561" t="s">
        <v>67</v>
      </c>
      <c r="O561" t="s">
        <v>29</v>
      </c>
      <c r="P561" t="s">
        <v>137</v>
      </c>
      <c r="Q561" t="str">
        <f t="shared" si="8"/>
        <v>yes</v>
      </c>
    </row>
    <row r="562" spans="1:17" x14ac:dyDescent="0.2">
      <c r="A562">
        <v>475741</v>
      </c>
      <c r="B562" t="s">
        <v>607</v>
      </c>
      <c r="C562" t="s">
        <v>191</v>
      </c>
      <c r="D562">
        <v>1</v>
      </c>
      <c r="E562">
        <v>144</v>
      </c>
      <c r="F562">
        <v>19975</v>
      </c>
      <c r="G562">
        <v>0</v>
      </c>
      <c r="H562">
        <v>1</v>
      </c>
      <c r="I562">
        <v>0.55369999999999997</v>
      </c>
      <c r="J562">
        <v>92405</v>
      </c>
      <c r="K562">
        <v>20919</v>
      </c>
      <c r="L562">
        <v>8978</v>
      </c>
      <c r="M562">
        <v>13</v>
      </c>
      <c r="N562" t="s">
        <v>67</v>
      </c>
      <c r="O562" t="s">
        <v>20</v>
      </c>
      <c r="P562" t="s">
        <v>137</v>
      </c>
      <c r="Q562" t="str">
        <f t="shared" si="8"/>
        <v>yes</v>
      </c>
    </row>
    <row r="563" spans="1:17" x14ac:dyDescent="0.2">
      <c r="A563">
        <v>482574</v>
      </c>
      <c r="B563" t="s">
        <v>608</v>
      </c>
      <c r="C563" t="s">
        <v>434</v>
      </c>
      <c r="D563">
        <v>1</v>
      </c>
      <c r="E563">
        <v>210</v>
      </c>
      <c r="F563">
        <v>17408</v>
      </c>
      <c r="G563">
        <v>0.38890000000000002</v>
      </c>
      <c r="H563">
        <v>0.6</v>
      </c>
      <c r="I563">
        <v>0.79359999999999997</v>
      </c>
      <c r="J563">
        <v>45987</v>
      </c>
      <c r="K563">
        <v>24807</v>
      </c>
      <c r="L563">
        <v>9686</v>
      </c>
      <c r="M563">
        <v>19</v>
      </c>
      <c r="N563" t="s">
        <v>67</v>
      </c>
      <c r="O563" t="s">
        <v>20</v>
      </c>
      <c r="P563" t="s">
        <v>137</v>
      </c>
      <c r="Q563" t="str">
        <f t="shared" si="8"/>
        <v>no</v>
      </c>
    </row>
    <row r="564" spans="1:17" x14ac:dyDescent="0.2">
      <c r="A564">
        <v>486938</v>
      </c>
      <c r="B564" t="s">
        <v>609</v>
      </c>
      <c r="C564" t="s">
        <v>417</v>
      </c>
      <c r="D564">
        <v>0.76470000000000005</v>
      </c>
      <c r="E564">
        <v>652</v>
      </c>
      <c r="F564">
        <v>19975</v>
      </c>
      <c r="G564">
        <v>0.2</v>
      </c>
      <c r="H564">
        <v>0.75</v>
      </c>
      <c r="I564">
        <v>0.48520000000000002</v>
      </c>
      <c r="J564">
        <v>92405</v>
      </c>
      <c r="K564">
        <v>20919</v>
      </c>
      <c r="L564">
        <v>8978</v>
      </c>
      <c r="M564">
        <v>15</v>
      </c>
      <c r="N564" t="s">
        <v>67</v>
      </c>
      <c r="O564" t="s">
        <v>20</v>
      </c>
      <c r="P564" t="s">
        <v>21</v>
      </c>
      <c r="Q564" t="str">
        <f t="shared" si="8"/>
        <v>yes</v>
      </c>
    </row>
    <row r="565" spans="1:17" x14ac:dyDescent="0.2">
      <c r="A565">
        <v>486947</v>
      </c>
      <c r="B565" t="s">
        <v>610</v>
      </c>
      <c r="C565" t="s">
        <v>282</v>
      </c>
      <c r="D565">
        <v>0.85709999999999997</v>
      </c>
      <c r="E565">
        <v>629</v>
      </c>
      <c r="F565">
        <v>20785</v>
      </c>
      <c r="G565">
        <v>1</v>
      </c>
      <c r="H565">
        <v>0.6</v>
      </c>
      <c r="I565">
        <v>0.49919999999999998</v>
      </c>
      <c r="J565">
        <v>92405</v>
      </c>
      <c r="K565">
        <v>20919</v>
      </c>
      <c r="L565">
        <v>8978</v>
      </c>
      <c r="M565">
        <v>9</v>
      </c>
      <c r="N565" t="s">
        <v>67</v>
      </c>
      <c r="O565" t="s">
        <v>20</v>
      </c>
      <c r="P565" t="s">
        <v>137</v>
      </c>
      <c r="Q565" t="str">
        <f t="shared" si="8"/>
        <v>yes</v>
      </c>
    </row>
    <row r="566" spans="1:17" x14ac:dyDescent="0.2">
      <c r="A566">
        <v>487375</v>
      </c>
      <c r="B566" t="s">
        <v>611</v>
      </c>
      <c r="C566" t="s">
        <v>417</v>
      </c>
      <c r="D566">
        <v>1</v>
      </c>
      <c r="E566">
        <v>1222</v>
      </c>
      <c r="F566">
        <v>23531</v>
      </c>
      <c r="G566">
        <v>0.81820000000000004</v>
      </c>
      <c r="H566">
        <v>0.76919999999999999</v>
      </c>
      <c r="I566">
        <v>0.53380000000000005</v>
      </c>
      <c r="J566">
        <v>34657</v>
      </c>
      <c r="K566">
        <v>9500</v>
      </c>
      <c r="L566">
        <v>8004</v>
      </c>
      <c r="M566">
        <v>20</v>
      </c>
      <c r="N566" t="s">
        <v>67</v>
      </c>
      <c r="O566" t="s">
        <v>29</v>
      </c>
      <c r="P566" t="s">
        <v>21</v>
      </c>
      <c r="Q566" t="str">
        <f t="shared" si="8"/>
        <v>no</v>
      </c>
    </row>
    <row r="567" spans="1:17" x14ac:dyDescent="0.2">
      <c r="A567">
        <v>490805</v>
      </c>
      <c r="B567" t="s">
        <v>612</v>
      </c>
      <c r="C567" t="s">
        <v>191</v>
      </c>
      <c r="D567">
        <v>0.72360000000000002</v>
      </c>
      <c r="E567">
        <v>5671</v>
      </c>
      <c r="F567">
        <v>16094</v>
      </c>
      <c r="G567">
        <v>0.42909999999999998</v>
      </c>
      <c r="H567">
        <v>0.65700000000000003</v>
      </c>
      <c r="I567">
        <v>0.28060000000000002</v>
      </c>
      <c r="J567">
        <v>48318</v>
      </c>
      <c r="K567">
        <v>21229</v>
      </c>
      <c r="L567">
        <v>9864</v>
      </c>
      <c r="M567">
        <v>17</v>
      </c>
      <c r="N567" t="s">
        <v>19</v>
      </c>
      <c r="O567" t="s">
        <v>29</v>
      </c>
      <c r="P567" t="s">
        <v>137</v>
      </c>
      <c r="Q567" t="str">
        <f t="shared" si="8"/>
        <v>no</v>
      </c>
    </row>
    <row r="568" spans="1:17" x14ac:dyDescent="0.2">
      <c r="A568">
        <v>497824</v>
      </c>
      <c r="B568" t="s">
        <v>613</v>
      </c>
      <c r="C568" t="s">
        <v>355</v>
      </c>
      <c r="D568">
        <v>0.49180000000000001</v>
      </c>
      <c r="E568">
        <v>240</v>
      </c>
      <c r="F568">
        <v>8175</v>
      </c>
      <c r="G568">
        <v>0.5</v>
      </c>
      <c r="H568">
        <v>0.66669999999999996</v>
      </c>
      <c r="I568">
        <v>0.44400000000000001</v>
      </c>
      <c r="J568">
        <v>46573</v>
      </c>
      <c r="K568">
        <v>24736</v>
      </c>
      <c r="L568">
        <v>5631</v>
      </c>
      <c r="M568">
        <v>8</v>
      </c>
      <c r="N568" t="s">
        <v>24</v>
      </c>
      <c r="O568" t="s">
        <v>20</v>
      </c>
      <c r="P568" t="s">
        <v>137</v>
      </c>
      <c r="Q568" t="str">
        <f t="shared" si="8"/>
        <v>no</v>
      </c>
    </row>
    <row r="569" spans="1:17" x14ac:dyDescent="0.2">
      <c r="A569">
        <v>128498</v>
      </c>
      <c r="B569" t="s">
        <v>614</v>
      </c>
      <c r="C569" t="s">
        <v>615</v>
      </c>
      <c r="D569">
        <v>0.59309999999999996</v>
      </c>
      <c r="E569">
        <v>991</v>
      </c>
      <c r="F569">
        <v>41908</v>
      </c>
      <c r="G569">
        <v>0.51480000000000004</v>
      </c>
      <c r="H569">
        <v>0.66859999999999997</v>
      </c>
      <c r="I569">
        <v>0.50560000000000005</v>
      </c>
      <c r="J569">
        <v>60144</v>
      </c>
      <c r="K569">
        <v>30964</v>
      </c>
      <c r="L569">
        <v>8245</v>
      </c>
      <c r="M569">
        <v>17</v>
      </c>
      <c r="N569" t="s">
        <v>24</v>
      </c>
      <c r="O569" t="s">
        <v>20</v>
      </c>
      <c r="P569" t="s">
        <v>616</v>
      </c>
      <c r="Q569" t="str">
        <f t="shared" si="8"/>
        <v>yes</v>
      </c>
    </row>
    <row r="570" spans="1:17" x14ac:dyDescent="0.2">
      <c r="A570">
        <v>128744</v>
      </c>
      <c r="B570" t="s">
        <v>617</v>
      </c>
      <c r="C570" t="s">
        <v>615</v>
      </c>
      <c r="D570">
        <v>0.83020000000000005</v>
      </c>
      <c r="E570">
        <v>1534</v>
      </c>
      <c r="F570">
        <v>35760</v>
      </c>
      <c r="G570">
        <v>0.41189999999999999</v>
      </c>
      <c r="H570">
        <v>0.6129</v>
      </c>
      <c r="I570">
        <v>0.53480000000000005</v>
      </c>
      <c r="J570">
        <v>50323</v>
      </c>
      <c r="K570">
        <v>25750</v>
      </c>
      <c r="L570">
        <v>7399</v>
      </c>
      <c r="M570">
        <v>15</v>
      </c>
      <c r="N570" t="s">
        <v>24</v>
      </c>
      <c r="O570" t="s">
        <v>20</v>
      </c>
      <c r="P570" t="s">
        <v>616</v>
      </c>
      <c r="Q570" t="str">
        <f t="shared" si="8"/>
        <v>yes</v>
      </c>
    </row>
    <row r="571" spans="1:17" x14ac:dyDescent="0.2">
      <c r="A571">
        <v>128771</v>
      </c>
      <c r="B571" t="s">
        <v>618</v>
      </c>
      <c r="C571" t="s">
        <v>615</v>
      </c>
      <c r="D571">
        <v>0.73329999999999995</v>
      </c>
      <c r="E571">
        <v>7822</v>
      </c>
      <c r="F571">
        <v>16550</v>
      </c>
      <c r="G571">
        <v>0.4844</v>
      </c>
      <c r="H571">
        <v>0.77110000000000001</v>
      </c>
      <c r="I571">
        <v>0.3836</v>
      </c>
      <c r="J571">
        <v>58562</v>
      </c>
      <c r="K571">
        <v>22300</v>
      </c>
      <c r="L571">
        <v>10902</v>
      </c>
      <c r="M571">
        <v>14</v>
      </c>
      <c r="N571" t="s">
        <v>19</v>
      </c>
      <c r="O571" t="s">
        <v>29</v>
      </c>
      <c r="P571" t="s">
        <v>616</v>
      </c>
      <c r="Q571" t="str">
        <f t="shared" si="8"/>
        <v>yes</v>
      </c>
    </row>
    <row r="572" spans="1:17" x14ac:dyDescent="0.2">
      <c r="A572">
        <v>128902</v>
      </c>
      <c r="B572" t="s">
        <v>619</v>
      </c>
      <c r="C572" t="s">
        <v>615</v>
      </c>
      <c r="D572">
        <v>0.37040000000000001</v>
      </c>
      <c r="E572">
        <v>1937</v>
      </c>
      <c r="F572">
        <v>67242</v>
      </c>
      <c r="G572">
        <v>0.82050000000000001</v>
      </c>
      <c r="H572">
        <v>0.89729999999999999</v>
      </c>
      <c r="I572">
        <v>0.1419</v>
      </c>
      <c r="J572">
        <v>75001</v>
      </c>
      <c r="K572">
        <v>23500</v>
      </c>
      <c r="L572">
        <v>7781</v>
      </c>
      <c r="M572">
        <v>9</v>
      </c>
      <c r="N572" t="s">
        <v>24</v>
      </c>
      <c r="O572" t="s">
        <v>20</v>
      </c>
      <c r="P572" t="s">
        <v>616</v>
      </c>
      <c r="Q572" t="str">
        <f t="shared" si="8"/>
        <v>yes</v>
      </c>
    </row>
    <row r="573" spans="1:17" x14ac:dyDescent="0.2">
      <c r="A573">
        <v>129020</v>
      </c>
      <c r="B573" t="s">
        <v>620</v>
      </c>
      <c r="C573" t="s">
        <v>615</v>
      </c>
      <c r="D573">
        <v>0.52390000000000003</v>
      </c>
      <c r="E573">
        <v>19835</v>
      </c>
      <c r="F573">
        <v>43712</v>
      </c>
      <c r="G573">
        <v>0.83289999999999997</v>
      </c>
      <c r="H573">
        <v>0.92459999999999998</v>
      </c>
      <c r="I573">
        <v>0.25380000000000003</v>
      </c>
      <c r="J573">
        <v>73997</v>
      </c>
      <c r="K573">
        <v>21500</v>
      </c>
      <c r="L573">
        <v>14634</v>
      </c>
      <c r="M573">
        <v>17</v>
      </c>
      <c r="N573" t="s">
        <v>19</v>
      </c>
      <c r="O573" t="s">
        <v>73</v>
      </c>
      <c r="P573" t="s">
        <v>616</v>
      </c>
      <c r="Q573" t="str">
        <f t="shared" si="8"/>
        <v>yes</v>
      </c>
    </row>
    <row r="574" spans="1:17" x14ac:dyDescent="0.2">
      <c r="A574">
        <v>129215</v>
      </c>
      <c r="B574" t="s">
        <v>621</v>
      </c>
      <c r="C574" t="s">
        <v>615</v>
      </c>
      <c r="D574">
        <v>0.82979999999999998</v>
      </c>
      <c r="E574">
        <v>3418</v>
      </c>
      <c r="F574">
        <v>17428</v>
      </c>
      <c r="G574">
        <v>0.57520000000000004</v>
      </c>
      <c r="H574">
        <v>0.83740000000000003</v>
      </c>
      <c r="I574">
        <v>0.2868</v>
      </c>
      <c r="J574">
        <v>56469</v>
      </c>
      <c r="K574">
        <v>24250</v>
      </c>
      <c r="L574">
        <v>11210</v>
      </c>
      <c r="M574">
        <v>15</v>
      </c>
      <c r="N574" t="s">
        <v>19</v>
      </c>
      <c r="O574" t="s">
        <v>73</v>
      </c>
      <c r="P574" t="s">
        <v>616</v>
      </c>
      <c r="Q574" t="str">
        <f t="shared" si="8"/>
        <v>yes</v>
      </c>
    </row>
    <row r="575" spans="1:17" x14ac:dyDescent="0.2">
      <c r="A575">
        <v>129242</v>
      </c>
      <c r="B575" t="s">
        <v>622</v>
      </c>
      <c r="C575" t="s">
        <v>615</v>
      </c>
      <c r="D575">
        <v>0.33289999999999997</v>
      </c>
      <c r="E575">
        <v>5373</v>
      </c>
      <c r="F575">
        <v>58350</v>
      </c>
      <c r="G575">
        <v>0.84299999999999997</v>
      </c>
      <c r="H575">
        <v>0.91290000000000004</v>
      </c>
      <c r="I575">
        <v>6.9199999999999998E-2</v>
      </c>
      <c r="J575">
        <v>88794</v>
      </c>
      <c r="K575">
        <v>26000</v>
      </c>
      <c r="L575">
        <v>13298</v>
      </c>
      <c r="M575">
        <v>12</v>
      </c>
      <c r="N575" t="s">
        <v>24</v>
      </c>
      <c r="O575" t="s">
        <v>29</v>
      </c>
      <c r="P575" t="s">
        <v>616</v>
      </c>
      <c r="Q575" t="str">
        <f t="shared" si="8"/>
        <v>yes</v>
      </c>
    </row>
    <row r="576" spans="1:17" x14ac:dyDescent="0.2">
      <c r="A576">
        <v>129525</v>
      </c>
      <c r="B576" t="s">
        <v>623</v>
      </c>
      <c r="C576" t="s">
        <v>615</v>
      </c>
      <c r="D576">
        <v>0.95750000000000002</v>
      </c>
      <c r="E576">
        <v>4146</v>
      </c>
      <c r="F576">
        <v>49075</v>
      </c>
      <c r="G576">
        <v>0.54379999999999995</v>
      </c>
      <c r="H576">
        <v>0.82899999999999996</v>
      </c>
      <c r="I576">
        <v>0.33040000000000003</v>
      </c>
      <c r="J576">
        <v>60823</v>
      </c>
      <c r="K576">
        <v>27000</v>
      </c>
      <c r="L576">
        <v>8428</v>
      </c>
      <c r="M576">
        <v>11</v>
      </c>
      <c r="N576" t="s">
        <v>24</v>
      </c>
      <c r="O576" t="s">
        <v>20</v>
      </c>
      <c r="P576" t="s">
        <v>616</v>
      </c>
      <c r="Q576" t="str">
        <f t="shared" si="8"/>
        <v>yes</v>
      </c>
    </row>
    <row r="577" spans="1:17" x14ac:dyDescent="0.2">
      <c r="A577">
        <v>129774</v>
      </c>
      <c r="B577" t="s">
        <v>624</v>
      </c>
      <c r="C577" t="s">
        <v>615</v>
      </c>
      <c r="D577">
        <v>0.9466</v>
      </c>
      <c r="E577">
        <v>377</v>
      </c>
      <c r="F577">
        <v>40490</v>
      </c>
      <c r="G577">
        <v>0.42180000000000001</v>
      </c>
      <c r="H577">
        <v>0.59040000000000004</v>
      </c>
      <c r="I577">
        <v>0.38279999999999997</v>
      </c>
      <c r="J577">
        <v>39115</v>
      </c>
      <c r="K577">
        <v>25150</v>
      </c>
      <c r="L577">
        <v>7511</v>
      </c>
      <c r="M577">
        <v>11</v>
      </c>
      <c r="N577" t="s">
        <v>24</v>
      </c>
      <c r="O577" t="s">
        <v>20</v>
      </c>
      <c r="P577" t="s">
        <v>616</v>
      </c>
      <c r="Q577" t="str">
        <f t="shared" si="8"/>
        <v>no</v>
      </c>
    </row>
    <row r="578" spans="1:17" x14ac:dyDescent="0.2">
      <c r="A578">
        <v>129941</v>
      </c>
      <c r="B578" t="s">
        <v>625</v>
      </c>
      <c r="C578" t="s">
        <v>615</v>
      </c>
      <c r="D578">
        <v>0.6038</v>
      </c>
      <c r="E578">
        <v>4841</v>
      </c>
      <c r="F578">
        <v>47332</v>
      </c>
      <c r="G578">
        <v>0.63070000000000004</v>
      </c>
      <c r="H578">
        <v>0.76480000000000004</v>
      </c>
      <c r="I578">
        <v>0.32440000000000002</v>
      </c>
      <c r="J578">
        <v>60126</v>
      </c>
      <c r="K578">
        <v>27000</v>
      </c>
      <c r="L578">
        <v>11914</v>
      </c>
      <c r="M578">
        <v>17</v>
      </c>
      <c r="N578" t="s">
        <v>24</v>
      </c>
      <c r="O578" t="s">
        <v>29</v>
      </c>
      <c r="P578" t="s">
        <v>616</v>
      </c>
      <c r="Q578" t="str">
        <f t="shared" ref="Q578:Q641" si="9">IF(J578&gt;50000,"yes","no")</f>
        <v>yes</v>
      </c>
    </row>
    <row r="579" spans="1:17" x14ac:dyDescent="0.2">
      <c r="A579">
        <v>130226</v>
      </c>
      <c r="B579" t="s">
        <v>626</v>
      </c>
      <c r="C579" t="s">
        <v>615</v>
      </c>
      <c r="D579">
        <v>0.72150000000000003</v>
      </c>
      <c r="E579">
        <v>6531</v>
      </c>
      <c r="F579">
        <v>55480</v>
      </c>
      <c r="G579">
        <v>0.75700000000000001</v>
      </c>
      <c r="H579">
        <v>0.89119999999999999</v>
      </c>
      <c r="I579">
        <v>0.16170000000000001</v>
      </c>
      <c r="J579">
        <v>83759</v>
      </c>
      <c r="K579">
        <v>26000</v>
      </c>
      <c r="L579">
        <v>11491</v>
      </c>
      <c r="M579">
        <v>12</v>
      </c>
      <c r="N579" t="s">
        <v>24</v>
      </c>
      <c r="O579" t="s">
        <v>29</v>
      </c>
      <c r="P579" t="s">
        <v>616</v>
      </c>
      <c r="Q579" t="str">
        <f t="shared" si="9"/>
        <v>yes</v>
      </c>
    </row>
    <row r="580" spans="1:17" x14ac:dyDescent="0.2">
      <c r="A580">
        <v>130253</v>
      </c>
      <c r="B580" t="s">
        <v>627</v>
      </c>
      <c r="C580" t="s">
        <v>615</v>
      </c>
      <c r="D580">
        <v>0.65359999999999996</v>
      </c>
      <c r="E580">
        <v>7087</v>
      </c>
      <c r="F580">
        <v>50404</v>
      </c>
      <c r="G580">
        <v>0.73460000000000003</v>
      </c>
      <c r="H580">
        <v>0.83079999999999998</v>
      </c>
      <c r="I580">
        <v>0.158</v>
      </c>
      <c r="J580">
        <v>75059</v>
      </c>
      <c r="K580">
        <v>25000</v>
      </c>
      <c r="L580">
        <v>11014</v>
      </c>
      <c r="M580">
        <v>15</v>
      </c>
      <c r="N580" t="s">
        <v>24</v>
      </c>
      <c r="O580" t="s">
        <v>29</v>
      </c>
      <c r="P580" t="s">
        <v>616</v>
      </c>
      <c r="Q580" t="str">
        <f t="shared" si="9"/>
        <v>yes</v>
      </c>
    </row>
    <row r="581" spans="1:17" x14ac:dyDescent="0.2">
      <c r="A581">
        <v>130314</v>
      </c>
      <c r="B581" t="s">
        <v>628</v>
      </c>
      <c r="C581" t="s">
        <v>615</v>
      </c>
      <c r="D581">
        <v>0.78590000000000004</v>
      </c>
      <c r="E581">
        <v>838</v>
      </c>
      <c r="F581">
        <v>47278</v>
      </c>
      <c r="G581">
        <v>0.63759999999999994</v>
      </c>
      <c r="H581">
        <v>0.82079999999999997</v>
      </c>
      <c r="I581">
        <v>0.32650000000000001</v>
      </c>
      <c r="J581">
        <v>59908</v>
      </c>
      <c r="K581">
        <v>27000</v>
      </c>
      <c r="L581">
        <v>8639</v>
      </c>
      <c r="M581">
        <v>10</v>
      </c>
      <c r="N581" t="s">
        <v>24</v>
      </c>
      <c r="O581" t="s">
        <v>20</v>
      </c>
      <c r="P581" t="s">
        <v>616</v>
      </c>
      <c r="Q581" t="str">
        <f t="shared" si="9"/>
        <v>yes</v>
      </c>
    </row>
    <row r="582" spans="1:17" x14ac:dyDescent="0.2">
      <c r="A582">
        <v>130493</v>
      </c>
      <c r="B582" t="s">
        <v>629</v>
      </c>
      <c r="C582" t="s">
        <v>615</v>
      </c>
      <c r="D582">
        <v>0.91469999999999996</v>
      </c>
      <c r="E582">
        <v>6295</v>
      </c>
      <c r="F582">
        <v>27378</v>
      </c>
      <c r="G582">
        <v>0.49930000000000002</v>
      </c>
      <c r="H582">
        <v>0.77869999999999995</v>
      </c>
      <c r="I582">
        <v>0.4083</v>
      </c>
      <c r="J582">
        <v>55043</v>
      </c>
      <c r="K582">
        <v>22250</v>
      </c>
      <c r="L582">
        <v>11216</v>
      </c>
      <c r="M582">
        <v>11</v>
      </c>
      <c r="N582" t="s">
        <v>19</v>
      </c>
      <c r="O582" t="s">
        <v>20</v>
      </c>
      <c r="P582" t="s">
        <v>616</v>
      </c>
      <c r="Q582" t="str">
        <f t="shared" si="9"/>
        <v>yes</v>
      </c>
    </row>
    <row r="583" spans="1:17" x14ac:dyDescent="0.2">
      <c r="A583">
        <v>130590</v>
      </c>
      <c r="B583" t="s">
        <v>630</v>
      </c>
      <c r="C583" t="s">
        <v>615</v>
      </c>
      <c r="D583">
        <v>0.29249999999999998</v>
      </c>
      <c r="E583">
        <v>2146</v>
      </c>
      <c r="F583">
        <v>70770</v>
      </c>
      <c r="G583">
        <v>0.8377</v>
      </c>
      <c r="H583">
        <v>0.89949999999999997</v>
      </c>
      <c r="I583">
        <v>0.13769999999999999</v>
      </c>
      <c r="J583">
        <v>90779</v>
      </c>
      <c r="K583">
        <v>23000</v>
      </c>
      <c r="L583">
        <v>11642</v>
      </c>
      <c r="M583">
        <v>9</v>
      </c>
      <c r="N583" t="s">
        <v>24</v>
      </c>
      <c r="O583" t="s">
        <v>20</v>
      </c>
      <c r="P583" t="s">
        <v>616</v>
      </c>
      <c r="Q583" t="str">
        <f t="shared" si="9"/>
        <v>yes</v>
      </c>
    </row>
    <row r="584" spans="1:17" x14ac:dyDescent="0.2">
      <c r="A584">
        <v>130697</v>
      </c>
      <c r="B584" t="s">
        <v>631</v>
      </c>
      <c r="C584" t="s">
        <v>615</v>
      </c>
      <c r="D584">
        <v>0.16489999999999999</v>
      </c>
      <c r="E584">
        <v>3067</v>
      </c>
      <c r="F584">
        <v>70342</v>
      </c>
      <c r="G584">
        <v>0.9264</v>
      </c>
      <c r="H584">
        <v>0.94879999999999998</v>
      </c>
      <c r="I584">
        <v>0.1419</v>
      </c>
      <c r="J584">
        <v>73897</v>
      </c>
      <c r="K584">
        <v>17000</v>
      </c>
      <c r="L584">
        <v>14100</v>
      </c>
      <c r="M584">
        <v>8</v>
      </c>
      <c r="N584" t="s">
        <v>24</v>
      </c>
      <c r="O584" t="s">
        <v>20</v>
      </c>
      <c r="P584" t="s">
        <v>616</v>
      </c>
      <c r="Q584" t="str">
        <f t="shared" si="9"/>
        <v>yes</v>
      </c>
    </row>
    <row r="585" spans="1:17" x14ac:dyDescent="0.2">
      <c r="A585">
        <v>130776</v>
      </c>
      <c r="B585" t="s">
        <v>632</v>
      </c>
      <c r="C585" t="s">
        <v>615</v>
      </c>
      <c r="D585">
        <v>0.87009999999999998</v>
      </c>
      <c r="E585">
        <v>3511</v>
      </c>
      <c r="F585">
        <v>16901</v>
      </c>
      <c r="G585">
        <v>0.51759999999999995</v>
      </c>
      <c r="H585">
        <v>0.7319</v>
      </c>
      <c r="I585">
        <v>0.35149999999999998</v>
      </c>
      <c r="J585">
        <v>59115</v>
      </c>
      <c r="K585">
        <v>24147</v>
      </c>
      <c r="L585">
        <v>11406</v>
      </c>
      <c r="M585">
        <v>11</v>
      </c>
      <c r="N585" t="s">
        <v>19</v>
      </c>
      <c r="O585" t="s">
        <v>20</v>
      </c>
      <c r="P585" t="s">
        <v>616</v>
      </c>
      <c r="Q585" t="str">
        <f t="shared" si="9"/>
        <v>yes</v>
      </c>
    </row>
    <row r="586" spans="1:17" x14ac:dyDescent="0.2">
      <c r="A586">
        <v>130794</v>
      </c>
      <c r="B586" t="s">
        <v>633</v>
      </c>
      <c r="C586" t="s">
        <v>615</v>
      </c>
      <c r="D586">
        <v>3.8699999999999998E-2</v>
      </c>
      <c r="E586">
        <v>6758</v>
      </c>
      <c r="F586">
        <v>67250</v>
      </c>
      <c r="G586">
        <v>0.95740000000000003</v>
      </c>
      <c r="H586">
        <v>0.98780000000000001</v>
      </c>
      <c r="I586">
        <v>0.2039</v>
      </c>
      <c r="J586">
        <v>100533</v>
      </c>
      <c r="K586">
        <v>12975</v>
      </c>
      <c r="L586">
        <v>22590</v>
      </c>
      <c r="M586">
        <v>5</v>
      </c>
      <c r="N586" t="s">
        <v>24</v>
      </c>
      <c r="O586" t="s">
        <v>20</v>
      </c>
      <c r="P586" t="s">
        <v>616</v>
      </c>
      <c r="Q586" t="str">
        <f t="shared" si="9"/>
        <v>yes</v>
      </c>
    </row>
    <row r="587" spans="1:17" x14ac:dyDescent="0.2">
      <c r="A587">
        <v>160959</v>
      </c>
      <c r="B587" t="s">
        <v>634</v>
      </c>
      <c r="C587" t="s">
        <v>635</v>
      </c>
      <c r="D587">
        <v>0.70169999999999999</v>
      </c>
      <c r="E587">
        <v>353</v>
      </c>
      <c r="F587">
        <v>47997</v>
      </c>
      <c r="G587">
        <v>0.68289999999999995</v>
      </c>
      <c r="H587">
        <v>0.85</v>
      </c>
      <c r="I587">
        <v>0.28060000000000002</v>
      </c>
      <c r="J587">
        <v>40264</v>
      </c>
      <c r="K587">
        <v>25050</v>
      </c>
      <c r="L587">
        <v>9002</v>
      </c>
      <c r="M587">
        <v>9</v>
      </c>
      <c r="N587" t="s">
        <v>24</v>
      </c>
      <c r="O587" t="s">
        <v>73</v>
      </c>
      <c r="P587" t="s">
        <v>616</v>
      </c>
      <c r="Q587" t="str">
        <f t="shared" si="9"/>
        <v>no</v>
      </c>
    </row>
    <row r="588" spans="1:17" x14ac:dyDescent="0.2">
      <c r="A588">
        <v>160977</v>
      </c>
      <c r="B588" t="s">
        <v>636</v>
      </c>
      <c r="C588" t="s">
        <v>635</v>
      </c>
      <c r="D588">
        <v>0.13320000000000001</v>
      </c>
      <c r="E588">
        <v>1760</v>
      </c>
      <c r="F588">
        <v>66590</v>
      </c>
      <c r="G588">
        <v>0.89690000000000003</v>
      </c>
      <c r="H588">
        <v>0.91290000000000004</v>
      </c>
      <c r="I588">
        <v>0.1152</v>
      </c>
      <c r="J588">
        <v>69498</v>
      </c>
      <c r="K588">
        <v>14275</v>
      </c>
      <c r="L588">
        <v>11886</v>
      </c>
      <c r="M588">
        <v>9</v>
      </c>
      <c r="N588" t="s">
        <v>24</v>
      </c>
      <c r="O588" t="s">
        <v>20</v>
      </c>
      <c r="P588" t="s">
        <v>616</v>
      </c>
      <c r="Q588" t="str">
        <f t="shared" si="9"/>
        <v>yes</v>
      </c>
    </row>
    <row r="589" spans="1:17" x14ac:dyDescent="0.2">
      <c r="A589">
        <v>161004</v>
      </c>
      <c r="B589" t="s">
        <v>637</v>
      </c>
      <c r="C589" t="s">
        <v>635</v>
      </c>
      <c r="D589">
        <v>7.1300000000000002E-2</v>
      </c>
      <c r="E589">
        <v>1873</v>
      </c>
      <c r="F589">
        <v>67832</v>
      </c>
      <c r="G589">
        <v>0.95279999999999998</v>
      </c>
      <c r="H589">
        <v>0.96830000000000005</v>
      </c>
      <c r="I589">
        <v>0.17349999999999999</v>
      </c>
      <c r="J589">
        <v>82735</v>
      </c>
      <c r="K589">
        <v>18500</v>
      </c>
      <c r="L589">
        <v>14216</v>
      </c>
      <c r="M589">
        <v>9</v>
      </c>
      <c r="N589" t="s">
        <v>24</v>
      </c>
      <c r="O589" t="s">
        <v>73</v>
      </c>
      <c r="P589" t="s">
        <v>616</v>
      </c>
      <c r="Q589" t="str">
        <f t="shared" si="9"/>
        <v>yes</v>
      </c>
    </row>
    <row r="590" spans="1:17" x14ac:dyDescent="0.2">
      <c r="A590">
        <v>161086</v>
      </c>
      <c r="B590" t="s">
        <v>638</v>
      </c>
      <c r="C590" t="s">
        <v>635</v>
      </c>
      <c r="D590">
        <v>7.0900000000000005E-2</v>
      </c>
      <c r="E590">
        <v>2407</v>
      </c>
      <c r="F590">
        <v>69600</v>
      </c>
      <c r="G590">
        <v>0.88790000000000002</v>
      </c>
      <c r="H590">
        <v>0.9365</v>
      </c>
      <c r="I590">
        <v>0.14319999999999999</v>
      </c>
      <c r="J590">
        <v>80490</v>
      </c>
      <c r="K590">
        <v>19157</v>
      </c>
      <c r="L590">
        <v>13207</v>
      </c>
      <c r="M590">
        <v>9</v>
      </c>
      <c r="N590" t="s">
        <v>24</v>
      </c>
      <c r="O590" t="s">
        <v>73</v>
      </c>
      <c r="P590" t="s">
        <v>616</v>
      </c>
      <c r="Q590" t="str">
        <f t="shared" si="9"/>
        <v>yes</v>
      </c>
    </row>
    <row r="591" spans="1:17" x14ac:dyDescent="0.2">
      <c r="A591">
        <v>161226</v>
      </c>
      <c r="B591" t="s">
        <v>639</v>
      </c>
      <c r="C591" t="s">
        <v>635</v>
      </c>
      <c r="D591">
        <v>0.96719999999999995</v>
      </c>
      <c r="E591">
        <v>1140</v>
      </c>
      <c r="F591">
        <v>23878</v>
      </c>
      <c r="G591">
        <v>0.51539999999999997</v>
      </c>
      <c r="H591">
        <v>0.72770000000000001</v>
      </c>
      <c r="I591">
        <v>0.30159999999999998</v>
      </c>
      <c r="J591">
        <v>44433</v>
      </c>
      <c r="K591">
        <v>24499</v>
      </c>
      <c r="L591">
        <v>8643</v>
      </c>
      <c r="M591">
        <v>13</v>
      </c>
      <c r="N591" t="s">
        <v>19</v>
      </c>
      <c r="O591" t="s">
        <v>73</v>
      </c>
      <c r="P591" t="s">
        <v>616</v>
      </c>
      <c r="Q591" t="str">
        <f t="shared" si="9"/>
        <v>no</v>
      </c>
    </row>
    <row r="592" spans="1:17" x14ac:dyDescent="0.2">
      <c r="A592">
        <v>161235</v>
      </c>
      <c r="B592" t="s">
        <v>640</v>
      </c>
      <c r="C592" t="s">
        <v>635</v>
      </c>
      <c r="D592">
        <v>0.97919999999999996</v>
      </c>
      <c r="E592">
        <v>599</v>
      </c>
      <c r="F592">
        <v>14880</v>
      </c>
      <c r="G592">
        <v>0.39439999999999997</v>
      </c>
      <c r="H592">
        <v>0.89290000000000003</v>
      </c>
      <c r="I592">
        <v>0.14960000000000001</v>
      </c>
      <c r="J592">
        <v>51077</v>
      </c>
      <c r="K592">
        <v>20160</v>
      </c>
      <c r="L592">
        <v>8219</v>
      </c>
      <c r="M592">
        <v>21</v>
      </c>
      <c r="N592" t="s">
        <v>19</v>
      </c>
      <c r="O592" t="s">
        <v>73</v>
      </c>
      <c r="P592" t="s">
        <v>616</v>
      </c>
      <c r="Q592" t="str">
        <f t="shared" si="9"/>
        <v>yes</v>
      </c>
    </row>
    <row r="593" spans="1:17" x14ac:dyDescent="0.2">
      <c r="A593">
        <v>161253</v>
      </c>
      <c r="B593" t="s">
        <v>641</v>
      </c>
      <c r="C593" t="s">
        <v>635</v>
      </c>
      <c r="D593">
        <v>0.96640000000000004</v>
      </c>
      <c r="E593">
        <v>8496</v>
      </c>
      <c r="F593">
        <v>36756</v>
      </c>
      <c r="G593">
        <v>0.5494</v>
      </c>
      <c r="H593">
        <v>0.83360000000000001</v>
      </c>
      <c r="I593">
        <v>0.23269999999999999</v>
      </c>
      <c r="J593">
        <v>48653</v>
      </c>
      <c r="K593">
        <v>25000</v>
      </c>
      <c r="L593">
        <v>11425</v>
      </c>
      <c r="M593">
        <v>15</v>
      </c>
      <c r="N593" t="s">
        <v>19</v>
      </c>
      <c r="O593" t="s">
        <v>29</v>
      </c>
      <c r="P593" t="s">
        <v>616</v>
      </c>
      <c r="Q593" t="str">
        <f t="shared" si="9"/>
        <v>no</v>
      </c>
    </row>
    <row r="594" spans="1:17" x14ac:dyDescent="0.2">
      <c r="A594">
        <v>161341</v>
      </c>
      <c r="B594" t="s">
        <v>642</v>
      </c>
      <c r="C594" t="s">
        <v>635</v>
      </c>
      <c r="D594">
        <v>0.99870000000000003</v>
      </c>
      <c r="E594">
        <v>1913</v>
      </c>
      <c r="F594">
        <v>14862</v>
      </c>
      <c r="G594">
        <v>0.51549999999999996</v>
      </c>
      <c r="H594">
        <v>0.58420000000000005</v>
      </c>
      <c r="I594">
        <v>0.24349999999999999</v>
      </c>
      <c r="J594">
        <v>40956</v>
      </c>
      <c r="K594">
        <v>16000</v>
      </c>
      <c r="L594">
        <v>7782</v>
      </c>
      <c r="M594">
        <v>30</v>
      </c>
      <c r="N594" t="s">
        <v>19</v>
      </c>
      <c r="O594" t="s">
        <v>73</v>
      </c>
      <c r="P594" t="s">
        <v>616</v>
      </c>
      <c r="Q594" t="str">
        <f t="shared" si="9"/>
        <v>no</v>
      </c>
    </row>
    <row r="595" spans="1:17" x14ac:dyDescent="0.2">
      <c r="A595">
        <v>161457</v>
      </c>
      <c r="B595" t="s">
        <v>643</v>
      </c>
      <c r="C595" t="s">
        <v>635</v>
      </c>
      <c r="D595">
        <v>0.9163</v>
      </c>
      <c r="E595">
        <v>2135</v>
      </c>
      <c r="F595">
        <v>44210</v>
      </c>
      <c r="G595">
        <v>0.6835</v>
      </c>
      <c r="H595">
        <v>0.79420000000000002</v>
      </c>
      <c r="I595">
        <v>0.1178</v>
      </c>
      <c r="J595">
        <v>55921</v>
      </c>
      <c r="K595">
        <v>25250</v>
      </c>
      <c r="L595">
        <v>9669</v>
      </c>
      <c r="M595">
        <v>11</v>
      </c>
      <c r="N595" t="s">
        <v>24</v>
      </c>
      <c r="O595" t="s">
        <v>29</v>
      </c>
      <c r="P595" t="s">
        <v>616</v>
      </c>
      <c r="Q595" t="str">
        <f t="shared" si="9"/>
        <v>yes</v>
      </c>
    </row>
    <row r="596" spans="1:17" x14ac:dyDescent="0.2">
      <c r="A596">
        <v>161509</v>
      </c>
      <c r="B596" t="s">
        <v>644</v>
      </c>
      <c r="C596" t="s">
        <v>635</v>
      </c>
      <c r="D596">
        <v>0.76060000000000005</v>
      </c>
      <c r="E596">
        <v>415</v>
      </c>
      <c r="F596">
        <v>42942</v>
      </c>
      <c r="G596">
        <v>0.51549999999999996</v>
      </c>
      <c r="H596">
        <v>0.7167</v>
      </c>
      <c r="I596">
        <v>0.28570000000000001</v>
      </c>
      <c r="J596">
        <v>40778</v>
      </c>
      <c r="K596">
        <v>27000</v>
      </c>
      <c r="L596">
        <v>7529</v>
      </c>
      <c r="M596">
        <v>8</v>
      </c>
      <c r="N596" t="s">
        <v>24</v>
      </c>
      <c r="O596" t="s">
        <v>20</v>
      </c>
      <c r="P596" t="s">
        <v>616</v>
      </c>
      <c r="Q596" t="str">
        <f t="shared" si="9"/>
        <v>no</v>
      </c>
    </row>
    <row r="597" spans="1:17" x14ac:dyDescent="0.2">
      <c r="A597">
        <v>161518</v>
      </c>
      <c r="B597" t="s">
        <v>645</v>
      </c>
      <c r="C597" t="s">
        <v>635</v>
      </c>
      <c r="D597">
        <v>0.83509999999999995</v>
      </c>
      <c r="E597">
        <v>964</v>
      </c>
      <c r="F597">
        <v>44420</v>
      </c>
      <c r="G597">
        <v>0.65739999999999998</v>
      </c>
      <c r="H597">
        <v>0.74570000000000003</v>
      </c>
      <c r="I597">
        <v>0.2361</v>
      </c>
      <c r="J597">
        <v>59045</v>
      </c>
      <c r="K597">
        <v>27000</v>
      </c>
      <c r="L597">
        <v>6294</v>
      </c>
      <c r="M597">
        <v>10</v>
      </c>
      <c r="N597" t="s">
        <v>24</v>
      </c>
      <c r="O597" t="s">
        <v>73</v>
      </c>
      <c r="P597" t="s">
        <v>616</v>
      </c>
      <c r="Q597" t="str">
        <f t="shared" si="9"/>
        <v>yes</v>
      </c>
    </row>
    <row r="598" spans="1:17" x14ac:dyDescent="0.2">
      <c r="A598">
        <v>161554</v>
      </c>
      <c r="B598" t="s">
        <v>646</v>
      </c>
      <c r="C598" t="s">
        <v>635</v>
      </c>
      <c r="D598">
        <v>0.7923</v>
      </c>
      <c r="E598">
        <v>4222</v>
      </c>
      <c r="F598">
        <v>27944</v>
      </c>
      <c r="G598">
        <v>0.40350000000000003</v>
      </c>
      <c r="H598">
        <v>0.73939999999999995</v>
      </c>
      <c r="I598">
        <v>0.2828</v>
      </c>
      <c r="J598">
        <v>49958</v>
      </c>
      <c r="K598">
        <v>19060</v>
      </c>
      <c r="L598">
        <v>10420</v>
      </c>
      <c r="M598">
        <v>14</v>
      </c>
      <c r="N598" t="s">
        <v>19</v>
      </c>
      <c r="O598" t="s">
        <v>20</v>
      </c>
      <c r="P598" t="s">
        <v>616</v>
      </c>
      <c r="Q598" t="str">
        <f t="shared" si="9"/>
        <v>no</v>
      </c>
    </row>
    <row r="599" spans="1:17" x14ac:dyDescent="0.2">
      <c r="A599">
        <v>161563</v>
      </c>
      <c r="B599" t="s">
        <v>647</v>
      </c>
      <c r="C599" t="s">
        <v>635</v>
      </c>
      <c r="D599">
        <v>0.96299999999999997</v>
      </c>
      <c r="E599">
        <v>647</v>
      </c>
      <c r="F599">
        <v>31824</v>
      </c>
      <c r="G599">
        <v>0.53690000000000004</v>
      </c>
      <c r="H599">
        <v>0.77490000000000003</v>
      </c>
      <c r="I599">
        <v>0.18149999999999999</v>
      </c>
      <c r="J599">
        <v>44991</v>
      </c>
      <c r="K599">
        <v>24250</v>
      </c>
      <c r="L599">
        <v>7625</v>
      </c>
      <c r="M599">
        <v>20</v>
      </c>
      <c r="N599" t="s">
        <v>24</v>
      </c>
      <c r="O599" t="s">
        <v>73</v>
      </c>
      <c r="P599" t="s">
        <v>616</v>
      </c>
      <c r="Q599" t="str">
        <f t="shared" si="9"/>
        <v>no</v>
      </c>
    </row>
    <row r="600" spans="1:17" x14ac:dyDescent="0.2">
      <c r="A600">
        <v>164447</v>
      </c>
      <c r="B600" t="s">
        <v>648</v>
      </c>
      <c r="C600" t="s">
        <v>649</v>
      </c>
      <c r="D600">
        <v>0.99570000000000003</v>
      </c>
      <c r="E600">
        <v>1017</v>
      </c>
      <c r="F600">
        <v>44230</v>
      </c>
      <c r="G600">
        <v>0.45910000000000001</v>
      </c>
      <c r="H600">
        <v>0.56730000000000003</v>
      </c>
      <c r="I600">
        <v>0.44800000000000001</v>
      </c>
      <c r="J600">
        <v>53124</v>
      </c>
      <c r="K600">
        <v>27000</v>
      </c>
      <c r="L600">
        <v>7628</v>
      </c>
      <c r="M600">
        <v>16</v>
      </c>
      <c r="N600" t="s">
        <v>24</v>
      </c>
      <c r="O600" t="s">
        <v>20</v>
      </c>
      <c r="P600" t="s">
        <v>616</v>
      </c>
      <c r="Q600" t="str">
        <f t="shared" si="9"/>
        <v>yes</v>
      </c>
    </row>
    <row r="601" spans="1:17" x14ac:dyDescent="0.2">
      <c r="A601">
        <v>164465</v>
      </c>
      <c r="B601" t="s">
        <v>650</v>
      </c>
      <c r="C601" t="s">
        <v>649</v>
      </c>
      <c r="D601">
        <v>9.01E-2</v>
      </c>
      <c r="E601">
        <v>1911</v>
      </c>
      <c r="F601">
        <v>70480</v>
      </c>
      <c r="G601">
        <v>0.93899999999999995</v>
      </c>
      <c r="H601">
        <v>0.97340000000000004</v>
      </c>
      <c r="I601">
        <v>0.19839999999999999</v>
      </c>
      <c r="J601">
        <v>77644</v>
      </c>
      <c r="K601">
        <v>13740</v>
      </c>
      <c r="L601">
        <v>15606</v>
      </c>
      <c r="M601">
        <v>6</v>
      </c>
      <c r="N601" t="s">
        <v>24</v>
      </c>
      <c r="O601" t="s">
        <v>20</v>
      </c>
      <c r="P601" t="s">
        <v>616</v>
      </c>
      <c r="Q601" t="str">
        <f t="shared" si="9"/>
        <v>yes</v>
      </c>
    </row>
    <row r="602" spans="1:17" x14ac:dyDescent="0.2">
      <c r="A602">
        <v>164492</v>
      </c>
      <c r="B602" t="s">
        <v>651</v>
      </c>
      <c r="C602" t="s">
        <v>649</v>
      </c>
      <c r="D602">
        <v>0.503</v>
      </c>
      <c r="E602">
        <v>906</v>
      </c>
      <c r="F602">
        <v>44571</v>
      </c>
      <c r="G602">
        <v>0.46229999999999999</v>
      </c>
      <c r="H602">
        <v>0.60319999999999996</v>
      </c>
      <c r="I602">
        <v>0.34289999999999998</v>
      </c>
      <c r="J602">
        <v>46651</v>
      </c>
      <c r="K602">
        <v>25000</v>
      </c>
      <c r="L602">
        <v>7264</v>
      </c>
      <c r="M602">
        <v>12</v>
      </c>
      <c r="N602" t="s">
        <v>24</v>
      </c>
      <c r="O602" t="s">
        <v>73</v>
      </c>
      <c r="P602" t="s">
        <v>616</v>
      </c>
      <c r="Q602" t="str">
        <f t="shared" si="9"/>
        <v>no</v>
      </c>
    </row>
    <row r="603" spans="1:17" x14ac:dyDescent="0.2">
      <c r="A603">
        <v>164562</v>
      </c>
      <c r="B603" t="s">
        <v>652</v>
      </c>
      <c r="C603" t="s">
        <v>649</v>
      </c>
      <c r="D603">
        <v>0.82979999999999998</v>
      </c>
      <c r="E603">
        <v>1669</v>
      </c>
      <c r="F603">
        <v>51356</v>
      </c>
      <c r="G603">
        <v>0.75229999999999997</v>
      </c>
      <c r="H603">
        <v>0.83919999999999995</v>
      </c>
      <c r="I603">
        <v>0.2198</v>
      </c>
      <c r="J603">
        <v>74895</v>
      </c>
      <c r="K603">
        <v>27000</v>
      </c>
      <c r="L603">
        <v>9808</v>
      </c>
      <c r="M603">
        <v>11</v>
      </c>
      <c r="N603" t="s">
        <v>24</v>
      </c>
      <c r="O603" t="s">
        <v>20</v>
      </c>
      <c r="P603" t="s">
        <v>616</v>
      </c>
      <c r="Q603" t="str">
        <f t="shared" si="9"/>
        <v>yes</v>
      </c>
    </row>
    <row r="604" spans="1:17" x14ac:dyDescent="0.2">
      <c r="A604">
        <v>164580</v>
      </c>
      <c r="B604" t="s">
        <v>653</v>
      </c>
      <c r="C604" t="s">
        <v>649</v>
      </c>
      <c r="D604">
        <v>0.1709</v>
      </c>
      <c r="E604">
        <v>2728</v>
      </c>
      <c r="F604">
        <v>57152</v>
      </c>
      <c r="G604">
        <v>0.93120000000000003</v>
      </c>
      <c r="H604">
        <v>0.94569999999999999</v>
      </c>
      <c r="I604">
        <v>0.1628</v>
      </c>
      <c r="J604">
        <v>123938</v>
      </c>
      <c r="K604">
        <v>20000</v>
      </c>
      <c r="L604">
        <v>20620</v>
      </c>
      <c r="M604">
        <v>15</v>
      </c>
      <c r="N604" t="s">
        <v>24</v>
      </c>
      <c r="O604" t="s">
        <v>29</v>
      </c>
      <c r="P604" t="s">
        <v>616</v>
      </c>
      <c r="Q604" t="str">
        <f t="shared" si="9"/>
        <v>yes</v>
      </c>
    </row>
    <row r="605" spans="1:17" x14ac:dyDescent="0.2">
      <c r="A605">
        <v>164632</v>
      </c>
      <c r="B605" t="s">
        <v>654</v>
      </c>
      <c r="C605" t="s">
        <v>649</v>
      </c>
      <c r="D605">
        <v>0.85199999999999998</v>
      </c>
      <c r="E605">
        <v>1108</v>
      </c>
      <c r="F605">
        <v>38302</v>
      </c>
      <c r="G605">
        <v>0.43940000000000001</v>
      </c>
      <c r="H605">
        <v>0.72799999999999998</v>
      </c>
      <c r="I605">
        <v>0.63770000000000004</v>
      </c>
      <c r="J605">
        <v>55383</v>
      </c>
      <c r="K605">
        <v>24901</v>
      </c>
      <c r="L605">
        <v>9202</v>
      </c>
      <c r="M605">
        <v>8</v>
      </c>
      <c r="N605" t="s">
        <v>24</v>
      </c>
      <c r="O605" t="s">
        <v>29</v>
      </c>
      <c r="P605" t="s">
        <v>616</v>
      </c>
      <c r="Q605" t="str">
        <f t="shared" si="9"/>
        <v>yes</v>
      </c>
    </row>
    <row r="606" spans="1:17" x14ac:dyDescent="0.2">
      <c r="A606">
        <v>164739</v>
      </c>
      <c r="B606" t="s">
        <v>655</v>
      </c>
      <c r="C606" t="s">
        <v>649</v>
      </c>
      <c r="D606">
        <v>0.45050000000000001</v>
      </c>
      <c r="E606">
        <v>4474</v>
      </c>
      <c r="F606">
        <v>61000</v>
      </c>
      <c r="G606">
        <v>0.8679</v>
      </c>
      <c r="H606">
        <v>0.92679999999999996</v>
      </c>
      <c r="I606">
        <v>0.16070000000000001</v>
      </c>
      <c r="J606">
        <v>120959</v>
      </c>
      <c r="K606">
        <v>25023</v>
      </c>
      <c r="L606">
        <v>15847</v>
      </c>
      <c r="M606">
        <v>12</v>
      </c>
      <c r="N606" t="s">
        <v>24</v>
      </c>
      <c r="O606" t="s">
        <v>20</v>
      </c>
      <c r="P606" t="s">
        <v>616</v>
      </c>
      <c r="Q606" t="str">
        <f t="shared" si="9"/>
        <v>yes</v>
      </c>
    </row>
    <row r="607" spans="1:17" x14ac:dyDescent="0.2">
      <c r="A607">
        <v>164748</v>
      </c>
      <c r="B607" t="s">
        <v>656</v>
      </c>
      <c r="C607" t="s">
        <v>649</v>
      </c>
      <c r="D607">
        <v>0.43530000000000002</v>
      </c>
      <c r="E607">
        <v>7468</v>
      </c>
      <c r="F607">
        <v>52040</v>
      </c>
      <c r="G607">
        <v>0.67310000000000003</v>
      </c>
      <c r="H607">
        <v>0.88570000000000004</v>
      </c>
      <c r="I607">
        <v>0.1618</v>
      </c>
      <c r="J607">
        <v>33647</v>
      </c>
      <c r="K607">
        <v>25000</v>
      </c>
      <c r="L607">
        <v>10837</v>
      </c>
      <c r="M607">
        <v>9</v>
      </c>
      <c r="N607" t="s">
        <v>24</v>
      </c>
      <c r="O607" t="s">
        <v>20</v>
      </c>
      <c r="P607" t="s">
        <v>616</v>
      </c>
      <c r="Q607" t="str">
        <f t="shared" si="9"/>
        <v>no</v>
      </c>
    </row>
    <row r="608" spans="1:17" x14ac:dyDescent="0.2">
      <c r="A608">
        <v>164924</v>
      </c>
      <c r="B608" t="s">
        <v>657</v>
      </c>
      <c r="C608" t="s">
        <v>649</v>
      </c>
      <c r="D608">
        <v>0.1643</v>
      </c>
      <c r="E608">
        <v>10085</v>
      </c>
      <c r="F608">
        <v>70702</v>
      </c>
      <c r="G608">
        <v>0.9083</v>
      </c>
      <c r="H608">
        <v>0.96020000000000005</v>
      </c>
      <c r="I608">
        <v>0.12909999999999999</v>
      </c>
      <c r="J608">
        <v>103937</v>
      </c>
      <c r="K608">
        <v>19000</v>
      </c>
      <c r="L608">
        <v>18131</v>
      </c>
      <c r="M608">
        <v>10</v>
      </c>
      <c r="N608" t="s">
        <v>24</v>
      </c>
      <c r="O608" t="s">
        <v>20</v>
      </c>
      <c r="P608" t="s">
        <v>616</v>
      </c>
      <c r="Q608" t="str">
        <f t="shared" si="9"/>
        <v>yes</v>
      </c>
    </row>
    <row r="609" spans="1:17" x14ac:dyDescent="0.2">
      <c r="A609">
        <v>164988</v>
      </c>
      <c r="B609" t="s">
        <v>658</v>
      </c>
      <c r="C609" t="s">
        <v>649</v>
      </c>
      <c r="D609">
        <v>0.1111</v>
      </c>
      <c r="E609">
        <v>18248</v>
      </c>
      <c r="F609">
        <v>68102</v>
      </c>
      <c r="G609">
        <v>0.88660000000000005</v>
      </c>
      <c r="H609">
        <v>0.94720000000000004</v>
      </c>
      <c r="I609">
        <v>0.1915</v>
      </c>
      <c r="J609">
        <v>83238</v>
      </c>
      <c r="K609">
        <v>23250</v>
      </c>
      <c r="L609">
        <v>16623</v>
      </c>
      <c r="M609">
        <v>10</v>
      </c>
      <c r="N609" t="s">
        <v>24</v>
      </c>
      <c r="O609" t="s">
        <v>20</v>
      </c>
      <c r="P609" t="s">
        <v>616</v>
      </c>
      <c r="Q609" t="str">
        <f t="shared" si="9"/>
        <v>yes</v>
      </c>
    </row>
    <row r="610" spans="1:17" x14ac:dyDescent="0.2">
      <c r="A610">
        <v>165015</v>
      </c>
      <c r="B610" t="s">
        <v>659</v>
      </c>
      <c r="C610" t="s">
        <v>649</v>
      </c>
      <c r="D610">
        <v>0.40500000000000003</v>
      </c>
      <c r="E610">
        <v>3618</v>
      </c>
      <c r="F610">
        <v>68080</v>
      </c>
      <c r="G610">
        <v>0.86029999999999995</v>
      </c>
      <c r="H610">
        <v>0.87019999999999997</v>
      </c>
      <c r="I610">
        <v>0.1497</v>
      </c>
      <c r="J610">
        <v>77231</v>
      </c>
      <c r="K610">
        <v>25648</v>
      </c>
      <c r="L610">
        <v>14570</v>
      </c>
      <c r="M610">
        <v>10</v>
      </c>
      <c r="N610" t="s">
        <v>24</v>
      </c>
      <c r="O610" t="s">
        <v>20</v>
      </c>
      <c r="P610" t="s">
        <v>616</v>
      </c>
      <c r="Q610" t="str">
        <f t="shared" si="9"/>
        <v>yes</v>
      </c>
    </row>
    <row r="611" spans="1:17" x14ac:dyDescent="0.2">
      <c r="A611">
        <v>165024</v>
      </c>
      <c r="B611" t="s">
        <v>660</v>
      </c>
      <c r="C611" t="s">
        <v>649</v>
      </c>
      <c r="D611">
        <v>0.87809999999999999</v>
      </c>
      <c r="E611">
        <v>7829</v>
      </c>
      <c r="F611">
        <v>17948</v>
      </c>
      <c r="G611">
        <v>0.53410000000000002</v>
      </c>
      <c r="H611">
        <v>0.75119999999999998</v>
      </c>
      <c r="I611">
        <v>0.31940000000000002</v>
      </c>
      <c r="J611">
        <v>57466</v>
      </c>
      <c r="K611">
        <v>24286</v>
      </c>
      <c r="L611">
        <v>11130</v>
      </c>
      <c r="M611">
        <v>17</v>
      </c>
      <c r="N611" t="s">
        <v>19</v>
      </c>
      <c r="O611" t="s">
        <v>29</v>
      </c>
      <c r="P611" t="s">
        <v>616</v>
      </c>
      <c r="Q611" t="str">
        <f t="shared" si="9"/>
        <v>yes</v>
      </c>
    </row>
    <row r="612" spans="1:17" x14ac:dyDescent="0.2">
      <c r="A612">
        <v>165334</v>
      </c>
      <c r="B612" t="s">
        <v>661</v>
      </c>
      <c r="C612" t="s">
        <v>649</v>
      </c>
      <c r="D612">
        <v>0.39539999999999997</v>
      </c>
      <c r="E612">
        <v>2214</v>
      </c>
      <c r="F612">
        <v>58867</v>
      </c>
      <c r="G612">
        <v>0.76939999999999997</v>
      </c>
      <c r="H612">
        <v>0.86170000000000002</v>
      </c>
      <c r="I612">
        <v>0.23130000000000001</v>
      </c>
      <c r="J612">
        <v>62381</v>
      </c>
      <c r="K612">
        <v>26759</v>
      </c>
      <c r="L612">
        <v>12471</v>
      </c>
      <c r="M612">
        <v>8</v>
      </c>
      <c r="N612" t="s">
        <v>24</v>
      </c>
      <c r="O612" t="s">
        <v>20</v>
      </c>
      <c r="P612" t="s">
        <v>616</v>
      </c>
      <c r="Q612" t="str">
        <f t="shared" si="9"/>
        <v>yes</v>
      </c>
    </row>
    <row r="613" spans="1:17" x14ac:dyDescent="0.2">
      <c r="A613">
        <v>165529</v>
      </c>
      <c r="B613" t="s">
        <v>662</v>
      </c>
      <c r="C613" t="s">
        <v>649</v>
      </c>
      <c r="D613">
        <v>0.87649999999999995</v>
      </c>
      <c r="E613">
        <v>1780</v>
      </c>
      <c r="F613">
        <v>47970</v>
      </c>
      <c r="G613">
        <v>0.51119999999999999</v>
      </c>
      <c r="H613">
        <v>0.66159999999999997</v>
      </c>
      <c r="I613">
        <v>0.30909999999999999</v>
      </c>
      <c r="J613">
        <v>54400</v>
      </c>
      <c r="K613">
        <v>25000</v>
      </c>
      <c r="L613">
        <v>11385</v>
      </c>
      <c r="M613">
        <v>12</v>
      </c>
      <c r="N613" t="s">
        <v>24</v>
      </c>
      <c r="O613" t="s">
        <v>29</v>
      </c>
      <c r="P613" t="s">
        <v>616</v>
      </c>
      <c r="Q613" t="str">
        <f t="shared" si="9"/>
        <v>yes</v>
      </c>
    </row>
    <row r="614" spans="1:17" x14ac:dyDescent="0.2">
      <c r="A614">
        <v>165574</v>
      </c>
      <c r="B614" t="s">
        <v>663</v>
      </c>
      <c r="C614" t="s">
        <v>649</v>
      </c>
      <c r="D614">
        <v>0.73709999999999998</v>
      </c>
      <c r="E614">
        <v>1089</v>
      </c>
      <c r="F614">
        <v>46526</v>
      </c>
      <c r="G614">
        <v>0.53590000000000004</v>
      </c>
      <c r="H614">
        <v>0.6835</v>
      </c>
      <c r="I614">
        <v>0.33710000000000001</v>
      </c>
      <c r="J614">
        <v>38109</v>
      </c>
      <c r="K614">
        <v>25000</v>
      </c>
      <c r="L614">
        <v>7401</v>
      </c>
      <c r="M614">
        <v>15</v>
      </c>
      <c r="N614" t="s">
        <v>24</v>
      </c>
      <c r="O614" t="s">
        <v>29</v>
      </c>
      <c r="P614" t="s">
        <v>616</v>
      </c>
      <c r="Q614" t="str">
        <f t="shared" si="9"/>
        <v>no</v>
      </c>
    </row>
    <row r="615" spans="1:17" x14ac:dyDescent="0.2">
      <c r="A615">
        <v>165662</v>
      </c>
      <c r="B615" t="s">
        <v>664</v>
      </c>
      <c r="C615" t="s">
        <v>649</v>
      </c>
      <c r="D615">
        <v>0.5131</v>
      </c>
      <c r="E615">
        <v>3870</v>
      </c>
      <c r="F615">
        <v>57056</v>
      </c>
      <c r="G615">
        <v>0.77110000000000001</v>
      </c>
      <c r="H615">
        <v>0.87360000000000004</v>
      </c>
      <c r="I615">
        <v>0.15509999999999999</v>
      </c>
      <c r="J615">
        <v>62832</v>
      </c>
      <c r="K615">
        <v>23000</v>
      </c>
      <c r="L615">
        <v>11853</v>
      </c>
      <c r="M615">
        <v>14</v>
      </c>
      <c r="N615" t="s">
        <v>24</v>
      </c>
      <c r="O615" t="s">
        <v>20</v>
      </c>
      <c r="P615" t="s">
        <v>616</v>
      </c>
      <c r="Q615" t="str">
        <f t="shared" si="9"/>
        <v>yes</v>
      </c>
    </row>
    <row r="616" spans="1:17" x14ac:dyDescent="0.2">
      <c r="A616">
        <v>165671</v>
      </c>
      <c r="B616" t="s">
        <v>665</v>
      </c>
      <c r="C616" t="s">
        <v>649</v>
      </c>
      <c r="D616">
        <v>0.75649999999999995</v>
      </c>
      <c r="E616">
        <v>1854</v>
      </c>
      <c r="F616">
        <v>48550</v>
      </c>
      <c r="G616">
        <v>0.67510000000000003</v>
      </c>
      <c r="H616">
        <v>0.78580000000000005</v>
      </c>
      <c r="I616">
        <v>0.2235</v>
      </c>
      <c r="J616">
        <v>68245</v>
      </c>
      <c r="K616">
        <v>27000</v>
      </c>
      <c r="L616">
        <v>10788</v>
      </c>
      <c r="M616">
        <v>13</v>
      </c>
      <c r="N616" t="s">
        <v>24</v>
      </c>
      <c r="O616" t="s">
        <v>20</v>
      </c>
      <c r="P616" t="s">
        <v>616</v>
      </c>
      <c r="Q616" t="str">
        <f t="shared" si="9"/>
        <v>yes</v>
      </c>
    </row>
    <row r="617" spans="1:17" x14ac:dyDescent="0.2">
      <c r="A617">
        <v>165699</v>
      </c>
      <c r="B617" t="s">
        <v>666</v>
      </c>
      <c r="C617" t="s">
        <v>649</v>
      </c>
      <c r="D617">
        <v>0.71209999999999996</v>
      </c>
      <c r="E617">
        <v>3125</v>
      </c>
      <c r="F617">
        <v>40650</v>
      </c>
      <c r="G617">
        <v>0.75560000000000005</v>
      </c>
      <c r="H617">
        <v>0.84360000000000002</v>
      </c>
      <c r="I617">
        <v>0.13</v>
      </c>
      <c r="J617">
        <v>58336</v>
      </c>
      <c r="K617">
        <v>27000</v>
      </c>
      <c r="L617">
        <v>11416</v>
      </c>
      <c r="M617">
        <v>13</v>
      </c>
      <c r="N617" t="s">
        <v>24</v>
      </c>
      <c r="O617" t="s">
        <v>29</v>
      </c>
      <c r="P617" t="s">
        <v>616</v>
      </c>
      <c r="Q617" t="str">
        <f t="shared" si="9"/>
        <v>yes</v>
      </c>
    </row>
    <row r="618" spans="1:17" x14ac:dyDescent="0.2">
      <c r="A618">
        <v>165802</v>
      </c>
      <c r="B618" t="s">
        <v>667</v>
      </c>
      <c r="C618" t="s">
        <v>649</v>
      </c>
      <c r="D618">
        <v>0.70679999999999998</v>
      </c>
      <c r="E618">
        <v>1167</v>
      </c>
      <c r="F618">
        <v>35689</v>
      </c>
      <c r="G618">
        <v>0.27750000000000002</v>
      </c>
      <c r="H618">
        <v>0.54590000000000005</v>
      </c>
      <c r="I618">
        <v>0.3967</v>
      </c>
      <c r="J618">
        <v>49669</v>
      </c>
      <c r="K618">
        <v>25000</v>
      </c>
      <c r="L618">
        <v>7855</v>
      </c>
      <c r="M618">
        <v>14</v>
      </c>
      <c r="N618" t="s">
        <v>24</v>
      </c>
      <c r="O618" t="s">
        <v>20</v>
      </c>
      <c r="P618" t="s">
        <v>616</v>
      </c>
      <c r="Q618" t="str">
        <f t="shared" si="9"/>
        <v>no</v>
      </c>
    </row>
    <row r="619" spans="1:17" x14ac:dyDescent="0.2">
      <c r="A619">
        <v>165820</v>
      </c>
      <c r="B619" t="s">
        <v>668</v>
      </c>
      <c r="C619" t="s">
        <v>649</v>
      </c>
      <c r="D619">
        <v>0.86929999999999996</v>
      </c>
      <c r="E619">
        <v>2752</v>
      </c>
      <c r="F619">
        <v>17426</v>
      </c>
      <c r="G619">
        <v>0.55120000000000002</v>
      </c>
      <c r="H619">
        <v>0.69469999999999998</v>
      </c>
      <c r="I619">
        <v>0.32790000000000002</v>
      </c>
      <c r="J619">
        <v>53874</v>
      </c>
      <c r="K619">
        <v>24239</v>
      </c>
      <c r="L619">
        <v>10973</v>
      </c>
      <c r="M619">
        <v>11</v>
      </c>
      <c r="N619" t="s">
        <v>19</v>
      </c>
      <c r="O619" t="s">
        <v>29</v>
      </c>
      <c r="P619" t="s">
        <v>616</v>
      </c>
      <c r="Q619" t="str">
        <f t="shared" si="9"/>
        <v>yes</v>
      </c>
    </row>
    <row r="620" spans="1:17" x14ac:dyDescent="0.2">
      <c r="A620">
        <v>165866</v>
      </c>
      <c r="B620" t="s">
        <v>669</v>
      </c>
      <c r="C620" t="s">
        <v>649</v>
      </c>
      <c r="D620">
        <v>0.83609999999999995</v>
      </c>
      <c r="E620">
        <v>2566</v>
      </c>
      <c r="F620">
        <v>18000</v>
      </c>
      <c r="G620">
        <v>0.47799999999999998</v>
      </c>
      <c r="H620">
        <v>0.70989999999999998</v>
      </c>
      <c r="I620">
        <v>0.36880000000000002</v>
      </c>
      <c r="J620">
        <v>52349</v>
      </c>
      <c r="K620">
        <v>25000</v>
      </c>
      <c r="L620">
        <v>11240</v>
      </c>
      <c r="M620">
        <v>12</v>
      </c>
      <c r="N620" t="s">
        <v>19</v>
      </c>
      <c r="O620" t="s">
        <v>20</v>
      </c>
      <c r="P620" t="s">
        <v>616</v>
      </c>
      <c r="Q620" t="str">
        <f t="shared" si="9"/>
        <v>yes</v>
      </c>
    </row>
    <row r="621" spans="1:17" x14ac:dyDescent="0.2">
      <c r="A621">
        <v>165936</v>
      </c>
      <c r="B621" t="s">
        <v>670</v>
      </c>
      <c r="C621" t="s">
        <v>649</v>
      </c>
      <c r="D621">
        <v>0.69230000000000003</v>
      </c>
      <c r="E621">
        <v>1278</v>
      </c>
      <c r="F621">
        <v>30700</v>
      </c>
      <c r="G621">
        <v>0.68540000000000001</v>
      </c>
      <c r="H621">
        <v>0.84419999999999995</v>
      </c>
      <c r="I621">
        <v>0.20799999999999999</v>
      </c>
      <c r="J621">
        <v>52119</v>
      </c>
      <c r="K621">
        <v>26250</v>
      </c>
      <c r="L621">
        <v>7927</v>
      </c>
      <c r="M621">
        <v>10</v>
      </c>
      <c r="N621" t="s">
        <v>24</v>
      </c>
      <c r="O621" t="s">
        <v>73</v>
      </c>
      <c r="P621" t="s">
        <v>616</v>
      </c>
      <c r="Q621" t="str">
        <f t="shared" si="9"/>
        <v>yes</v>
      </c>
    </row>
    <row r="622" spans="1:17" x14ac:dyDescent="0.2">
      <c r="A622">
        <v>166018</v>
      </c>
      <c r="B622" t="s">
        <v>671</v>
      </c>
      <c r="C622" t="s">
        <v>649</v>
      </c>
      <c r="D622">
        <v>0.75280000000000002</v>
      </c>
      <c r="E622">
        <v>839</v>
      </c>
      <c r="F622">
        <v>58896</v>
      </c>
      <c r="G622">
        <v>0.54259999999999997</v>
      </c>
      <c r="H622">
        <v>0.78380000000000005</v>
      </c>
      <c r="I622">
        <v>0.39329999999999998</v>
      </c>
      <c r="J622">
        <v>46938</v>
      </c>
      <c r="K622">
        <v>26893</v>
      </c>
      <c r="L622">
        <v>10085</v>
      </c>
      <c r="M622">
        <v>13</v>
      </c>
      <c r="N622" t="s">
        <v>24</v>
      </c>
      <c r="O622" t="s">
        <v>73</v>
      </c>
      <c r="P622" t="s">
        <v>616</v>
      </c>
      <c r="Q622" t="str">
        <f t="shared" si="9"/>
        <v>no</v>
      </c>
    </row>
    <row r="623" spans="1:17" x14ac:dyDescent="0.2">
      <c r="A623">
        <v>166027</v>
      </c>
      <c r="B623" t="s">
        <v>672</v>
      </c>
      <c r="C623" t="s">
        <v>649</v>
      </c>
      <c r="D623">
        <v>3.6499999999999998E-2</v>
      </c>
      <c r="E623">
        <v>7601</v>
      </c>
      <c r="F623">
        <v>61676</v>
      </c>
      <c r="G623">
        <v>0.9758</v>
      </c>
      <c r="H623">
        <v>0.98299999999999998</v>
      </c>
      <c r="I623">
        <v>0.1643</v>
      </c>
      <c r="J623">
        <v>101817</v>
      </c>
      <c r="K623">
        <v>14000</v>
      </c>
      <c r="L623">
        <v>25048</v>
      </c>
      <c r="M623">
        <v>7</v>
      </c>
      <c r="N623" t="s">
        <v>24</v>
      </c>
      <c r="O623" t="s">
        <v>20</v>
      </c>
      <c r="P623" t="s">
        <v>616</v>
      </c>
      <c r="Q623" t="str">
        <f t="shared" si="9"/>
        <v>yes</v>
      </c>
    </row>
    <row r="624" spans="1:17" x14ac:dyDescent="0.2">
      <c r="A624">
        <v>166054</v>
      </c>
      <c r="B624" t="s">
        <v>673</v>
      </c>
      <c r="C624" t="s">
        <v>649</v>
      </c>
      <c r="D624">
        <v>0.79630000000000001</v>
      </c>
      <c r="E624">
        <v>64</v>
      </c>
      <c r="F624">
        <v>22490</v>
      </c>
      <c r="G624">
        <v>0.44440000000000002</v>
      </c>
      <c r="H624">
        <v>0.71430000000000005</v>
      </c>
      <c r="I624">
        <v>0.2424</v>
      </c>
      <c r="J624">
        <v>51724</v>
      </c>
      <c r="K624">
        <v>21500</v>
      </c>
      <c r="L624">
        <v>7542</v>
      </c>
      <c r="M624">
        <v>7</v>
      </c>
      <c r="N624" t="s">
        <v>24</v>
      </c>
      <c r="O624" t="s">
        <v>29</v>
      </c>
      <c r="P624" t="s">
        <v>616</v>
      </c>
      <c r="Q624" t="str">
        <f t="shared" si="9"/>
        <v>yes</v>
      </c>
    </row>
    <row r="625" spans="1:17" x14ac:dyDescent="0.2">
      <c r="A625">
        <v>166124</v>
      </c>
      <c r="B625" t="s">
        <v>674</v>
      </c>
      <c r="C625" t="s">
        <v>649</v>
      </c>
      <c r="D625">
        <v>0.17610000000000001</v>
      </c>
      <c r="E625">
        <v>3106</v>
      </c>
      <c r="F625">
        <v>64500</v>
      </c>
      <c r="G625">
        <v>0.87329999999999997</v>
      </c>
      <c r="H625">
        <v>0.94779999999999998</v>
      </c>
      <c r="I625">
        <v>0.14799999999999999</v>
      </c>
      <c r="J625">
        <v>90543</v>
      </c>
      <c r="K625">
        <v>27000</v>
      </c>
      <c r="L625">
        <v>12363</v>
      </c>
      <c r="M625">
        <v>9</v>
      </c>
      <c r="N625" t="s">
        <v>24</v>
      </c>
      <c r="O625" t="s">
        <v>20</v>
      </c>
      <c r="P625" t="s">
        <v>616</v>
      </c>
      <c r="Q625" t="str">
        <f t="shared" si="9"/>
        <v>yes</v>
      </c>
    </row>
    <row r="626" spans="1:17" x14ac:dyDescent="0.2">
      <c r="A626">
        <v>166391</v>
      </c>
      <c r="B626" t="s">
        <v>675</v>
      </c>
      <c r="C626" t="s">
        <v>649</v>
      </c>
      <c r="D626">
        <v>0.81220000000000003</v>
      </c>
      <c r="E626">
        <v>1226</v>
      </c>
      <c r="F626">
        <v>27040</v>
      </c>
      <c r="G626">
        <v>0.58640000000000003</v>
      </c>
      <c r="H626">
        <v>0.70379999999999998</v>
      </c>
      <c r="I626">
        <v>0.31280000000000002</v>
      </c>
      <c r="J626">
        <v>49705</v>
      </c>
      <c r="K626">
        <v>26000</v>
      </c>
      <c r="L626">
        <v>8850</v>
      </c>
      <c r="M626">
        <v>12</v>
      </c>
      <c r="N626" t="s">
        <v>24</v>
      </c>
      <c r="O626" t="s">
        <v>20</v>
      </c>
      <c r="P626" t="s">
        <v>616</v>
      </c>
      <c r="Q626" t="str">
        <f t="shared" si="9"/>
        <v>no</v>
      </c>
    </row>
    <row r="627" spans="1:17" x14ac:dyDescent="0.2">
      <c r="A627">
        <v>166452</v>
      </c>
      <c r="B627" t="s">
        <v>676</v>
      </c>
      <c r="C627" t="s">
        <v>649</v>
      </c>
      <c r="D627">
        <v>0.96870000000000001</v>
      </c>
      <c r="E627">
        <v>1122</v>
      </c>
      <c r="F627">
        <v>34256</v>
      </c>
      <c r="G627">
        <v>0.58020000000000005</v>
      </c>
      <c r="H627">
        <v>0.7228</v>
      </c>
      <c r="I627">
        <v>0.30549999999999999</v>
      </c>
      <c r="J627">
        <v>51173</v>
      </c>
      <c r="K627">
        <v>21000</v>
      </c>
      <c r="L627">
        <v>8813</v>
      </c>
      <c r="M627">
        <v>10</v>
      </c>
      <c r="N627" t="s">
        <v>24</v>
      </c>
      <c r="O627" t="s">
        <v>20</v>
      </c>
      <c r="P627" t="s">
        <v>616</v>
      </c>
      <c r="Q627" t="str">
        <f t="shared" si="9"/>
        <v>yes</v>
      </c>
    </row>
    <row r="628" spans="1:17" x14ac:dyDescent="0.2">
      <c r="A628">
        <v>166513</v>
      </c>
      <c r="B628" t="s">
        <v>677</v>
      </c>
      <c r="C628" t="s">
        <v>649</v>
      </c>
      <c r="D628">
        <v>0.83040000000000003</v>
      </c>
      <c r="E628">
        <v>11434</v>
      </c>
      <c r="F628">
        <v>36264</v>
      </c>
      <c r="G628">
        <v>0.6482</v>
      </c>
      <c r="H628">
        <v>0.83989999999999998</v>
      </c>
      <c r="I628">
        <v>0.3</v>
      </c>
      <c r="J628">
        <v>64874</v>
      </c>
      <c r="K628">
        <v>23704</v>
      </c>
      <c r="L628">
        <v>14275</v>
      </c>
      <c r="M628">
        <v>17</v>
      </c>
      <c r="N628" t="s">
        <v>19</v>
      </c>
      <c r="O628" t="s">
        <v>29</v>
      </c>
      <c r="P628" t="s">
        <v>616</v>
      </c>
      <c r="Q628" t="str">
        <f t="shared" si="9"/>
        <v>yes</v>
      </c>
    </row>
    <row r="629" spans="1:17" x14ac:dyDescent="0.2">
      <c r="A629">
        <v>166629</v>
      </c>
      <c r="B629" t="s">
        <v>678</v>
      </c>
      <c r="C629" t="s">
        <v>649</v>
      </c>
      <c r="D629">
        <v>0.59730000000000005</v>
      </c>
      <c r="E629">
        <v>23671</v>
      </c>
      <c r="F629">
        <v>40449</v>
      </c>
      <c r="G629">
        <v>0.83260000000000001</v>
      </c>
      <c r="H629">
        <v>0.91910000000000003</v>
      </c>
      <c r="I629">
        <v>0.19939999999999999</v>
      </c>
      <c r="J629">
        <v>71631</v>
      </c>
      <c r="K629">
        <v>22763</v>
      </c>
      <c r="L629">
        <v>14663</v>
      </c>
      <c r="M629">
        <v>17</v>
      </c>
      <c r="N629" t="s">
        <v>19</v>
      </c>
      <c r="O629" t="s">
        <v>20</v>
      </c>
      <c r="P629" t="s">
        <v>616</v>
      </c>
      <c r="Q629" t="str">
        <f t="shared" si="9"/>
        <v>yes</v>
      </c>
    </row>
    <row r="630" spans="1:17" x14ac:dyDescent="0.2">
      <c r="A630">
        <v>166638</v>
      </c>
      <c r="B630" t="s">
        <v>679</v>
      </c>
      <c r="C630" t="s">
        <v>649</v>
      </c>
      <c r="D630">
        <v>0.83779999999999999</v>
      </c>
      <c r="E630">
        <v>11512</v>
      </c>
      <c r="F630">
        <v>38125</v>
      </c>
      <c r="G630">
        <v>0.49409999999999998</v>
      </c>
      <c r="H630">
        <v>0.70409999999999995</v>
      </c>
      <c r="I630">
        <v>0.41549999999999998</v>
      </c>
      <c r="J630">
        <v>65865</v>
      </c>
      <c r="K630">
        <v>21974</v>
      </c>
      <c r="L630">
        <v>12724</v>
      </c>
      <c r="M630">
        <v>15</v>
      </c>
      <c r="N630" t="s">
        <v>19</v>
      </c>
      <c r="O630" t="s">
        <v>20</v>
      </c>
      <c r="P630" t="s">
        <v>616</v>
      </c>
      <c r="Q630" t="str">
        <f t="shared" si="9"/>
        <v>yes</v>
      </c>
    </row>
    <row r="631" spans="1:17" x14ac:dyDescent="0.2">
      <c r="A631">
        <v>166656</v>
      </c>
      <c r="B631" t="s">
        <v>680</v>
      </c>
      <c r="C631" t="s">
        <v>649</v>
      </c>
      <c r="D631">
        <v>0.85209999999999997</v>
      </c>
      <c r="E631">
        <v>3451</v>
      </c>
      <c r="F631">
        <v>40530</v>
      </c>
      <c r="G631">
        <v>0.62019999999999997</v>
      </c>
      <c r="H631">
        <v>0.73960000000000004</v>
      </c>
      <c r="I631">
        <v>0.30059999999999998</v>
      </c>
      <c r="J631">
        <v>125557</v>
      </c>
      <c r="K631">
        <v>25000</v>
      </c>
      <c r="L631">
        <v>11769</v>
      </c>
      <c r="M631">
        <v>9</v>
      </c>
      <c r="N631" t="s">
        <v>24</v>
      </c>
      <c r="O631" t="s">
        <v>20</v>
      </c>
      <c r="P631" t="s">
        <v>616</v>
      </c>
      <c r="Q631" t="str">
        <f t="shared" si="9"/>
        <v>yes</v>
      </c>
    </row>
    <row r="632" spans="1:17" x14ac:dyDescent="0.2">
      <c r="A632">
        <v>166674</v>
      </c>
      <c r="B632" t="s">
        <v>681</v>
      </c>
      <c r="C632" t="s">
        <v>649</v>
      </c>
      <c r="D632">
        <v>0.76270000000000004</v>
      </c>
      <c r="E632">
        <v>1831</v>
      </c>
      <c r="F632">
        <v>43400</v>
      </c>
      <c r="G632">
        <v>0.68869999999999998</v>
      </c>
      <c r="H632">
        <v>0.89100000000000001</v>
      </c>
      <c r="I632">
        <v>0.29530000000000001</v>
      </c>
      <c r="J632">
        <v>43582</v>
      </c>
      <c r="K632">
        <v>25755</v>
      </c>
      <c r="L632">
        <v>10690</v>
      </c>
      <c r="M632">
        <v>9</v>
      </c>
      <c r="N632" t="s">
        <v>19</v>
      </c>
      <c r="O632" t="s">
        <v>20</v>
      </c>
      <c r="P632" t="s">
        <v>616</v>
      </c>
      <c r="Q632" t="str">
        <f t="shared" si="9"/>
        <v>no</v>
      </c>
    </row>
    <row r="633" spans="1:17" x14ac:dyDescent="0.2">
      <c r="A633">
        <v>166683</v>
      </c>
      <c r="B633" t="s">
        <v>682</v>
      </c>
      <c r="C633" t="s">
        <v>649</v>
      </c>
      <c r="D633">
        <v>4.5499999999999999E-2</v>
      </c>
      <c r="E633">
        <v>4535</v>
      </c>
      <c r="F633">
        <v>62396</v>
      </c>
      <c r="G633">
        <v>0.96409999999999996</v>
      </c>
      <c r="H633">
        <v>0.99080000000000001</v>
      </c>
      <c r="I633">
        <v>0.19320000000000001</v>
      </c>
      <c r="J633">
        <v>143372</v>
      </c>
      <c r="K633">
        <v>14768</v>
      </c>
      <c r="L633">
        <v>24177</v>
      </c>
      <c r="M633">
        <v>3</v>
      </c>
      <c r="N633" t="s">
        <v>24</v>
      </c>
      <c r="O633" t="s">
        <v>20</v>
      </c>
      <c r="P633" t="s">
        <v>616</v>
      </c>
      <c r="Q633" t="str">
        <f t="shared" si="9"/>
        <v>yes</v>
      </c>
    </row>
    <row r="634" spans="1:17" x14ac:dyDescent="0.2">
      <c r="A634">
        <v>166692</v>
      </c>
      <c r="B634" t="s">
        <v>683</v>
      </c>
      <c r="C634" t="s">
        <v>649</v>
      </c>
      <c r="D634">
        <v>0.94699999999999995</v>
      </c>
      <c r="E634">
        <v>1395</v>
      </c>
      <c r="F634">
        <v>23722</v>
      </c>
      <c r="G634">
        <v>0.74060000000000004</v>
      </c>
      <c r="H634">
        <v>0.86799999999999999</v>
      </c>
      <c r="I634">
        <v>0.18959999999999999</v>
      </c>
      <c r="J634">
        <v>82392</v>
      </c>
      <c r="K634">
        <v>25000</v>
      </c>
      <c r="L634">
        <v>10073</v>
      </c>
      <c r="M634">
        <v>13</v>
      </c>
      <c r="N634" t="s">
        <v>19</v>
      </c>
      <c r="O634" t="s">
        <v>29</v>
      </c>
      <c r="P634" t="s">
        <v>616</v>
      </c>
      <c r="Q634" t="str">
        <f t="shared" si="9"/>
        <v>yes</v>
      </c>
    </row>
    <row r="635" spans="1:17" x14ac:dyDescent="0.2">
      <c r="A635">
        <v>166850</v>
      </c>
      <c r="B635" t="s">
        <v>684</v>
      </c>
      <c r="C635" t="s">
        <v>649</v>
      </c>
      <c r="D635">
        <v>0.70020000000000004</v>
      </c>
      <c r="E635">
        <v>3916</v>
      </c>
      <c r="F635">
        <v>53962</v>
      </c>
      <c r="G635">
        <v>0.70050000000000001</v>
      </c>
      <c r="H635">
        <v>0.79269999999999996</v>
      </c>
      <c r="I635">
        <v>0.15579999999999999</v>
      </c>
      <c r="J635">
        <v>75584</v>
      </c>
      <c r="K635">
        <v>27000</v>
      </c>
      <c r="L635">
        <v>12316</v>
      </c>
      <c r="M635">
        <v>13</v>
      </c>
      <c r="N635" t="s">
        <v>24</v>
      </c>
      <c r="O635" t="s">
        <v>29</v>
      </c>
      <c r="P635" t="s">
        <v>616</v>
      </c>
      <c r="Q635" t="str">
        <f t="shared" si="9"/>
        <v>yes</v>
      </c>
    </row>
    <row r="636" spans="1:17" x14ac:dyDescent="0.2">
      <c r="A636">
        <v>166939</v>
      </c>
      <c r="B636" t="s">
        <v>685</v>
      </c>
      <c r="C636" t="s">
        <v>649</v>
      </c>
      <c r="D636">
        <v>0.36030000000000001</v>
      </c>
      <c r="E636">
        <v>2169</v>
      </c>
      <c r="F636">
        <v>67018</v>
      </c>
      <c r="G636">
        <v>0.84389999999999998</v>
      </c>
      <c r="H636">
        <v>0.88590000000000002</v>
      </c>
      <c r="I636">
        <v>0.21890000000000001</v>
      </c>
      <c r="J636">
        <v>58418</v>
      </c>
      <c r="K636">
        <v>22902</v>
      </c>
      <c r="L636">
        <v>13140</v>
      </c>
      <c r="M636">
        <v>9</v>
      </c>
      <c r="N636" t="s">
        <v>24</v>
      </c>
      <c r="O636" t="s">
        <v>29</v>
      </c>
      <c r="P636" t="s">
        <v>616</v>
      </c>
      <c r="Q636" t="str">
        <f t="shared" si="9"/>
        <v>yes</v>
      </c>
    </row>
    <row r="637" spans="1:17" x14ac:dyDescent="0.2">
      <c r="A637">
        <v>167057</v>
      </c>
      <c r="B637" t="s">
        <v>686</v>
      </c>
      <c r="C637" t="s">
        <v>649</v>
      </c>
      <c r="D637">
        <v>0.41099999999999998</v>
      </c>
      <c r="E637">
        <v>393</v>
      </c>
      <c r="F637">
        <v>60750</v>
      </c>
      <c r="G637">
        <v>0.7339</v>
      </c>
      <c r="H637">
        <v>0.88419999999999999</v>
      </c>
      <c r="I637">
        <v>7.3800000000000004E-2</v>
      </c>
      <c r="J637">
        <v>34483</v>
      </c>
      <c r="K637">
        <v>27000</v>
      </c>
      <c r="L637">
        <v>7937</v>
      </c>
      <c r="M637">
        <v>5</v>
      </c>
      <c r="N637" t="s">
        <v>24</v>
      </c>
      <c r="O637" t="s">
        <v>20</v>
      </c>
      <c r="P637" t="s">
        <v>616</v>
      </c>
      <c r="Q637" t="str">
        <f t="shared" si="9"/>
        <v>no</v>
      </c>
    </row>
    <row r="638" spans="1:17" x14ac:dyDescent="0.2">
      <c r="A638">
        <v>167260</v>
      </c>
      <c r="B638" t="s">
        <v>687</v>
      </c>
      <c r="C638" t="s">
        <v>649</v>
      </c>
      <c r="D638">
        <v>0.80840000000000001</v>
      </c>
      <c r="E638">
        <v>1163</v>
      </c>
      <c r="F638">
        <v>42705</v>
      </c>
      <c r="G638">
        <v>0.62609999999999999</v>
      </c>
      <c r="H638">
        <v>0.72460000000000002</v>
      </c>
      <c r="I638">
        <v>0.25519999999999998</v>
      </c>
      <c r="J638">
        <v>58063</v>
      </c>
      <c r="K638">
        <v>27000</v>
      </c>
      <c r="L638">
        <v>9714</v>
      </c>
      <c r="M638">
        <v>15</v>
      </c>
      <c r="N638" t="s">
        <v>24</v>
      </c>
      <c r="O638" t="s">
        <v>29</v>
      </c>
      <c r="P638" t="s">
        <v>616</v>
      </c>
      <c r="Q638" t="str">
        <f t="shared" si="9"/>
        <v>yes</v>
      </c>
    </row>
    <row r="639" spans="1:17" x14ac:dyDescent="0.2">
      <c r="A639">
        <v>167288</v>
      </c>
      <c r="B639" t="s">
        <v>688</v>
      </c>
      <c r="C639" t="s">
        <v>649</v>
      </c>
      <c r="D639">
        <v>0.89739999999999998</v>
      </c>
      <c r="E639">
        <v>713</v>
      </c>
      <c r="F639">
        <v>21381</v>
      </c>
      <c r="G639">
        <v>0.55640000000000001</v>
      </c>
      <c r="H639">
        <v>0.75660000000000005</v>
      </c>
      <c r="I639">
        <v>0.41270000000000001</v>
      </c>
      <c r="J639">
        <v>48102</v>
      </c>
      <c r="K639">
        <v>23750</v>
      </c>
      <c r="L639">
        <v>10457</v>
      </c>
      <c r="M639">
        <v>8</v>
      </c>
      <c r="N639" t="s">
        <v>19</v>
      </c>
      <c r="O639" t="s">
        <v>73</v>
      </c>
      <c r="P639" t="s">
        <v>616</v>
      </c>
      <c r="Q639" t="str">
        <f t="shared" si="9"/>
        <v>no</v>
      </c>
    </row>
    <row r="640" spans="1:17" x14ac:dyDescent="0.2">
      <c r="A640">
        <v>167358</v>
      </c>
      <c r="B640" t="s">
        <v>689</v>
      </c>
      <c r="C640" t="s">
        <v>649</v>
      </c>
      <c r="D640">
        <v>5.2200000000000003E-2</v>
      </c>
      <c r="E640">
        <v>17326</v>
      </c>
      <c r="F640">
        <v>66162</v>
      </c>
      <c r="G640">
        <v>0.90539999999999998</v>
      </c>
      <c r="H640">
        <v>0.96899999999999997</v>
      </c>
      <c r="I640">
        <v>0.1234</v>
      </c>
      <c r="J640">
        <v>92538</v>
      </c>
      <c r="K640">
        <v>24250</v>
      </c>
      <c r="L640">
        <v>16218</v>
      </c>
      <c r="M640">
        <v>16</v>
      </c>
      <c r="N640" t="s">
        <v>24</v>
      </c>
      <c r="O640" t="s">
        <v>20</v>
      </c>
      <c r="P640" t="s">
        <v>616</v>
      </c>
      <c r="Q640" t="str">
        <f t="shared" si="9"/>
        <v>yes</v>
      </c>
    </row>
    <row r="641" spans="1:17" x14ac:dyDescent="0.2">
      <c r="A641">
        <v>167394</v>
      </c>
      <c r="B641" t="s">
        <v>690</v>
      </c>
      <c r="C641" t="s">
        <v>649</v>
      </c>
      <c r="D641">
        <v>0.85260000000000002</v>
      </c>
      <c r="E641">
        <v>949</v>
      </c>
      <c r="F641">
        <v>43325</v>
      </c>
      <c r="G641">
        <v>0.68089999999999995</v>
      </c>
      <c r="H641">
        <v>0.76019999999999999</v>
      </c>
      <c r="I641">
        <v>0.45090000000000002</v>
      </c>
      <c r="J641">
        <v>51540</v>
      </c>
      <c r="K641">
        <v>25000</v>
      </c>
      <c r="L641">
        <v>7693</v>
      </c>
      <c r="M641">
        <v>11</v>
      </c>
      <c r="N641" t="s">
        <v>24</v>
      </c>
      <c r="O641" t="s">
        <v>29</v>
      </c>
      <c r="P641" t="s">
        <v>616</v>
      </c>
      <c r="Q641" t="str">
        <f t="shared" si="9"/>
        <v>yes</v>
      </c>
    </row>
    <row r="642" spans="1:17" x14ac:dyDescent="0.2">
      <c r="A642">
        <v>167598</v>
      </c>
      <c r="B642" t="s">
        <v>691</v>
      </c>
      <c r="C642" t="s">
        <v>649</v>
      </c>
      <c r="D642">
        <v>0.69779999999999998</v>
      </c>
      <c r="E642">
        <v>956</v>
      </c>
      <c r="F642">
        <v>49680</v>
      </c>
      <c r="G642">
        <v>0.72170000000000001</v>
      </c>
      <c r="H642">
        <v>0.78949999999999998</v>
      </c>
      <c r="I642">
        <v>0.31009999999999999</v>
      </c>
      <c r="J642">
        <v>52873</v>
      </c>
      <c r="K642">
        <v>25500</v>
      </c>
      <c r="L642">
        <v>9009</v>
      </c>
      <c r="M642">
        <v>9</v>
      </c>
      <c r="N642" t="s">
        <v>24</v>
      </c>
      <c r="O642" t="s">
        <v>29</v>
      </c>
      <c r="P642" t="s">
        <v>616</v>
      </c>
      <c r="Q642" t="str">
        <f t="shared" ref="Q642:Q705" si="10">IF(J642&gt;50000,"yes","no")</f>
        <v>yes</v>
      </c>
    </row>
    <row r="643" spans="1:17" x14ac:dyDescent="0.2">
      <c r="A643">
        <v>167729</v>
      </c>
      <c r="B643" t="s">
        <v>692</v>
      </c>
      <c r="C643" t="s">
        <v>649</v>
      </c>
      <c r="D643">
        <v>0.95879999999999999</v>
      </c>
      <c r="E643">
        <v>4291</v>
      </c>
      <c r="F643">
        <v>19531</v>
      </c>
      <c r="G643">
        <v>0.49769999999999998</v>
      </c>
      <c r="H643">
        <v>0.75249999999999995</v>
      </c>
      <c r="I643">
        <v>0.3538</v>
      </c>
      <c r="J643">
        <v>56662</v>
      </c>
      <c r="K643">
        <v>25000</v>
      </c>
      <c r="L643">
        <v>10694</v>
      </c>
      <c r="M643">
        <v>12</v>
      </c>
      <c r="N643" t="s">
        <v>19</v>
      </c>
      <c r="O643" t="s">
        <v>29</v>
      </c>
      <c r="P643" t="s">
        <v>616</v>
      </c>
      <c r="Q643" t="str">
        <f t="shared" si="10"/>
        <v>yes</v>
      </c>
    </row>
    <row r="644" spans="1:17" x14ac:dyDescent="0.2">
      <c r="A644">
        <v>167783</v>
      </c>
      <c r="B644" t="s">
        <v>693</v>
      </c>
      <c r="C644" t="s">
        <v>649</v>
      </c>
      <c r="D644">
        <v>0.69979999999999998</v>
      </c>
      <c r="E644">
        <v>1670</v>
      </c>
      <c r="F644">
        <v>46874</v>
      </c>
      <c r="G644">
        <v>0.72340000000000004</v>
      </c>
      <c r="H644">
        <v>0.84809999999999997</v>
      </c>
      <c r="I644">
        <v>0.33179999999999998</v>
      </c>
      <c r="J644">
        <v>63494</v>
      </c>
      <c r="K644">
        <v>24840</v>
      </c>
      <c r="L644">
        <v>8463</v>
      </c>
      <c r="M644">
        <v>9</v>
      </c>
      <c r="N644" t="s">
        <v>24</v>
      </c>
      <c r="O644" t="s">
        <v>20</v>
      </c>
      <c r="P644" t="s">
        <v>616</v>
      </c>
      <c r="Q644" t="str">
        <f t="shared" si="10"/>
        <v>yes</v>
      </c>
    </row>
    <row r="645" spans="1:17" x14ac:dyDescent="0.2">
      <c r="A645">
        <v>167835</v>
      </c>
      <c r="B645" t="s">
        <v>694</v>
      </c>
      <c r="C645" t="s">
        <v>649</v>
      </c>
      <c r="D645">
        <v>0.21</v>
      </c>
      <c r="E645">
        <v>2544</v>
      </c>
      <c r="F645">
        <v>65178</v>
      </c>
      <c r="G645">
        <v>0.89049999999999996</v>
      </c>
      <c r="H645">
        <v>0.94299999999999995</v>
      </c>
      <c r="I645">
        <v>0.17879999999999999</v>
      </c>
      <c r="J645">
        <v>64027</v>
      </c>
      <c r="K645">
        <v>17550</v>
      </c>
      <c r="L645">
        <v>13076</v>
      </c>
      <c r="M645">
        <v>8</v>
      </c>
      <c r="N645" t="s">
        <v>24</v>
      </c>
      <c r="O645" t="s">
        <v>20</v>
      </c>
      <c r="P645" t="s">
        <v>616</v>
      </c>
      <c r="Q645" t="str">
        <f t="shared" si="10"/>
        <v>yes</v>
      </c>
    </row>
    <row r="646" spans="1:17" x14ac:dyDescent="0.2">
      <c r="A646">
        <v>167899</v>
      </c>
      <c r="B646" t="s">
        <v>695</v>
      </c>
      <c r="C646" t="s">
        <v>649</v>
      </c>
      <c r="D646">
        <v>0.71889999999999998</v>
      </c>
      <c r="E646">
        <v>1751</v>
      </c>
      <c r="F646">
        <v>45174</v>
      </c>
      <c r="G646">
        <v>0.7419</v>
      </c>
      <c r="H646">
        <v>0.80669999999999997</v>
      </c>
      <c r="I646">
        <v>0.22359999999999999</v>
      </c>
      <c r="J646">
        <v>48036</v>
      </c>
      <c r="K646">
        <v>26250</v>
      </c>
      <c r="L646">
        <v>8245</v>
      </c>
      <c r="M646">
        <v>11</v>
      </c>
      <c r="N646" t="s">
        <v>24</v>
      </c>
      <c r="O646" t="s">
        <v>20</v>
      </c>
      <c r="P646" t="s">
        <v>616</v>
      </c>
      <c r="Q646" t="str">
        <f t="shared" si="10"/>
        <v>no</v>
      </c>
    </row>
    <row r="647" spans="1:17" x14ac:dyDescent="0.2">
      <c r="A647">
        <v>167987</v>
      </c>
      <c r="B647" t="s">
        <v>696</v>
      </c>
      <c r="C647" t="s">
        <v>649</v>
      </c>
      <c r="D647">
        <v>0.90639999999999998</v>
      </c>
      <c r="E647">
        <v>5221</v>
      </c>
      <c r="F647">
        <v>32567</v>
      </c>
      <c r="G647">
        <v>0.52070000000000005</v>
      </c>
      <c r="H647">
        <v>0.63600000000000001</v>
      </c>
      <c r="I647">
        <v>0.37019999999999997</v>
      </c>
      <c r="J647">
        <v>68804</v>
      </c>
      <c r="K647">
        <v>25000</v>
      </c>
      <c r="L647">
        <v>12795</v>
      </c>
      <c r="M647">
        <v>16</v>
      </c>
      <c r="N647" t="s">
        <v>19</v>
      </c>
      <c r="O647" t="s">
        <v>29</v>
      </c>
      <c r="P647" t="s">
        <v>616</v>
      </c>
      <c r="Q647" t="str">
        <f t="shared" si="10"/>
        <v>yes</v>
      </c>
    </row>
    <row r="648" spans="1:17" x14ac:dyDescent="0.2">
      <c r="A648">
        <v>167996</v>
      </c>
      <c r="B648" t="s">
        <v>697</v>
      </c>
      <c r="C648" t="s">
        <v>649</v>
      </c>
      <c r="D648">
        <v>0.66279999999999994</v>
      </c>
      <c r="E648">
        <v>2528</v>
      </c>
      <c r="F648">
        <v>57490</v>
      </c>
      <c r="G648">
        <v>0.76</v>
      </c>
      <c r="H648">
        <v>0.83960000000000001</v>
      </c>
      <c r="I648">
        <v>0.1706</v>
      </c>
      <c r="J648">
        <v>77745</v>
      </c>
      <c r="K648">
        <v>25000</v>
      </c>
      <c r="L648">
        <v>10720</v>
      </c>
      <c r="M648">
        <v>12</v>
      </c>
      <c r="N648" t="s">
        <v>24</v>
      </c>
      <c r="O648" t="s">
        <v>29</v>
      </c>
      <c r="P648" t="s">
        <v>616</v>
      </c>
      <c r="Q648" t="str">
        <f t="shared" si="10"/>
        <v>yes</v>
      </c>
    </row>
    <row r="649" spans="1:17" x14ac:dyDescent="0.2">
      <c r="A649">
        <v>168005</v>
      </c>
      <c r="B649" t="s">
        <v>698</v>
      </c>
      <c r="C649" t="s">
        <v>649</v>
      </c>
      <c r="D649">
        <v>0.82330000000000003</v>
      </c>
      <c r="E649">
        <v>4268</v>
      </c>
      <c r="F649">
        <v>47550</v>
      </c>
      <c r="G649">
        <v>0.60880000000000001</v>
      </c>
      <c r="H649">
        <v>0.75429999999999997</v>
      </c>
      <c r="I649">
        <v>0.29949999999999999</v>
      </c>
      <c r="J649">
        <v>67506</v>
      </c>
      <c r="K649">
        <v>26889</v>
      </c>
      <c r="L649">
        <v>12891</v>
      </c>
      <c r="M649">
        <v>15</v>
      </c>
      <c r="N649" t="s">
        <v>24</v>
      </c>
      <c r="O649" t="s">
        <v>20</v>
      </c>
      <c r="P649" t="s">
        <v>616</v>
      </c>
      <c r="Q649" t="str">
        <f t="shared" si="10"/>
        <v>yes</v>
      </c>
    </row>
    <row r="650" spans="1:17" x14ac:dyDescent="0.2">
      <c r="A650">
        <v>168148</v>
      </c>
      <c r="B650" t="s">
        <v>699</v>
      </c>
      <c r="C650" t="s">
        <v>649</v>
      </c>
      <c r="D650">
        <v>0.1149</v>
      </c>
      <c r="E650">
        <v>7061</v>
      </c>
      <c r="F650">
        <v>70704</v>
      </c>
      <c r="G650">
        <v>0.93510000000000004</v>
      </c>
      <c r="H650">
        <v>0.95499999999999996</v>
      </c>
      <c r="I650">
        <v>0.12039999999999999</v>
      </c>
      <c r="J650">
        <v>83214</v>
      </c>
      <c r="K650">
        <v>16250</v>
      </c>
      <c r="L650">
        <v>14205</v>
      </c>
      <c r="M650">
        <v>10</v>
      </c>
      <c r="N650" t="s">
        <v>24</v>
      </c>
      <c r="O650" t="s">
        <v>29</v>
      </c>
      <c r="P650" t="s">
        <v>616</v>
      </c>
      <c r="Q650" t="str">
        <f t="shared" si="10"/>
        <v>yes</v>
      </c>
    </row>
    <row r="651" spans="1:17" x14ac:dyDescent="0.2">
      <c r="A651">
        <v>168218</v>
      </c>
      <c r="B651" t="s">
        <v>700</v>
      </c>
      <c r="C651" t="s">
        <v>649</v>
      </c>
      <c r="D651">
        <v>0.14050000000000001</v>
      </c>
      <c r="E651">
        <v>2300</v>
      </c>
      <c r="F651">
        <v>67176</v>
      </c>
      <c r="G651">
        <v>0.9153</v>
      </c>
      <c r="H651">
        <v>0.96499999999999997</v>
      </c>
      <c r="I651">
        <v>0.21129999999999999</v>
      </c>
      <c r="J651">
        <v>84803</v>
      </c>
      <c r="K651">
        <v>10000</v>
      </c>
      <c r="L651">
        <v>14120</v>
      </c>
      <c r="M651">
        <v>7</v>
      </c>
      <c r="N651" t="s">
        <v>24</v>
      </c>
      <c r="O651" t="s">
        <v>29</v>
      </c>
      <c r="P651" t="s">
        <v>616</v>
      </c>
      <c r="Q651" t="str">
        <f t="shared" si="10"/>
        <v>yes</v>
      </c>
    </row>
    <row r="652" spans="1:17" x14ac:dyDescent="0.2">
      <c r="A652">
        <v>168227</v>
      </c>
      <c r="B652" t="s">
        <v>701</v>
      </c>
      <c r="C652" t="s">
        <v>649</v>
      </c>
      <c r="D652">
        <v>0.91210000000000002</v>
      </c>
      <c r="E652">
        <v>3747</v>
      </c>
      <c r="F652">
        <v>42884</v>
      </c>
      <c r="G652">
        <v>0.68240000000000001</v>
      </c>
      <c r="H652">
        <v>0.83760000000000001</v>
      </c>
      <c r="I652">
        <v>0.2311</v>
      </c>
      <c r="J652">
        <v>82721</v>
      </c>
      <c r="K652">
        <v>25028</v>
      </c>
      <c r="L652">
        <v>11150</v>
      </c>
      <c r="M652">
        <v>17</v>
      </c>
      <c r="N652" t="s">
        <v>24</v>
      </c>
      <c r="O652" t="s">
        <v>20</v>
      </c>
      <c r="P652" t="s">
        <v>616</v>
      </c>
      <c r="Q652" t="str">
        <f t="shared" si="10"/>
        <v>yes</v>
      </c>
    </row>
    <row r="653" spans="1:17" x14ac:dyDescent="0.2">
      <c r="A653">
        <v>168254</v>
      </c>
      <c r="B653" t="s">
        <v>702</v>
      </c>
      <c r="C653" t="s">
        <v>649</v>
      </c>
      <c r="D653">
        <v>0.83479999999999999</v>
      </c>
      <c r="E653">
        <v>2603</v>
      </c>
      <c r="F653">
        <v>47820</v>
      </c>
      <c r="G653">
        <v>0.63980000000000004</v>
      </c>
      <c r="H653">
        <v>0.73970000000000002</v>
      </c>
      <c r="I653">
        <v>0.24460000000000001</v>
      </c>
      <c r="J653">
        <v>73157</v>
      </c>
      <c r="K653">
        <v>25500</v>
      </c>
      <c r="L653">
        <v>10676</v>
      </c>
      <c r="M653">
        <v>12</v>
      </c>
      <c r="N653" t="s">
        <v>24</v>
      </c>
      <c r="O653" t="s">
        <v>20</v>
      </c>
      <c r="P653" t="s">
        <v>616</v>
      </c>
      <c r="Q653" t="str">
        <f t="shared" si="10"/>
        <v>yes</v>
      </c>
    </row>
    <row r="654" spans="1:17" x14ac:dyDescent="0.2">
      <c r="A654">
        <v>168263</v>
      </c>
      <c r="B654" t="s">
        <v>703</v>
      </c>
      <c r="C654" t="s">
        <v>649</v>
      </c>
      <c r="D654">
        <v>0.81410000000000005</v>
      </c>
      <c r="E654">
        <v>3615</v>
      </c>
      <c r="F654">
        <v>18259</v>
      </c>
      <c r="G654">
        <v>0.54410000000000003</v>
      </c>
      <c r="H654">
        <v>0.73899999999999999</v>
      </c>
      <c r="I654">
        <v>0.32950000000000002</v>
      </c>
      <c r="J654">
        <v>57346</v>
      </c>
      <c r="K654">
        <v>22457</v>
      </c>
      <c r="L654">
        <v>11555</v>
      </c>
      <c r="M654">
        <v>17</v>
      </c>
      <c r="N654" t="s">
        <v>19</v>
      </c>
      <c r="O654" t="s">
        <v>29</v>
      </c>
      <c r="P654" t="s">
        <v>616</v>
      </c>
      <c r="Q654" t="str">
        <f t="shared" si="10"/>
        <v>yes</v>
      </c>
    </row>
    <row r="655" spans="1:17" x14ac:dyDescent="0.2">
      <c r="A655">
        <v>168281</v>
      </c>
      <c r="B655" t="s">
        <v>704</v>
      </c>
      <c r="C655" t="s">
        <v>649</v>
      </c>
      <c r="D655">
        <v>0.67730000000000001</v>
      </c>
      <c r="E655">
        <v>1773</v>
      </c>
      <c r="F655">
        <v>63960</v>
      </c>
      <c r="G655">
        <v>0.72819999999999996</v>
      </c>
      <c r="H655">
        <v>0.82179999999999997</v>
      </c>
      <c r="I655">
        <v>0.22170000000000001</v>
      </c>
      <c r="J655">
        <v>67725</v>
      </c>
      <c r="K655">
        <v>26000</v>
      </c>
      <c r="L655">
        <v>8150</v>
      </c>
      <c r="M655">
        <v>11</v>
      </c>
      <c r="N655" t="s">
        <v>24</v>
      </c>
      <c r="O655" t="s">
        <v>29</v>
      </c>
      <c r="P655" t="s">
        <v>616</v>
      </c>
      <c r="Q655" t="str">
        <f t="shared" si="10"/>
        <v>yes</v>
      </c>
    </row>
    <row r="656" spans="1:17" x14ac:dyDescent="0.2">
      <c r="A656">
        <v>168342</v>
      </c>
      <c r="B656" t="s">
        <v>705</v>
      </c>
      <c r="C656" t="s">
        <v>649</v>
      </c>
      <c r="D656">
        <v>8.2500000000000004E-2</v>
      </c>
      <c r="E656">
        <v>2076</v>
      </c>
      <c r="F656">
        <v>68560</v>
      </c>
      <c r="G656">
        <v>0.93610000000000004</v>
      </c>
      <c r="H656">
        <v>0.96850000000000003</v>
      </c>
      <c r="I656">
        <v>0.17610000000000001</v>
      </c>
      <c r="J656">
        <v>88665</v>
      </c>
      <c r="K656">
        <v>12761</v>
      </c>
      <c r="L656">
        <v>15317</v>
      </c>
      <c r="M656">
        <v>6</v>
      </c>
      <c r="N656" t="s">
        <v>24</v>
      </c>
      <c r="O656" t="s">
        <v>73</v>
      </c>
      <c r="P656" t="s">
        <v>616</v>
      </c>
      <c r="Q656" t="str">
        <f t="shared" si="10"/>
        <v>yes</v>
      </c>
    </row>
    <row r="657" spans="1:17" x14ac:dyDescent="0.2">
      <c r="A657">
        <v>168421</v>
      </c>
      <c r="B657" t="s">
        <v>706</v>
      </c>
      <c r="C657" t="s">
        <v>649</v>
      </c>
      <c r="D657">
        <v>0.60160000000000002</v>
      </c>
      <c r="E657">
        <v>5447</v>
      </c>
      <c r="F657">
        <v>60965</v>
      </c>
      <c r="G657">
        <v>0.89710000000000001</v>
      </c>
      <c r="H657">
        <v>0.93659999999999999</v>
      </c>
      <c r="I657">
        <v>0.1188</v>
      </c>
      <c r="J657">
        <v>103470</v>
      </c>
      <c r="K657">
        <v>27000</v>
      </c>
      <c r="L657">
        <v>13376</v>
      </c>
      <c r="M657">
        <v>13</v>
      </c>
      <c r="N657" t="s">
        <v>24</v>
      </c>
      <c r="O657" t="s">
        <v>20</v>
      </c>
      <c r="P657" t="s">
        <v>616</v>
      </c>
      <c r="Q657" t="str">
        <f t="shared" si="10"/>
        <v>yes</v>
      </c>
    </row>
    <row r="658" spans="1:17" x14ac:dyDescent="0.2">
      <c r="A658">
        <v>168430</v>
      </c>
      <c r="B658" t="s">
        <v>707</v>
      </c>
      <c r="C658" t="s">
        <v>649</v>
      </c>
      <c r="D658">
        <v>0.87990000000000002</v>
      </c>
      <c r="E658">
        <v>3930</v>
      </c>
      <c r="F658">
        <v>17866</v>
      </c>
      <c r="G658">
        <v>0.61450000000000005</v>
      </c>
      <c r="H658">
        <v>0.78139999999999998</v>
      </c>
      <c r="I658">
        <v>0.3</v>
      </c>
      <c r="J658">
        <v>60624</v>
      </c>
      <c r="K658">
        <v>19500</v>
      </c>
      <c r="L658">
        <v>10308</v>
      </c>
      <c r="M658">
        <v>16</v>
      </c>
      <c r="N658" t="s">
        <v>19</v>
      </c>
      <c r="O658" t="s">
        <v>20</v>
      </c>
      <c r="P658" t="s">
        <v>616</v>
      </c>
      <c r="Q658" t="str">
        <f t="shared" si="10"/>
        <v>yes</v>
      </c>
    </row>
    <row r="659" spans="1:17" x14ac:dyDescent="0.2">
      <c r="A659">
        <v>182634</v>
      </c>
      <c r="B659" t="s">
        <v>708</v>
      </c>
      <c r="C659" t="s">
        <v>709</v>
      </c>
      <c r="D659">
        <v>0.80079999999999996</v>
      </c>
      <c r="E659">
        <v>771</v>
      </c>
      <c r="F659">
        <v>19125</v>
      </c>
      <c r="G659">
        <v>0.57450000000000001</v>
      </c>
      <c r="H659">
        <v>0.76739999999999997</v>
      </c>
      <c r="I659">
        <v>0.2278</v>
      </c>
      <c r="J659">
        <v>46474</v>
      </c>
      <c r="K659">
        <v>27000</v>
      </c>
      <c r="L659">
        <v>7194</v>
      </c>
      <c r="M659">
        <v>10</v>
      </c>
      <c r="N659" t="s">
        <v>24</v>
      </c>
      <c r="O659" t="s">
        <v>73</v>
      </c>
      <c r="P659" t="s">
        <v>616</v>
      </c>
      <c r="Q659" t="str">
        <f t="shared" si="10"/>
        <v>no</v>
      </c>
    </row>
    <row r="660" spans="1:17" x14ac:dyDescent="0.2">
      <c r="A660">
        <v>182670</v>
      </c>
      <c r="B660" t="s">
        <v>710</v>
      </c>
      <c r="C660" t="s">
        <v>709</v>
      </c>
      <c r="D660">
        <v>5.3999999999999999E-2</v>
      </c>
      <c r="E660">
        <v>4541</v>
      </c>
      <c r="F660">
        <v>68268</v>
      </c>
      <c r="G660">
        <v>0.95540000000000003</v>
      </c>
      <c r="H660">
        <v>0.98419999999999996</v>
      </c>
      <c r="I660">
        <v>0.14349999999999999</v>
      </c>
      <c r="J660">
        <v>97434</v>
      </c>
      <c r="K660">
        <v>17500</v>
      </c>
      <c r="L660">
        <v>19770</v>
      </c>
      <c r="M660">
        <v>7</v>
      </c>
      <c r="N660" t="s">
        <v>24</v>
      </c>
      <c r="O660" t="s">
        <v>73</v>
      </c>
      <c r="P660" t="s">
        <v>616</v>
      </c>
      <c r="Q660" t="str">
        <f t="shared" si="10"/>
        <v>yes</v>
      </c>
    </row>
    <row r="661" spans="1:17" x14ac:dyDescent="0.2">
      <c r="A661">
        <v>182795</v>
      </c>
      <c r="B661" t="s">
        <v>711</v>
      </c>
      <c r="C661" t="s">
        <v>709</v>
      </c>
      <c r="D661">
        <v>0.93469999999999998</v>
      </c>
      <c r="E661">
        <v>992</v>
      </c>
      <c r="F661">
        <v>46442</v>
      </c>
      <c r="G661">
        <v>0.53510000000000002</v>
      </c>
      <c r="H661">
        <v>0.74339999999999995</v>
      </c>
      <c r="I661">
        <v>0.29299999999999998</v>
      </c>
      <c r="J661">
        <v>53353</v>
      </c>
      <c r="K661">
        <v>27000</v>
      </c>
      <c r="L661">
        <v>8428</v>
      </c>
      <c r="M661">
        <v>13</v>
      </c>
      <c r="N661" t="s">
        <v>24</v>
      </c>
      <c r="O661" t="s">
        <v>73</v>
      </c>
      <c r="P661" t="s">
        <v>616</v>
      </c>
      <c r="Q661" t="str">
        <f t="shared" si="10"/>
        <v>yes</v>
      </c>
    </row>
    <row r="662" spans="1:17" x14ac:dyDescent="0.2">
      <c r="A662">
        <v>182980</v>
      </c>
      <c r="B662" t="s">
        <v>712</v>
      </c>
      <c r="C662" t="s">
        <v>709</v>
      </c>
      <c r="D662">
        <v>0.92130000000000001</v>
      </c>
      <c r="E662">
        <v>1022</v>
      </c>
      <c r="F662">
        <v>41938</v>
      </c>
      <c r="G662">
        <v>0.34510000000000002</v>
      </c>
      <c r="H662">
        <v>0.61280000000000001</v>
      </c>
      <c r="I662">
        <v>0.36</v>
      </c>
      <c r="J662">
        <v>42092</v>
      </c>
      <c r="K662">
        <v>26000</v>
      </c>
      <c r="L662">
        <v>7656</v>
      </c>
      <c r="M662">
        <v>8</v>
      </c>
      <c r="N662" t="s">
        <v>24</v>
      </c>
      <c r="O662" t="s">
        <v>73</v>
      </c>
      <c r="P662" t="s">
        <v>616</v>
      </c>
      <c r="Q662" t="str">
        <f t="shared" si="10"/>
        <v>no</v>
      </c>
    </row>
    <row r="663" spans="1:17" x14ac:dyDescent="0.2">
      <c r="A663">
        <v>183026</v>
      </c>
      <c r="B663" t="s">
        <v>713</v>
      </c>
      <c r="C663" t="s">
        <v>709</v>
      </c>
      <c r="D663">
        <v>0.99509999999999998</v>
      </c>
      <c r="E663">
        <v>163164</v>
      </c>
      <c r="F663">
        <v>17200</v>
      </c>
      <c r="G663">
        <v>0.42830000000000001</v>
      </c>
      <c r="H663">
        <v>0.61119999999999997</v>
      </c>
      <c r="I663">
        <v>0.48749999999999999</v>
      </c>
      <c r="J663">
        <v>50318</v>
      </c>
      <c r="K663">
        <v>21082</v>
      </c>
      <c r="L663">
        <v>9805</v>
      </c>
      <c r="M663">
        <v>24</v>
      </c>
      <c r="N663" t="s">
        <v>24</v>
      </c>
      <c r="O663" t="s">
        <v>29</v>
      </c>
      <c r="P663" t="s">
        <v>616</v>
      </c>
      <c r="Q663" t="str">
        <f t="shared" si="10"/>
        <v>yes</v>
      </c>
    </row>
    <row r="664" spans="1:17" x14ac:dyDescent="0.2">
      <c r="A664">
        <v>183044</v>
      </c>
      <c r="B664" t="s">
        <v>714</v>
      </c>
      <c r="C664" t="s">
        <v>709</v>
      </c>
      <c r="D664">
        <v>0.88160000000000005</v>
      </c>
      <c r="E664">
        <v>11261</v>
      </c>
      <c r="F664">
        <v>39852</v>
      </c>
      <c r="G664">
        <v>0.76070000000000004</v>
      </c>
      <c r="H664">
        <v>0.87270000000000003</v>
      </c>
      <c r="I664">
        <v>0.18129999999999999</v>
      </c>
      <c r="J664">
        <v>66479</v>
      </c>
      <c r="K664">
        <v>26814</v>
      </c>
      <c r="L664">
        <v>12271</v>
      </c>
      <c r="M664">
        <v>17</v>
      </c>
      <c r="N664" t="s">
        <v>19</v>
      </c>
      <c r="O664" t="s">
        <v>73</v>
      </c>
      <c r="P664" t="s">
        <v>616</v>
      </c>
      <c r="Q664" t="str">
        <f t="shared" si="10"/>
        <v>yes</v>
      </c>
    </row>
    <row r="665" spans="1:17" x14ac:dyDescent="0.2">
      <c r="A665">
        <v>183062</v>
      </c>
      <c r="B665" t="s">
        <v>715</v>
      </c>
      <c r="C665" t="s">
        <v>709</v>
      </c>
      <c r="D665">
        <v>0.90329999999999999</v>
      </c>
      <c r="E665">
        <v>2699</v>
      </c>
      <c r="F665">
        <v>26840</v>
      </c>
      <c r="G665">
        <v>0.60060000000000002</v>
      </c>
      <c r="H665">
        <v>0.78680000000000005</v>
      </c>
      <c r="I665">
        <v>0.2616</v>
      </c>
      <c r="J665">
        <v>54368</v>
      </c>
      <c r="K665">
        <v>25749</v>
      </c>
      <c r="L665">
        <v>10286</v>
      </c>
      <c r="M665">
        <v>17</v>
      </c>
      <c r="N665" t="s">
        <v>19</v>
      </c>
      <c r="O665" t="s">
        <v>73</v>
      </c>
      <c r="P665" t="s">
        <v>616</v>
      </c>
      <c r="Q665" t="str">
        <f t="shared" si="10"/>
        <v>yes</v>
      </c>
    </row>
    <row r="666" spans="1:17" x14ac:dyDescent="0.2">
      <c r="A666">
        <v>183071</v>
      </c>
      <c r="B666" t="s">
        <v>716</v>
      </c>
      <c r="C666" t="s">
        <v>709</v>
      </c>
      <c r="D666">
        <v>0.80869999999999997</v>
      </c>
      <c r="E666">
        <v>443</v>
      </c>
      <c r="F666">
        <v>36418</v>
      </c>
      <c r="G666">
        <v>0.5</v>
      </c>
      <c r="H666">
        <v>0.85289999999999999</v>
      </c>
      <c r="I666">
        <v>0.28820000000000001</v>
      </c>
      <c r="J666">
        <v>66479</v>
      </c>
      <c r="K666">
        <v>26814</v>
      </c>
      <c r="L666">
        <v>9178</v>
      </c>
      <c r="M666">
        <v>8</v>
      </c>
      <c r="N666" t="s">
        <v>19</v>
      </c>
      <c r="O666" t="s">
        <v>20</v>
      </c>
      <c r="P666" t="s">
        <v>616</v>
      </c>
      <c r="Q666" t="str">
        <f t="shared" si="10"/>
        <v>yes</v>
      </c>
    </row>
    <row r="667" spans="1:17" x14ac:dyDescent="0.2">
      <c r="A667">
        <v>183080</v>
      </c>
      <c r="B667" t="s">
        <v>717</v>
      </c>
      <c r="C667" t="s">
        <v>709</v>
      </c>
      <c r="D667">
        <v>0.87539999999999996</v>
      </c>
      <c r="E667">
        <v>3153</v>
      </c>
      <c r="F667">
        <v>25566</v>
      </c>
      <c r="G667">
        <v>0.52029999999999998</v>
      </c>
      <c r="H667">
        <v>0.6845</v>
      </c>
      <c r="I667">
        <v>0.28089999999999998</v>
      </c>
      <c r="J667">
        <v>57304</v>
      </c>
      <c r="K667">
        <v>26000</v>
      </c>
      <c r="L667">
        <v>9340</v>
      </c>
      <c r="M667">
        <v>15</v>
      </c>
      <c r="N667" t="s">
        <v>19</v>
      </c>
      <c r="O667" t="s">
        <v>73</v>
      </c>
      <c r="P667" t="s">
        <v>616</v>
      </c>
      <c r="Q667" t="str">
        <f t="shared" si="10"/>
        <v>yes</v>
      </c>
    </row>
    <row r="668" spans="1:17" x14ac:dyDescent="0.2">
      <c r="A668">
        <v>183211</v>
      </c>
      <c r="B668" t="s">
        <v>718</v>
      </c>
      <c r="C668" t="s">
        <v>709</v>
      </c>
      <c r="D668">
        <v>0.82589999999999997</v>
      </c>
      <c r="E668">
        <v>1231</v>
      </c>
      <c r="F668">
        <v>39488</v>
      </c>
      <c r="G668">
        <v>0.51670000000000005</v>
      </c>
      <c r="H668">
        <v>0.7571</v>
      </c>
      <c r="I668">
        <v>0.28310000000000002</v>
      </c>
      <c r="J668">
        <v>52248</v>
      </c>
      <c r="K668">
        <v>26956</v>
      </c>
      <c r="L668">
        <v>8174</v>
      </c>
      <c r="M668">
        <v>14</v>
      </c>
      <c r="N668" t="s">
        <v>24</v>
      </c>
      <c r="O668" t="s">
        <v>20</v>
      </c>
      <c r="P668" t="s">
        <v>616</v>
      </c>
      <c r="Q668" t="str">
        <f t="shared" si="10"/>
        <v>yes</v>
      </c>
    </row>
    <row r="669" spans="1:17" x14ac:dyDescent="0.2">
      <c r="A669">
        <v>183239</v>
      </c>
      <c r="B669" t="s">
        <v>719</v>
      </c>
      <c r="C669" t="s">
        <v>709</v>
      </c>
      <c r="D669">
        <v>0.78049999999999997</v>
      </c>
      <c r="E669">
        <v>2087</v>
      </c>
      <c r="F669">
        <v>48920</v>
      </c>
      <c r="G669">
        <v>0.80030000000000001</v>
      </c>
      <c r="H669">
        <v>0.88129999999999997</v>
      </c>
      <c r="I669">
        <v>0.1135</v>
      </c>
      <c r="J669">
        <v>73371</v>
      </c>
      <c r="K669">
        <v>27000</v>
      </c>
      <c r="L669">
        <v>9792</v>
      </c>
      <c r="M669">
        <v>12</v>
      </c>
      <c r="N669" t="s">
        <v>24</v>
      </c>
      <c r="O669" t="s">
        <v>29</v>
      </c>
      <c r="P669" t="s">
        <v>616</v>
      </c>
      <c r="Q669" t="str">
        <f t="shared" si="10"/>
        <v>yes</v>
      </c>
    </row>
    <row r="670" spans="1:17" x14ac:dyDescent="0.2">
      <c r="A670">
        <v>183822</v>
      </c>
      <c r="B670" t="s">
        <v>720</v>
      </c>
      <c r="C670" t="s">
        <v>721</v>
      </c>
      <c r="D670">
        <v>0.69740000000000002</v>
      </c>
      <c r="E670">
        <v>781</v>
      </c>
      <c r="F670">
        <v>26022</v>
      </c>
      <c r="G670">
        <v>0.38109999999999999</v>
      </c>
      <c r="H670">
        <v>0.59440000000000004</v>
      </c>
      <c r="I670">
        <v>0.7036</v>
      </c>
      <c r="J670">
        <v>61415</v>
      </c>
      <c r="K670">
        <v>22000</v>
      </c>
      <c r="L670">
        <v>9925</v>
      </c>
      <c r="M670">
        <v>12</v>
      </c>
      <c r="N670" t="s">
        <v>19</v>
      </c>
      <c r="O670" t="s">
        <v>29</v>
      </c>
      <c r="P670" t="s">
        <v>616</v>
      </c>
      <c r="Q670" t="str">
        <f t="shared" si="10"/>
        <v>yes</v>
      </c>
    </row>
    <row r="671" spans="1:17" x14ac:dyDescent="0.2">
      <c r="A671">
        <v>183910</v>
      </c>
      <c r="B671" t="s">
        <v>722</v>
      </c>
      <c r="C671" t="s">
        <v>721</v>
      </c>
      <c r="D671">
        <v>0.71340000000000003</v>
      </c>
      <c r="E671">
        <v>1575</v>
      </c>
      <c r="F671">
        <v>40848</v>
      </c>
      <c r="G671">
        <v>0.57489999999999997</v>
      </c>
      <c r="H671">
        <v>0.77259999999999995</v>
      </c>
      <c r="I671">
        <v>0.48620000000000002</v>
      </c>
      <c r="J671">
        <v>53843</v>
      </c>
      <c r="K671">
        <v>25000</v>
      </c>
      <c r="L671">
        <v>8318</v>
      </c>
      <c r="M671">
        <v>12</v>
      </c>
      <c r="N671" t="s">
        <v>24</v>
      </c>
      <c r="O671" t="s">
        <v>29</v>
      </c>
      <c r="P671" t="s">
        <v>616</v>
      </c>
      <c r="Q671" t="str">
        <f t="shared" si="10"/>
        <v>yes</v>
      </c>
    </row>
    <row r="672" spans="1:17" x14ac:dyDescent="0.2">
      <c r="A672">
        <v>183974</v>
      </c>
      <c r="B672" t="s">
        <v>723</v>
      </c>
      <c r="C672" t="s">
        <v>721</v>
      </c>
      <c r="D672">
        <v>0.83079999999999998</v>
      </c>
      <c r="E672">
        <v>910</v>
      </c>
      <c r="F672">
        <v>37732</v>
      </c>
      <c r="G672">
        <v>0.5605</v>
      </c>
      <c r="H672">
        <v>0.77839999999999998</v>
      </c>
      <c r="I672">
        <v>0.38279999999999997</v>
      </c>
      <c r="J672">
        <v>53726</v>
      </c>
      <c r="K672">
        <v>23163</v>
      </c>
      <c r="L672">
        <v>7533</v>
      </c>
      <c r="M672">
        <v>12</v>
      </c>
      <c r="N672" t="s">
        <v>24</v>
      </c>
      <c r="O672" t="s">
        <v>29</v>
      </c>
      <c r="P672" t="s">
        <v>616</v>
      </c>
      <c r="Q672" t="str">
        <f t="shared" si="10"/>
        <v>yes</v>
      </c>
    </row>
    <row r="673" spans="1:17" x14ac:dyDescent="0.2">
      <c r="A673">
        <v>184348</v>
      </c>
      <c r="B673" t="s">
        <v>724</v>
      </c>
      <c r="C673" t="s">
        <v>721</v>
      </c>
      <c r="D673">
        <v>0.67830000000000001</v>
      </c>
      <c r="E673">
        <v>1533</v>
      </c>
      <c r="F673">
        <v>47100</v>
      </c>
      <c r="G673">
        <v>0.70479999999999998</v>
      </c>
      <c r="H673">
        <v>0.88370000000000004</v>
      </c>
      <c r="I673">
        <v>0.28939999999999999</v>
      </c>
      <c r="J673">
        <v>63646</v>
      </c>
      <c r="K673">
        <v>25288</v>
      </c>
      <c r="L673">
        <v>9405</v>
      </c>
      <c r="M673">
        <v>11</v>
      </c>
      <c r="N673" t="s">
        <v>24</v>
      </c>
      <c r="O673" t="s">
        <v>29</v>
      </c>
      <c r="P673" t="s">
        <v>616</v>
      </c>
      <c r="Q673" t="str">
        <f t="shared" si="10"/>
        <v>yes</v>
      </c>
    </row>
    <row r="674" spans="1:17" x14ac:dyDescent="0.2">
      <c r="A674">
        <v>184603</v>
      </c>
      <c r="B674" t="s">
        <v>725</v>
      </c>
      <c r="C674" t="s">
        <v>721</v>
      </c>
      <c r="D674">
        <v>0.90710000000000002</v>
      </c>
      <c r="E674">
        <v>2627</v>
      </c>
      <c r="F674">
        <v>38004</v>
      </c>
      <c r="G674">
        <v>0.53320000000000001</v>
      </c>
      <c r="H674">
        <v>0.76980000000000004</v>
      </c>
      <c r="I674">
        <v>0.2195</v>
      </c>
      <c r="J674">
        <v>57273</v>
      </c>
      <c r="K674">
        <v>25000</v>
      </c>
      <c r="L674">
        <v>9579</v>
      </c>
      <c r="M674">
        <v>14</v>
      </c>
      <c r="N674" t="s">
        <v>24</v>
      </c>
      <c r="O674" t="s">
        <v>29</v>
      </c>
      <c r="P674" t="s">
        <v>616</v>
      </c>
      <c r="Q674" t="str">
        <f t="shared" si="10"/>
        <v>yes</v>
      </c>
    </row>
    <row r="675" spans="1:17" x14ac:dyDescent="0.2">
      <c r="A675">
        <v>184694</v>
      </c>
      <c r="B675" t="s">
        <v>726</v>
      </c>
      <c r="C675" t="s">
        <v>721</v>
      </c>
      <c r="D675">
        <v>0.95189999999999997</v>
      </c>
      <c r="E675">
        <v>1990</v>
      </c>
      <c r="F675">
        <v>38004</v>
      </c>
      <c r="G675">
        <v>0.66620000000000001</v>
      </c>
      <c r="H675">
        <v>0.78210000000000002</v>
      </c>
      <c r="I675">
        <v>0.36449999999999999</v>
      </c>
      <c r="J675">
        <v>57273</v>
      </c>
      <c r="K675">
        <v>25000</v>
      </c>
      <c r="L675">
        <v>9429</v>
      </c>
      <c r="M675">
        <v>11</v>
      </c>
      <c r="N675" t="s">
        <v>24</v>
      </c>
      <c r="O675" t="s">
        <v>29</v>
      </c>
      <c r="P675" t="s">
        <v>616</v>
      </c>
      <c r="Q675" t="str">
        <f t="shared" si="10"/>
        <v>yes</v>
      </c>
    </row>
    <row r="676" spans="1:17" x14ac:dyDescent="0.2">
      <c r="A676">
        <v>184773</v>
      </c>
      <c r="B676" t="s">
        <v>727</v>
      </c>
      <c r="C676" t="s">
        <v>721</v>
      </c>
      <c r="D676">
        <v>0.78839999999999999</v>
      </c>
      <c r="E676">
        <v>1195</v>
      </c>
      <c r="F676">
        <v>37260</v>
      </c>
      <c r="G676">
        <v>0.53569999999999995</v>
      </c>
      <c r="H676">
        <v>0.7611</v>
      </c>
      <c r="I676">
        <v>0.33150000000000002</v>
      </c>
      <c r="J676">
        <v>53096</v>
      </c>
      <c r="K676">
        <v>21816</v>
      </c>
      <c r="L676">
        <v>8457</v>
      </c>
      <c r="M676">
        <v>11</v>
      </c>
      <c r="N676" t="s">
        <v>24</v>
      </c>
      <c r="O676" t="s">
        <v>20</v>
      </c>
      <c r="P676" t="s">
        <v>616</v>
      </c>
      <c r="Q676" t="str">
        <f t="shared" si="10"/>
        <v>yes</v>
      </c>
    </row>
    <row r="677" spans="1:17" x14ac:dyDescent="0.2">
      <c r="A677">
        <v>184782</v>
      </c>
      <c r="B677" t="s">
        <v>728</v>
      </c>
      <c r="C677" t="s">
        <v>721</v>
      </c>
      <c r="D677">
        <v>0.77659999999999996</v>
      </c>
      <c r="E677">
        <v>15841</v>
      </c>
      <c r="F677">
        <v>26932</v>
      </c>
      <c r="G677">
        <v>0.67359999999999998</v>
      </c>
      <c r="H677">
        <v>0.82340000000000002</v>
      </c>
      <c r="I677">
        <v>0.3306</v>
      </c>
      <c r="J677">
        <v>59988</v>
      </c>
      <c r="K677">
        <v>20500</v>
      </c>
      <c r="L677">
        <v>10856</v>
      </c>
      <c r="M677">
        <v>17</v>
      </c>
      <c r="N677" t="s">
        <v>19</v>
      </c>
      <c r="O677" t="s">
        <v>29</v>
      </c>
      <c r="P677" t="s">
        <v>616</v>
      </c>
      <c r="Q677" t="str">
        <f t="shared" si="10"/>
        <v>yes</v>
      </c>
    </row>
    <row r="678" spans="1:17" x14ac:dyDescent="0.2">
      <c r="A678">
        <v>185129</v>
      </c>
      <c r="B678" t="s">
        <v>729</v>
      </c>
      <c r="C678" t="s">
        <v>721</v>
      </c>
      <c r="D678">
        <v>0.98380000000000001</v>
      </c>
      <c r="E678">
        <v>3681</v>
      </c>
      <c r="F678">
        <v>14460</v>
      </c>
      <c r="G678">
        <v>0.33889999999999998</v>
      </c>
      <c r="H678">
        <v>0.6482</v>
      </c>
      <c r="I678">
        <v>0.52480000000000004</v>
      </c>
      <c r="J678">
        <v>52745</v>
      </c>
      <c r="K678">
        <v>18500</v>
      </c>
      <c r="L678">
        <v>12966</v>
      </c>
      <c r="M678">
        <v>13</v>
      </c>
      <c r="N678" t="s">
        <v>19</v>
      </c>
      <c r="O678" t="s">
        <v>20</v>
      </c>
      <c r="P678" t="s">
        <v>616</v>
      </c>
      <c r="Q678" t="str">
        <f t="shared" si="10"/>
        <v>yes</v>
      </c>
    </row>
    <row r="679" spans="1:17" x14ac:dyDescent="0.2">
      <c r="A679">
        <v>185262</v>
      </c>
      <c r="B679" t="s">
        <v>730</v>
      </c>
      <c r="C679" t="s">
        <v>721</v>
      </c>
      <c r="D679">
        <v>0.75900000000000001</v>
      </c>
      <c r="E679">
        <v>11433</v>
      </c>
      <c r="F679">
        <v>22446</v>
      </c>
      <c r="G679">
        <v>0.4657</v>
      </c>
      <c r="H679">
        <v>0.76070000000000004</v>
      </c>
      <c r="I679">
        <v>0.4793</v>
      </c>
      <c r="J679">
        <v>57237</v>
      </c>
      <c r="K679">
        <v>23250</v>
      </c>
      <c r="L679">
        <v>10488</v>
      </c>
      <c r="M679">
        <v>17</v>
      </c>
      <c r="N679" t="s">
        <v>19</v>
      </c>
      <c r="O679" t="s">
        <v>29</v>
      </c>
      <c r="P679" t="s">
        <v>616</v>
      </c>
      <c r="Q679" t="str">
        <f t="shared" si="10"/>
        <v>yes</v>
      </c>
    </row>
    <row r="680" spans="1:17" x14ac:dyDescent="0.2">
      <c r="A680">
        <v>185572</v>
      </c>
      <c r="B680" t="s">
        <v>731</v>
      </c>
      <c r="C680" t="s">
        <v>721</v>
      </c>
      <c r="D680">
        <v>0.89019999999999999</v>
      </c>
      <c r="E680">
        <v>3684</v>
      </c>
      <c r="F680">
        <v>46552</v>
      </c>
      <c r="G680">
        <v>0.71899999999999997</v>
      </c>
      <c r="H680">
        <v>0.79859999999999998</v>
      </c>
      <c r="I680">
        <v>0.30449999999999999</v>
      </c>
      <c r="J680">
        <v>67991</v>
      </c>
      <c r="K680">
        <v>27000</v>
      </c>
      <c r="L680">
        <v>10388</v>
      </c>
      <c r="M680">
        <v>12</v>
      </c>
      <c r="N680" t="s">
        <v>24</v>
      </c>
      <c r="O680" t="s">
        <v>29</v>
      </c>
      <c r="P680" t="s">
        <v>616</v>
      </c>
      <c r="Q680" t="str">
        <f t="shared" si="10"/>
        <v>yes</v>
      </c>
    </row>
    <row r="681" spans="1:17" x14ac:dyDescent="0.2">
      <c r="A681">
        <v>185590</v>
      </c>
      <c r="B681" t="s">
        <v>732</v>
      </c>
      <c r="C681" t="s">
        <v>721</v>
      </c>
      <c r="D681">
        <v>0.87890000000000001</v>
      </c>
      <c r="E681">
        <v>18376</v>
      </c>
      <c r="F681">
        <v>26022</v>
      </c>
      <c r="G681">
        <v>0.64659999999999995</v>
      </c>
      <c r="H681">
        <v>0.77890000000000004</v>
      </c>
      <c r="I681">
        <v>0.46989999999999998</v>
      </c>
      <c r="J681">
        <v>61415</v>
      </c>
      <c r="K681">
        <v>22000</v>
      </c>
      <c r="L681">
        <v>12540</v>
      </c>
      <c r="M681">
        <v>18</v>
      </c>
      <c r="N681" t="s">
        <v>19</v>
      </c>
      <c r="O681" t="s">
        <v>29</v>
      </c>
      <c r="P681" t="s">
        <v>616</v>
      </c>
      <c r="Q681" t="str">
        <f t="shared" si="10"/>
        <v>yes</v>
      </c>
    </row>
    <row r="682" spans="1:17" x14ac:dyDescent="0.2">
      <c r="A682">
        <v>185828</v>
      </c>
      <c r="B682" t="s">
        <v>733</v>
      </c>
      <c r="C682" t="s">
        <v>721</v>
      </c>
      <c r="D682">
        <v>0.65069999999999995</v>
      </c>
      <c r="E682">
        <v>9019</v>
      </c>
      <c r="F682">
        <v>37664</v>
      </c>
      <c r="G682">
        <v>0.72760000000000002</v>
      </c>
      <c r="H682">
        <v>0.89539999999999997</v>
      </c>
      <c r="I682">
        <v>0.39560000000000001</v>
      </c>
      <c r="J682">
        <v>84276</v>
      </c>
      <c r="K682">
        <v>21000</v>
      </c>
      <c r="L682">
        <v>13884</v>
      </c>
      <c r="M682">
        <v>17</v>
      </c>
      <c r="N682" t="s">
        <v>19</v>
      </c>
      <c r="O682" t="s">
        <v>20</v>
      </c>
      <c r="P682" t="s">
        <v>616</v>
      </c>
      <c r="Q682" t="str">
        <f t="shared" si="10"/>
        <v>yes</v>
      </c>
    </row>
    <row r="683" spans="1:17" x14ac:dyDescent="0.2">
      <c r="A683">
        <v>186131</v>
      </c>
      <c r="B683" t="s">
        <v>734</v>
      </c>
      <c r="C683" t="s">
        <v>721</v>
      </c>
      <c r="D683">
        <v>4.6199999999999998E-2</v>
      </c>
      <c r="E683">
        <v>5709</v>
      </c>
      <c r="F683">
        <v>62688</v>
      </c>
      <c r="G683">
        <v>0.97609999999999997</v>
      </c>
      <c r="H683">
        <v>0.98350000000000004</v>
      </c>
      <c r="I683">
        <v>0.19239999999999999</v>
      </c>
      <c r="J683">
        <v>110066</v>
      </c>
      <c r="K683">
        <v>10320</v>
      </c>
      <c r="L683">
        <v>25354</v>
      </c>
      <c r="M683">
        <v>5</v>
      </c>
      <c r="N683" t="s">
        <v>24</v>
      </c>
      <c r="O683" t="s">
        <v>20</v>
      </c>
      <c r="P683" t="s">
        <v>616</v>
      </c>
      <c r="Q683" t="str">
        <f t="shared" si="10"/>
        <v>yes</v>
      </c>
    </row>
    <row r="684" spans="1:17" x14ac:dyDescent="0.2">
      <c r="A684">
        <v>186201</v>
      </c>
      <c r="B684" t="s">
        <v>735</v>
      </c>
      <c r="C684" t="s">
        <v>721</v>
      </c>
      <c r="D684">
        <v>0.70640000000000003</v>
      </c>
      <c r="E684">
        <v>4898</v>
      </c>
      <c r="F684">
        <v>27708</v>
      </c>
      <c r="G684">
        <v>0.69810000000000005</v>
      </c>
      <c r="H684">
        <v>0.83609999999999995</v>
      </c>
      <c r="I684">
        <v>0.2823</v>
      </c>
      <c r="J684">
        <v>67541</v>
      </c>
      <c r="K684">
        <v>21000</v>
      </c>
      <c r="L684">
        <v>12502</v>
      </c>
      <c r="M684">
        <v>17</v>
      </c>
      <c r="N684" t="s">
        <v>19</v>
      </c>
      <c r="O684" t="s">
        <v>29</v>
      </c>
      <c r="P684" t="s">
        <v>616</v>
      </c>
      <c r="Q684" t="str">
        <f t="shared" si="10"/>
        <v>yes</v>
      </c>
    </row>
    <row r="685" spans="1:17" x14ac:dyDescent="0.2">
      <c r="A685">
        <v>186283</v>
      </c>
      <c r="B685" t="s">
        <v>736</v>
      </c>
      <c r="C685" t="s">
        <v>721</v>
      </c>
      <c r="D685">
        <v>0.78639999999999999</v>
      </c>
      <c r="E685">
        <v>3106</v>
      </c>
      <c r="F685">
        <v>41120</v>
      </c>
      <c r="G685">
        <v>0.61329999999999996</v>
      </c>
      <c r="H685">
        <v>0.78359999999999996</v>
      </c>
      <c r="I685">
        <v>0.3473</v>
      </c>
      <c r="J685">
        <v>62208</v>
      </c>
      <c r="K685">
        <v>26130</v>
      </c>
      <c r="L685">
        <v>11615</v>
      </c>
      <c r="M685">
        <v>14</v>
      </c>
      <c r="N685" t="s">
        <v>24</v>
      </c>
      <c r="O685" t="s">
        <v>29</v>
      </c>
      <c r="P685" t="s">
        <v>616</v>
      </c>
      <c r="Q685" t="str">
        <f t="shared" si="10"/>
        <v>yes</v>
      </c>
    </row>
    <row r="686" spans="1:17" x14ac:dyDescent="0.2">
      <c r="A686">
        <v>186371</v>
      </c>
      <c r="B686" t="s">
        <v>737</v>
      </c>
      <c r="C686" t="s">
        <v>721</v>
      </c>
      <c r="D686">
        <v>0.66290000000000004</v>
      </c>
      <c r="E686">
        <v>3753</v>
      </c>
      <c r="F686">
        <v>37276</v>
      </c>
      <c r="G686">
        <v>0.66669999999999996</v>
      </c>
      <c r="H686">
        <v>0.8</v>
      </c>
      <c r="I686">
        <v>0.47710000000000002</v>
      </c>
      <c r="J686">
        <v>74479</v>
      </c>
      <c r="K686">
        <v>21500</v>
      </c>
      <c r="L686">
        <v>14127</v>
      </c>
      <c r="M686">
        <v>12</v>
      </c>
      <c r="N686" t="s">
        <v>19</v>
      </c>
      <c r="O686" t="s">
        <v>20</v>
      </c>
      <c r="P686" t="s">
        <v>616</v>
      </c>
      <c r="Q686" t="str">
        <f t="shared" si="10"/>
        <v>yes</v>
      </c>
    </row>
    <row r="687" spans="1:17" x14ac:dyDescent="0.2">
      <c r="A687">
        <v>186380</v>
      </c>
      <c r="B687" t="s">
        <v>738</v>
      </c>
      <c r="C687" t="s">
        <v>721</v>
      </c>
      <c r="D687">
        <v>0.58150000000000002</v>
      </c>
      <c r="E687">
        <v>37751</v>
      </c>
      <c r="F687">
        <v>37441</v>
      </c>
      <c r="G687">
        <v>0.83630000000000004</v>
      </c>
      <c r="H687">
        <v>0.93020000000000003</v>
      </c>
      <c r="I687">
        <v>0.27900000000000003</v>
      </c>
      <c r="J687">
        <v>74479</v>
      </c>
      <c r="K687">
        <v>21500</v>
      </c>
      <c r="L687">
        <v>14593</v>
      </c>
      <c r="M687">
        <v>16</v>
      </c>
      <c r="N687" t="s">
        <v>19</v>
      </c>
      <c r="O687" t="s">
        <v>20</v>
      </c>
      <c r="P687" t="s">
        <v>616</v>
      </c>
      <c r="Q687" t="str">
        <f t="shared" si="10"/>
        <v>yes</v>
      </c>
    </row>
    <row r="688" spans="1:17" x14ac:dyDescent="0.2">
      <c r="A688">
        <v>186399</v>
      </c>
      <c r="B688" t="s">
        <v>739</v>
      </c>
      <c r="C688" t="s">
        <v>721</v>
      </c>
      <c r="D688">
        <v>0.71360000000000001</v>
      </c>
      <c r="E688">
        <v>7709</v>
      </c>
      <c r="F688">
        <v>36762</v>
      </c>
      <c r="G688">
        <v>0.63749999999999996</v>
      </c>
      <c r="H688">
        <v>0.83819999999999995</v>
      </c>
      <c r="I688">
        <v>0.58809999999999996</v>
      </c>
      <c r="J688">
        <v>74479</v>
      </c>
      <c r="K688">
        <v>21500</v>
      </c>
      <c r="L688">
        <v>16467</v>
      </c>
      <c r="M688">
        <v>14</v>
      </c>
      <c r="N688" t="s">
        <v>19</v>
      </c>
      <c r="O688" t="s">
        <v>20</v>
      </c>
      <c r="P688" t="s">
        <v>616</v>
      </c>
      <c r="Q688" t="str">
        <f t="shared" si="10"/>
        <v>yes</v>
      </c>
    </row>
    <row r="689" spans="1:17" x14ac:dyDescent="0.2">
      <c r="A689">
        <v>186432</v>
      </c>
      <c r="B689" t="s">
        <v>740</v>
      </c>
      <c r="C689" t="s">
        <v>721</v>
      </c>
      <c r="D689">
        <v>0.90300000000000002</v>
      </c>
      <c r="E689">
        <v>2135</v>
      </c>
      <c r="F689">
        <v>42552</v>
      </c>
      <c r="G689">
        <v>0.58260000000000001</v>
      </c>
      <c r="H689">
        <v>0.71779999999999999</v>
      </c>
      <c r="I689">
        <v>0.51980000000000004</v>
      </c>
      <c r="J689">
        <v>57815</v>
      </c>
      <c r="K689">
        <v>20500</v>
      </c>
      <c r="L689">
        <v>9476</v>
      </c>
      <c r="M689">
        <v>12</v>
      </c>
      <c r="N689" t="s">
        <v>24</v>
      </c>
      <c r="O689" t="s">
        <v>20</v>
      </c>
      <c r="P689" t="s">
        <v>616</v>
      </c>
      <c r="Q689" t="str">
        <f t="shared" si="10"/>
        <v>yes</v>
      </c>
    </row>
    <row r="690" spans="1:17" x14ac:dyDescent="0.2">
      <c r="A690">
        <v>186584</v>
      </c>
      <c r="B690" t="s">
        <v>741</v>
      </c>
      <c r="C690" t="s">
        <v>721</v>
      </c>
      <c r="D690">
        <v>0.73260000000000003</v>
      </c>
      <c r="E690">
        <v>6036</v>
      </c>
      <c r="F690">
        <v>53170</v>
      </c>
      <c r="G690">
        <v>0.69489999999999996</v>
      </c>
      <c r="H690">
        <v>0.8145</v>
      </c>
      <c r="I690">
        <v>0.32490000000000002</v>
      </c>
      <c r="J690">
        <v>70196</v>
      </c>
      <c r="K690">
        <v>22750</v>
      </c>
      <c r="L690">
        <v>11807</v>
      </c>
      <c r="M690">
        <v>14</v>
      </c>
      <c r="N690" t="s">
        <v>24</v>
      </c>
      <c r="O690" t="s">
        <v>29</v>
      </c>
      <c r="P690" t="s">
        <v>616</v>
      </c>
      <c r="Q690" t="str">
        <f t="shared" si="10"/>
        <v>yes</v>
      </c>
    </row>
    <row r="691" spans="1:17" x14ac:dyDescent="0.2">
      <c r="A691">
        <v>186618</v>
      </c>
      <c r="B691" t="s">
        <v>742</v>
      </c>
      <c r="C691" t="s">
        <v>721</v>
      </c>
      <c r="D691">
        <v>0.71030000000000004</v>
      </c>
      <c r="E691">
        <v>557</v>
      </c>
      <c r="F691">
        <v>36741</v>
      </c>
      <c r="G691">
        <v>0.51100000000000001</v>
      </c>
      <c r="H691">
        <v>0.64710000000000001</v>
      </c>
      <c r="I691">
        <v>0.57909999999999995</v>
      </c>
      <c r="J691">
        <v>53038</v>
      </c>
      <c r="K691">
        <v>24934</v>
      </c>
      <c r="L691">
        <v>7875</v>
      </c>
      <c r="M691">
        <v>8</v>
      </c>
      <c r="N691" t="s">
        <v>24</v>
      </c>
      <c r="O691" t="s">
        <v>29</v>
      </c>
      <c r="P691" t="s">
        <v>616</v>
      </c>
      <c r="Q691" t="str">
        <f t="shared" si="10"/>
        <v>yes</v>
      </c>
    </row>
    <row r="692" spans="1:17" x14ac:dyDescent="0.2">
      <c r="A692">
        <v>186867</v>
      </c>
      <c r="B692" t="s">
        <v>743</v>
      </c>
      <c r="C692" t="s">
        <v>721</v>
      </c>
      <c r="D692">
        <v>0.4758</v>
      </c>
      <c r="E692">
        <v>4222</v>
      </c>
      <c r="F692">
        <v>63462</v>
      </c>
      <c r="G692">
        <v>0.86880000000000002</v>
      </c>
      <c r="H692">
        <v>0.93640000000000001</v>
      </c>
      <c r="I692">
        <v>0.20430000000000001</v>
      </c>
      <c r="J692">
        <v>108772</v>
      </c>
      <c r="K692">
        <v>27000</v>
      </c>
      <c r="L692">
        <v>17610</v>
      </c>
      <c r="M692">
        <v>11</v>
      </c>
      <c r="N692" t="s">
        <v>24</v>
      </c>
      <c r="O692" t="s">
        <v>29</v>
      </c>
      <c r="P692" t="s">
        <v>616</v>
      </c>
      <c r="Q692" t="str">
        <f t="shared" si="10"/>
        <v>yes</v>
      </c>
    </row>
    <row r="693" spans="1:17" x14ac:dyDescent="0.2">
      <c r="A693">
        <v>186876</v>
      </c>
      <c r="B693" t="s">
        <v>744</v>
      </c>
      <c r="C693" t="s">
        <v>721</v>
      </c>
      <c r="D693">
        <v>0.88939999999999997</v>
      </c>
      <c r="E693">
        <v>7537</v>
      </c>
      <c r="F693">
        <v>24524</v>
      </c>
      <c r="G693">
        <v>0.68540000000000001</v>
      </c>
      <c r="H693">
        <v>0.78590000000000004</v>
      </c>
      <c r="I693">
        <v>0.42280000000000001</v>
      </c>
      <c r="J693">
        <v>57602</v>
      </c>
      <c r="K693">
        <v>20500</v>
      </c>
      <c r="L693">
        <v>11456</v>
      </c>
      <c r="M693">
        <v>17</v>
      </c>
      <c r="N693" t="s">
        <v>19</v>
      </c>
      <c r="O693" t="s">
        <v>73</v>
      </c>
      <c r="P693" t="s">
        <v>616</v>
      </c>
      <c r="Q693" t="str">
        <f t="shared" si="10"/>
        <v>yes</v>
      </c>
    </row>
    <row r="694" spans="1:17" x14ac:dyDescent="0.2">
      <c r="A694">
        <v>187134</v>
      </c>
      <c r="B694" t="s">
        <v>745</v>
      </c>
      <c r="C694" t="s">
        <v>721</v>
      </c>
      <c r="D694">
        <v>0.62290000000000001</v>
      </c>
      <c r="E694">
        <v>7105</v>
      </c>
      <c r="F694">
        <v>25752</v>
      </c>
      <c r="G694">
        <v>0.85850000000000004</v>
      </c>
      <c r="H694">
        <v>0.91320000000000001</v>
      </c>
      <c r="I694">
        <v>0.2097</v>
      </c>
      <c r="J694">
        <v>73323</v>
      </c>
      <c r="K694">
        <v>23250</v>
      </c>
      <c r="L694">
        <v>12766</v>
      </c>
      <c r="M694">
        <v>14</v>
      </c>
      <c r="N694" t="s">
        <v>19</v>
      </c>
      <c r="O694" t="s">
        <v>29</v>
      </c>
      <c r="P694" t="s">
        <v>616</v>
      </c>
      <c r="Q694" t="str">
        <f t="shared" si="10"/>
        <v>yes</v>
      </c>
    </row>
    <row r="695" spans="1:17" x14ac:dyDescent="0.2">
      <c r="A695">
        <v>187444</v>
      </c>
      <c r="B695" t="s">
        <v>746</v>
      </c>
      <c r="C695" t="s">
        <v>721</v>
      </c>
      <c r="D695">
        <v>0.90080000000000005</v>
      </c>
      <c r="E695">
        <v>6614</v>
      </c>
      <c r="F695">
        <v>25344</v>
      </c>
      <c r="G695">
        <v>0.43959999999999999</v>
      </c>
      <c r="H695">
        <v>0.73939999999999995</v>
      </c>
      <c r="I695">
        <v>0.46529999999999999</v>
      </c>
      <c r="J695">
        <v>57780</v>
      </c>
      <c r="K695">
        <v>22334</v>
      </c>
      <c r="L695">
        <v>13396</v>
      </c>
      <c r="M695">
        <v>18</v>
      </c>
      <c r="N695" t="s">
        <v>19</v>
      </c>
      <c r="O695" t="s">
        <v>29</v>
      </c>
      <c r="P695" t="s">
        <v>616</v>
      </c>
      <c r="Q695" t="str">
        <f t="shared" si="10"/>
        <v>yes</v>
      </c>
    </row>
    <row r="696" spans="1:17" x14ac:dyDescent="0.2">
      <c r="A696">
        <v>188429</v>
      </c>
      <c r="B696" t="s">
        <v>747</v>
      </c>
      <c r="C696" t="s">
        <v>748</v>
      </c>
      <c r="D696">
        <v>0.65910000000000002</v>
      </c>
      <c r="E696">
        <v>5276</v>
      </c>
      <c r="F696">
        <v>49110</v>
      </c>
      <c r="G696">
        <v>0.67149999999999999</v>
      </c>
      <c r="H696">
        <v>0.8286</v>
      </c>
      <c r="I696">
        <v>0.31030000000000002</v>
      </c>
      <c r="J696">
        <v>75482</v>
      </c>
      <c r="K696">
        <v>25000</v>
      </c>
      <c r="L696">
        <v>13657</v>
      </c>
      <c r="M696">
        <v>12</v>
      </c>
      <c r="N696" t="s">
        <v>24</v>
      </c>
      <c r="O696" t="s">
        <v>29</v>
      </c>
      <c r="P696" t="s">
        <v>616</v>
      </c>
      <c r="Q696" t="str">
        <f t="shared" si="10"/>
        <v>yes</v>
      </c>
    </row>
    <row r="697" spans="1:17" x14ac:dyDescent="0.2">
      <c r="A697">
        <v>188526</v>
      </c>
      <c r="B697" t="s">
        <v>749</v>
      </c>
      <c r="C697" t="s">
        <v>748</v>
      </c>
      <c r="D697">
        <v>0.52690000000000003</v>
      </c>
      <c r="E697">
        <v>481</v>
      </c>
      <c r="F697">
        <v>41475</v>
      </c>
      <c r="G697">
        <v>0.6754</v>
      </c>
      <c r="H697">
        <v>0.85819999999999996</v>
      </c>
      <c r="I697">
        <v>0.2888</v>
      </c>
      <c r="J697">
        <v>131426</v>
      </c>
      <c r="K697">
        <v>25500</v>
      </c>
      <c r="L697">
        <v>10066</v>
      </c>
      <c r="M697">
        <v>10</v>
      </c>
      <c r="N697" t="s">
        <v>24</v>
      </c>
      <c r="O697" t="s">
        <v>20</v>
      </c>
      <c r="P697" t="s">
        <v>616</v>
      </c>
      <c r="Q697" t="str">
        <f t="shared" si="10"/>
        <v>yes</v>
      </c>
    </row>
    <row r="698" spans="1:17" x14ac:dyDescent="0.2">
      <c r="A698">
        <v>188641</v>
      </c>
      <c r="B698" t="s">
        <v>750</v>
      </c>
      <c r="C698" t="s">
        <v>748</v>
      </c>
      <c r="D698">
        <v>0.73839999999999995</v>
      </c>
      <c r="E698">
        <v>1423</v>
      </c>
      <c r="F698">
        <v>41500</v>
      </c>
      <c r="G698">
        <v>0.56979999999999997</v>
      </c>
      <c r="H698">
        <v>0.7752</v>
      </c>
      <c r="I698">
        <v>0.38540000000000002</v>
      </c>
      <c r="J698">
        <v>54897</v>
      </c>
      <c r="K698">
        <v>26000</v>
      </c>
      <c r="L698">
        <v>7390</v>
      </c>
      <c r="M698">
        <v>9</v>
      </c>
      <c r="N698" t="s">
        <v>24</v>
      </c>
      <c r="O698" t="s">
        <v>73</v>
      </c>
      <c r="P698" t="s">
        <v>616</v>
      </c>
      <c r="Q698" t="str">
        <f t="shared" si="10"/>
        <v>yes</v>
      </c>
    </row>
    <row r="699" spans="1:17" x14ac:dyDescent="0.2">
      <c r="A699">
        <v>189088</v>
      </c>
      <c r="B699" t="s">
        <v>751</v>
      </c>
      <c r="C699" t="s">
        <v>748</v>
      </c>
      <c r="D699">
        <v>0.5212</v>
      </c>
      <c r="E699">
        <v>2414</v>
      </c>
      <c r="F699">
        <v>66436</v>
      </c>
      <c r="G699">
        <v>0.67559999999999998</v>
      </c>
      <c r="H699">
        <v>0.8458</v>
      </c>
      <c r="I699">
        <v>0.16669999999999999</v>
      </c>
      <c r="J699">
        <v>46543</v>
      </c>
      <c r="K699">
        <v>24254</v>
      </c>
      <c r="L699">
        <v>12589</v>
      </c>
      <c r="M699">
        <v>9</v>
      </c>
      <c r="N699" t="s">
        <v>24</v>
      </c>
      <c r="O699" t="s">
        <v>73</v>
      </c>
      <c r="P699" t="s">
        <v>616</v>
      </c>
      <c r="Q699" t="str">
        <f t="shared" si="10"/>
        <v>no</v>
      </c>
    </row>
    <row r="700" spans="1:17" x14ac:dyDescent="0.2">
      <c r="A700">
        <v>189097</v>
      </c>
      <c r="B700" t="s">
        <v>752</v>
      </c>
      <c r="C700" t="s">
        <v>748</v>
      </c>
      <c r="D700">
        <v>8.8400000000000006E-2</v>
      </c>
      <c r="E700">
        <v>3264</v>
      </c>
      <c r="F700">
        <v>69888</v>
      </c>
      <c r="G700">
        <v>0.93020000000000003</v>
      </c>
      <c r="H700">
        <v>0.9657</v>
      </c>
      <c r="I700">
        <v>0.15859999999999999</v>
      </c>
      <c r="J700">
        <v>80516</v>
      </c>
      <c r="K700">
        <v>18000</v>
      </c>
      <c r="L700">
        <v>15995</v>
      </c>
      <c r="M700">
        <v>10</v>
      </c>
      <c r="N700" t="s">
        <v>24</v>
      </c>
      <c r="O700" t="s">
        <v>20</v>
      </c>
      <c r="P700" t="s">
        <v>616</v>
      </c>
      <c r="Q700" t="str">
        <f t="shared" si="10"/>
        <v>yes</v>
      </c>
    </row>
    <row r="701" spans="1:17" x14ac:dyDescent="0.2">
      <c r="A701">
        <v>189705</v>
      </c>
      <c r="B701" t="s">
        <v>753</v>
      </c>
      <c r="C701" t="s">
        <v>748</v>
      </c>
      <c r="D701">
        <v>0.72360000000000002</v>
      </c>
      <c r="E701">
        <v>1685</v>
      </c>
      <c r="F701">
        <v>34500</v>
      </c>
      <c r="G701">
        <v>0.66390000000000005</v>
      </c>
      <c r="H701">
        <v>0.72619999999999996</v>
      </c>
      <c r="I701">
        <v>0.32200000000000001</v>
      </c>
      <c r="J701">
        <v>60681</v>
      </c>
      <c r="K701">
        <v>24250</v>
      </c>
      <c r="L701">
        <v>8691</v>
      </c>
      <c r="M701">
        <v>11</v>
      </c>
      <c r="N701" t="s">
        <v>24</v>
      </c>
      <c r="O701" t="s">
        <v>20</v>
      </c>
      <c r="P701" t="s">
        <v>616</v>
      </c>
      <c r="Q701" t="str">
        <f t="shared" si="10"/>
        <v>yes</v>
      </c>
    </row>
    <row r="702" spans="1:17" x14ac:dyDescent="0.2">
      <c r="A702">
        <v>190044</v>
      </c>
      <c r="B702" t="s">
        <v>754</v>
      </c>
      <c r="C702" t="s">
        <v>748</v>
      </c>
      <c r="D702">
        <v>0.77359999999999995</v>
      </c>
      <c r="E702">
        <v>2196</v>
      </c>
      <c r="F702">
        <v>59398</v>
      </c>
      <c r="G702">
        <v>0.74909999999999999</v>
      </c>
      <c r="H702">
        <v>0.8478</v>
      </c>
      <c r="I702">
        <v>0.2157</v>
      </c>
      <c r="J702">
        <v>89696</v>
      </c>
      <c r="K702">
        <v>26000</v>
      </c>
      <c r="L702">
        <v>11357</v>
      </c>
      <c r="M702">
        <v>13</v>
      </c>
      <c r="N702" t="s">
        <v>24</v>
      </c>
      <c r="O702" t="s">
        <v>73</v>
      </c>
      <c r="P702" t="s">
        <v>616</v>
      </c>
      <c r="Q702" t="str">
        <f t="shared" si="10"/>
        <v>yes</v>
      </c>
    </row>
    <row r="703" spans="1:17" x14ac:dyDescent="0.2">
      <c r="A703">
        <v>190099</v>
      </c>
      <c r="B703" t="s">
        <v>755</v>
      </c>
      <c r="C703" t="s">
        <v>748</v>
      </c>
      <c r="D703">
        <v>0.13880000000000001</v>
      </c>
      <c r="E703">
        <v>3180</v>
      </c>
      <c r="F703">
        <v>70306</v>
      </c>
      <c r="G703">
        <v>0.91169999999999995</v>
      </c>
      <c r="H703">
        <v>0.93430000000000002</v>
      </c>
      <c r="I703">
        <v>0.12520000000000001</v>
      </c>
      <c r="J703">
        <v>85139</v>
      </c>
      <c r="K703">
        <v>15000</v>
      </c>
      <c r="L703">
        <v>13098</v>
      </c>
      <c r="M703">
        <v>9</v>
      </c>
      <c r="N703" t="s">
        <v>24</v>
      </c>
      <c r="O703" t="s">
        <v>73</v>
      </c>
      <c r="P703" t="s">
        <v>616</v>
      </c>
      <c r="Q703" t="str">
        <f t="shared" si="10"/>
        <v>yes</v>
      </c>
    </row>
    <row r="704" spans="1:17" x14ac:dyDescent="0.2">
      <c r="A704">
        <v>190114</v>
      </c>
      <c r="B704" t="s">
        <v>756</v>
      </c>
      <c r="C704" t="s">
        <v>748</v>
      </c>
      <c r="D704">
        <v>0.9</v>
      </c>
      <c r="E704">
        <v>402</v>
      </c>
      <c r="F704">
        <v>20188</v>
      </c>
      <c r="G704">
        <v>0.4</v>
      </c>
      <c r="H704">
        <v>0.2</v>
      </c>
      <c r="I704">
        <v>0.6512</v>
      </c>
      <c r="J704">
        <v>46236</v>
      </c>
      <c r="K704">
        <v>27688</v>
      </c>
      <c r="L704">
        <v>7154</v>
      </c>
      <c r="M704">
        <v>12</v>
      </c>
      <c r="N704" t="s">
        <v>24</v>
      </c>
      <c r="O704" t="s">
        <v>20</v>
      </c>
      <c r="P704" t="s">
        <v>616</v>
      </c>
      <c r="Q704" t="str">
        <f t="shared" si="10"/>
        <v>no</v>
      </c>
    </row>
    <row r="705" spans="1:17" x14ac:dyDescent="0.2">
      <c r="A705">
        <v>190150</v>
      </c>
      <c r="B705" t="s">
        <v>757</v>
      </c>
      <c r="C705" t="s">
        <v>748</v>
      </c>
      <c r="D705">
        <v>3.9899999999999998E-2</v>
      </c>
      <c r="E705">
        <v>8973</v>
      </c>
      <c r="F705">
        <v>71845</v>
      </c>
      <c r="G705">
        <v>0.96099999999999997</v>
      </c>
      <c r="H705">
        <v>0.98</v>
      </c>
      <c r="I705">
        <v>0.2271</v>
      </c>
      <c r="J705">
        <v>102491</v>
      </c>
      <c r="K705">
        <v>21500</v>
      </c>
      <c r="L705">
        <v>21516</v>
      </c>
      <c r="M705">
        <v>6</v>
      </c>
      <c r="N705" t="s">
        <v>24</v>
      </c>
      <c r="O705" t="s">
        <v>20</v>
      </c>
      <c r="P705" t="s">
        <v>616</v>
      </c>
      <c r="Q705" t="str">
        <f t="shared" si="10"/>
        <v>yes</v>
      </c>
    </row>
    <row r="706" spans="1:17" x14ac:dyDescent="0.2">
      <c r="A706">
        <v>190372</v>
      </c>
      <c r="B706" t="s">
        <v>758</v>
      </c>
      <c r="C706" t="s">
        <v>748</v>
      </c>
      <c r="D706">
        <v>0.20710000000000001</v>
      </c>
      <c r="E706">
        <v>842</v>
      </c>
      <c r="F706">
        <v>46820</v>
      </c>
      <c r="G706">
        <v>0.81110000000000004</v>
      </c>
      <c r="H706">
        <v>0.9194</v>
      </c>
      <c r="I706">
        <v>0.27860000000000001</v>
      </c>
      <c r="J706">
        <v>83847</v>
      </c>
      <c r="K706">
        <v>15000</v>
      </c>
      <c r="L706">
        <v>14408</v>
      </c>
      <c r="M706">
        <v>8</v>
      </c>
      <c r="N706" t="s">
        <v>24</v>
      </c>
      <c r="O706" t="s">
        <v>20</v>
      </c>
      <c r="P706" t="s">
        <v>616</v>
      </c>
      <c r="Q706" t="str">
        <f t="shared" ref="Q706:Q769" si="11">IF(J706&gt;50000,"yes","no")</f>
        <v>yes</v>
      </c>
    </row>
    <row r="707" spans="1:17" x14ac:dyDescent="0.2">
      <c r="A707">
        <v>190415</v>
      </c>
      <c r="B707" t="s">
        <v>759</v>
      </c>
      <c r="C707" t="s">
        <v>748</v>
      </c>
      <c r="D707">
        <v>8.7599999999999997E-2</v>
      </c>
      <c r="E707">
        <v>15995</v>
      </c>
      <c r="F707">
        <v>69314</v>
      </c>
      <c r="G707">
        <v>0.95379999999999998</v>
      </c>
      <c r="H707">
        <v>0.98380000000000001</v>
      </c>
      <c r="I707">
        <v>0.18410000000000001</v>
      </c>
      <c r="J707">
        <v>104043</v>
      </c>
      <c r="K707">
        <v>14000</v>
      </c>
      <c r="L707">
        <v>17953</v>
      </c>
      <c r="M707">
        <v>9</v>
      </c>
      <c r="N707" t="s">
        <v>24</v>
      </c>
      <c r="O707" t="s">
        <v>20</v>
      </c>
      <c r="P707" t="s">
        <v>616</v>
      </c>
      <c r="Q707" t="str">
        <f t="shared" si="11"/>
        <v>yes</v>
      </c>
    </row>
    <row r="708" spans="1:17" x14ac:dyDescent="0.2">
      <c r="A708">
        <v>190512</v>
      </c>
      <c r="B708" t="s">
        <v>760</v>
      </c>
      <c r="C708" t="s">
        <v>748</v>
      </c>
      <c r="D708">
        <v>0.47520000000000001</v>
      </c>
      <c r="E708">
        <v>16154</v>
      </c>
      <c r="F708">
        <v>15414</v>
      </c>
      <c r="G708">
        <v>0.72119999999999995</v>
      </c>
      <c r="H708">
        <v>0.88600000000000001</v>
      </c>
      <c r="I708">
        <v>0.56879999999999997</v>
      </c>
      <c r="J708">
        <v>75971</v>
      </c>
      <c r="K708">
        <v>11512</v>
      </c>
      <c r="L708">
        <v>12558</v>
      </c>
      <c r="M708">
        <v>19</v>
      </c>
      <c r="N708" t="s">
        <v>19</v>
      </c>
      <c r="O708" t="s">
        <v>20</v>
      </c>
      <c r="P708" t="s">
        <v>616</v>
      </c>
      <c r="Q708" t="str">
        <f t="shared" si="11"/>
        <v>yes</v>
      </c>
    </row>
    <row r="709" spans="1:17" x14ac:dyDescent="0.2">
      <c r="A709">
        <v>190549</v>
      </c>
      <c r="B709" t="s">
        <v>761</v>
      </c>
      <c r="C709" t="s">
        <v>748</v>
      </c>
      <c r="D709">
        <v>0.58360000000000001</v>
      </c>
      <c r="E709">
        <v>10543</v>
      </c>
      <c r="F709">
        <v>15402</v>
      </c>
      <c r="G709">
        <v>0.53859999999999997</v>
      </c>
      <c r="H709">
        <v>0.80120000000000002</v>
      </c>
      <c r="I709">
        <v>0.57020000000000004</v>
      </c>
      <c r="J709">
        <v>60752</v>
      </c>
      <c r="K709">
        <v>11000</v>
      </c>
      <c r="L709">
        <v>12737</v>
      </c>
      <c r="M709">
        <v>13</v>
      </c>
      <c r="N709" t="s">
        <v>19</v>
      </c>
      <c r="O709" t="s">
        <v>20</v>
      </c>
      <c r="P709" t="s">
        <v>616</v>
      </c>
      <c r="Q709" t="str">
        <f t="shared" si="11"/>
        <v>yes</v>
      </c>
    </row>
    <row r="710" spans="1:17" x14ac:dyDescent="0.2">
      <c r="A710">
        <v>190558</v>
      </c>
      <c r="B710" t="s">
        <v>762</v>
      </c>
      <c r="C710" t="s">
        <v>748</v>
      </c>
      <c r="D710">
        <v>0.9234</v>
      </c>
      <c r="E710">
        <v>9657</v>
      </c>
      <c r="F710">
        <v>15440</v>
      </c>
      <c r="G710">
        <v>0.33929999999999999</v>
      </c>
      <c r="H710">
        <v>0.75700000000000001</v>
      </c>
      <c r="I710">
        <v>0.49590000000000001</v>
      </c>
      <c r="J710">
        <v>53501</v>
      </c>
      <c r="K710">
        <v>14350</v>
      </c>
      <c r="L710">
        <v>12665</v>
      </c>
      <c r="M710">
        <v>17</v>
      </c>
      <c r="N710" t="s">
        <v>19</v>
      </c>
      <c r="O710" t="s">
        <v>20</v>
      </c>
      <c r="P710" t="s">
        <v>616</v>
      </c>
      <c r="Q710" t="str">
        <f t="shared" si="11"/>
        <v>yes</v>
      </c>
    </row>
    <row r="711" spans="1:17" x14ac:dyDescent="0.2">
      <c r="A711">
        <v>190567</v>
      </c>
      <c r="B711" t="s">
        <v>763</v>
      </c>
      <c r="C711" t="s">
        <v>748</v>
      </c>
      <c r="D711">
        <v>0.60019999999999996</v>
      </c>
      <c r="E711">
        <v>12505</v>
      </c>
      <c r="F711">
        <v>15290</v>
      </c>
      <c r="G711">
        <v>0.56820000000000004</v>
      </c>
      <c r="H711">
        <v>0.79259999999999997</v>
      </c>
      <c r="I711">
        <v>0.60540000000000005</v>
      </c>
      <c r="J711">
        <v>66039</v>
      </c>
      <c r="K711">
        <v>11990</v>
      </c>
      <c r="L711">
        <v>13231</v>
      </c>
      <c r="M711">
        <v>15</v>
      </c>
      <c r="N711" t="s">
        <v>19</v>
      </c>
      <c r="O711" t="s">
        <v>20</v>
      </c>
      <c r="P711" t="s">
        <v>616</v>
      </c>
      <c r="Q711" t="str">
        <f t="shared" si="11"/>
        <v>yes</v>
      </c>
    </row>
    <row r="712" spans="1:17" x14ac:dyDescent="0.2">
      <c r="A712">
        <v>190594</v>
      </c>
      <c r="B712" t="s">
        <v>764</v>
      </c>
      <c r="C712" t="s">
        <v>748</v>
      </c>
      <c r="D712">
        <v>0.53800000000000003</v>
      </c>
      <c r="E712">
        <v>16289</v>
      </c>
      <c r="F712">
        <v>15332</v>
      </c>
      <c r="G712">
        <v>0.56859999999999999</v>
      </c>
      <c r="H712">
        <v>0.77649999999999997</v>
      </c>
      <c r="I712">
        <v>0.55889999999999995</v>
      </c>
      <c r="J712">
        <v>63163</v>
      </c>
      <c r="K712">
        <v>11000</v>
      </c>
      <c r="L712">
        <v>12726</v>
      </c>
      <c r="M712">
        <v>14</v>
      </c>
      <c r="N712" t="s">
        <v>19</v>
      </c>
      <c r="O712" t="s">
        <v>20</v>
      </c>
      <c r="P712" t="s">
        <v>616</v>
      </c>
      <c r="Q712" t="str">
        <f t="shared" si="11"/>
        <v>yes</v>
      </c>
    </row>
    <row r="713" spans="1:17" x14ac:dyDescent="0.2">
      <c r="A713">
        <v>190600</v>
      </c>
      <c r="B713" t="s">
        <v>765</v>
      </c>
      <c r="C713" t="s">
        <v>748</v>
      </c>
      <c r="D713">
        <v>0.57110000000000005</v>
      </c>
      <c r="E713">
        <v>11590</v>
      </c>
      <c r="F713">
        <v>15420</v>
      </c>
      <c r="G713">
        <v>0.55830000000000002</v>
      </c>
      <c r="H713">
        <v>0.81599999999999995</v>
      </c>
      <c r="I713">
        <v>0.59789999999999999</v>
      </c>
      <c r="J713">
        <v>56195</v>
      </c>
      <c r="K713">
        <v>11000</v>
      </c>
      <c r="L713">
        <v>12169</v>
      </c>
      <c r="M713">
        <v>16</v>
      </c>
      <c r="N713" t="s">
        <v>19</v>
      </c>
      <c r="O713" t="s">
        <v>20</v>
      </c>
      <c r="P713" t="s">
        <v>616</v>
      </c>
      <c r="Q713" t="str">
        <f t="shared" si="11"/>
        <v>yes</v>
      </c>
    </row>
    <row r="714" spans="1:17" x14ac:dyDescent="0.2">
      <c r="A714">
        <v>190637</v>
      </c>
      <c r="B714" t="s">
        <v>766</v>
      </c>
      <c r="C714" t="s">
        <v>748</v>
      </c>
      <c r="D714">
        <v>0.56579999999999997</v>
      </c>
      <c r="E714">
        <v>10696</v>
      </c>
      <c r="F714">
        <v>15360</v>
      </c>
      <c r="G714">
        <v>0.51280000000000003</v>
      </c>
      <c r="H714">
        <v>0.73070000000000002</v>
      </c>
      <c r="I714">
        <v>0.59940000000000004</v>
      </c>
      <c r="J714">
        <v>58013</v>
      </c>
      <c r="K714">
        <v>10950</v>
      </c>
      <c r="L714">
        <v>11996</v>
      </c>
      <c r="M714">
        <v>15</v>
      </c>
      <c r="N714" t="s">
        <v>19</v>
      </c>
      <c r="O714" t="s">
        <v>20</v>
      </c>
      <c r="P714" t="s">
        <v>616</v>
      </c>
      <c r="Q714" t="str">
        <f t="shared" si="11"/>
        <v>yes</v>
      </c>
    </row>
    <row r="715" spans="1:17" x14ac:dyDescent="0.2">
      <c r="A715">
        <v>190646</v>
      </c>
      <c r="B715" t="s">
        <v>767</v>
      </c>
      <c r="C715" t="s">
        <v>748</v>
      </c>
      <c r="D715">
        <v>0.86050000000000004</v>
      </c>
      <c r="E715">
        <v>3233</v>
      </c>
      <c r="F715">
        <v>15302</v>
      </c>
      <c r="G715">
        <v>0.19769999999999999</v>
      </c>
      <c r="H715">
        <v>0.49740000000000001</v>
      </c>
      <c r="I715">
        <v>0.56320000000000003</v>
      </c>
      <c r="J715">
        <v>46498</v>
      </c>
      <c r="K715">
        <v>10988</v>
      </c>
      <c r="L715">
        <v>11999</v>
      </c>
      <c r="M715">
        <v>13</v>
      </c>
      <c r="N715" t="s">
        <v>19</v>
      </c>
      <c r="O715" t="s">
        <v>20</v>
      </c>
      <c r="P715" t="s">
        <v>616</v>
      </c>
      <c r="Q715" t="str">
        <f t="shared" si="11"/>
        <v>no</v>
      </c>
    </row>
    <row r="716" spans="1:17" x14ac:dyDescent="0.2">
      <c r="A716">
        <v>190655</v>
      </c>
      <c r="B716" t="s">
        <v>768</v>
      </c>
      <c r="C716" t="s">
        <v>748</v>
      </c>
      <c r="D716">
        <v>0.80289999999999995</v>
      </c>
      <c r="E716">
        <v>13580</v>
      </c>
      <c r="F716">
        <v>15282</v>
      </c>
      <c r="G716">
        <v>0.2147</v>
      </c>
      <c r="H716">
        <v>0.64870000000000005</v>
      </c>
      <c r="I716">
        <v>0.55069999999999997</v>
      </c>
      <c r="J716">
        <v>49365</v>
      </c>
      <c r="K716">
        <v>10533</v>
      </c>
      <c r="L716">
        <v>12016</v>
      </c>
      <c r="M716">
        <v>16</v>
      </c>
      <c r="N716" t="s">
        <v>19</v>
      </c>
      <c r="O716" t="s">
        <v>20</v>
      </c>
      <c r="P716" t="s">
        <v>616</v>
      </c>
      <c r="Q716" t="str">
        <f t="shared" si="11"/>
        <v>no</v>
      </c>
    </row>
    <row r="717" spans="1:17" x14ac:dyDescent="0.2">
      <c r="A717">
        <v>190664</v>
      </c>
      <c r="B717" t="s">
        <v>769</v>
      </c>
      <c r="C717" t="s">
        <v>748</v>
      </c>
      <c r="D717">
        <v>0.64349999999999996</v>
      </c>
      <c r="E717">
        <v>12550</v>
      </c>
      <c r="F717">
        <v>15488</v>
      </c>
      <c r="G717">
        <v>0.53249999999999997</v>
      </c>
      <c r="H717">
        <v>0.78680000000000005</v>
      </c>
      <c r="I717">
        <v>0.47170000000000001</v>
      </c>
      <c r="J717">
        <v>62763</v>
      </c>
      <c r="K717">
        <v>10298</v>
      </c>
      <c r="L717">
        <v>12204</v>
      </c>
      <c r="M717">
        <v>13</v>
      </c>
      <c r="N717" t="s">
        <v>19</v>
      </c>
      <c r="O717" t="s">
        <v>20</v>
      </c>
      <c r="P717" t="s">
        <v>616</v>
      </c>
      <c r="Q717" t="str">
        <f t="shared" si="11"/>
        <v>yes</v>
      </c>
    </row>
    <row r="718" spans="1:17" x14ac:dyDescent="0.2">
      <c r="A718">
        <v>190691</v>
      </c>
      <c r="B718" t="s">
        <v>770</v>
      </c>
      <c r="C718" t="s">
        <v>748</v>
      </c>
      <c r="D718">
        <v>0.64100000000000001</v>
      </c>
      <c r="E718">
        <v>4345</v>
      </c>
      <c r="F718">
        <v>15308</v>
      </c>
      <c r="G718">
        <v>0.32250000000000001</v>
      </c>
      <c r="H718">
        <v>0.57440000000000002</v>
      </c>
      <c r="I718">
        <v>0.40079999999999999</v>
      </c>
      <c r="J718">
        <v>56945</v>
      </c>
      <c r="K718">
        <v>11000</v>
      </c>
      <c r="L718">
        <v>11822</v>
      </c>
      <c r="M718">
        <v>13</v>
      </c>
      <c r="N718" t="s">
        <v>19</v>
      </c>
      <c r="O718" t="s">
        <v>20</v>
      </c>
      <c r="P718" t="s">
        <v>616</v>
      </c>
      <c r="Q718" t="str">
        <f t="shared" si="11"/>
        <v>yes</v>
      </c>
    </row>
    <row r="719" spans="1:17" x14ac:dyDescent="0.2">
      <c r="A719">
        <v>190716</v>
      </c>
      <c r="B719" t="s">
        <v>771</v>
      </c>
      <c r="C719" t="s">
        <v>748</v>
      </c>
      <c r="D719">
        <v>0.81369999999999998</v>
      </c>
      <c r="E719">
        <v>1258</v>
      </c>
      <c r="F719">
        <v>34940</v>
      </c>
      <c r="G719">
        <v>0.67490000000000006</v>
      </c>
      <c r="H719">
        <v>0.73440000000000005</v>
      </c>
      <c r="I719">
        <v>0.39179999999999998</v>
      </c>
      <c r="J719">
        <v>66942</v>
      </c>
      <c r="K719">
        <v>25000</v>
      </c>
      <c r="L719">
        <v>9306</v>
      </c>
      <c r="M719">
        <v>14</v>
      </c>
      <c r="N719" t="s">
        <v>24</v>
      </c>
      <c r="O719" t="s">
        <v>20</v>
      </c>
      <c r="P719" t="s">
        <v>616</v>
      </c>
      <c r="Q719" t="str">
        <f t="shared" si="11"/>
        <v>yes</v>
      </c>
    </row>
    <row r="720" spans="1:17" x14ac:dyDescent="0.2">
      <c r="A720">
        <v>190725</v>
      </c>
      <c r="B720" t="s">
        <v>772</v>
      </c>
      <c r="C720" t="s">
        <v>748</v>
      </c>
      <c r="D720">
        <v>0.68259999999999998</v>
      </c>
      <c r="E720">
        <v>1643</v>
      </c>
      <c r="F720">
        <v>35218</v>
      </c>
      <c r="G720">
        <v>0.58879999999999999</v>
      </c>
      <c r="H720">
        <v>0.75670000000000004</v>
      </c>
      <c r="I720">
        <v>0.46179999999999999</v>
      </c>
      <c r="J720">
        <v>61808</v>
      </c>
      <c r="K720">
        <v>22091</v>
      </c>
      <c r="L720">
        <v>7103</v>
      </c>
      <c r="M720">
        <v>12</v>
      </c>
      <c r="N720" t="s">
        <v>24</v>
      </c>
      <c r="O720" t="s">
        <v>29</v>
      </c>
      <c r="P720" t="s">
        <v>616</v>
      </c>
      <c r="Q720" t="str">
        <f t="shared" si="11"/>
        <v>yes</v>
      </c>
    </row>
    <row r="721" spans="1:17" x14ac:dyDescent="0.2">
      <c r="A721">
        <v>190761</v>
      </c>
      <c r="B721" t="s">
        <v>773</v>
      </c>
      <c r="C721" t="s">
        <v>748</v>
      </c>
      <c r="D721">
        <v>0.63300000000000001</v>
      </c>
      <c r="E721">
        <v>1105</v>
      </c>
      <c r="F721">
        <v>34220</v>
      </c>
      <c r="G721">
        <v>0.52510000000000001</v>
      </c>
      <c r="H721">
        <v>0.66439999999999999</v>
      </c>
      <c r="I721">
        <v>0.4839</v>
      </c>
      <c r="J721">
        <v>61171</v>
      </c>
      <c r="K721">
        <v>25000</v>
      </c>
      <c r="L721">
        <v>8662</v>
      </c>
      <c r="M721">
        <v>13</v>
      </c>
      <c r="N721" t="s">
        <v>24</v>
      </c>
      <c r="O721" t="s">
        <v>29</v>
      </c>
      <c r="P721" t="s">
        <v>616</v>
      </c>
      <c r="Q721" t="str">
        <f t="shared" si="11"/>
        <v>yes</v>
      </c>
    </row>
    <row r="722" spans="1:17" x14ac:dyDescent="0.2">
      <c r="A722">
        <v>190983</v>
      </c>
      <c r="B722" t="s">
        <v>774</v>
      </c>
      <c r="C722" t="s">
        <v>748</v>
      </c>
      <c r="D722">
        <v>0.76959999999999995</v>
      </c>
      <c r="E722">
        <v>708</v>
      </c>
      <c r="F722">
        <v>38976</v>
      </c>
      <c r="G722">
        <v>0.64710000000000001</v>
      </c>
      <c r="H722">
        <v>0.69750000000000001</v>
      </c>
      <c r="I722">
        <v>0.37909999999999999</v>
      </c>
      <c r="J722">
        <v>57550</v>
      </c>
      <c r="K722">
        <v>27000</v>
      </c>
      <c r="L722">
        <v>5191</v>
      </c>
      <c r="M722">
        <v>11</v>
      </c>
      <c r="N722" t="s">
        <v>24</v>
      </c>
      <c r="O722" t="s">
        <v>20</v>
      </c>
      <c r="P722" t="s">
        <v>616</v>
      </c>
      <c r="Q722" t="str">
        <f t="shared" si="11"/>
        <v>yes</v>
      </c>
    </row>
    <row r="723" spans="1:17" x14ac:dyDescent="0.2">
      <c r="A723">
        <v>191205</v>
      </c>
      <c r="B723" t="s">
        <v>775</v>
      </c>
      <c r="C723" t="s">
        <v>748</v>
      </c>
      <c r="D723">
        <v>0.53820000000000001</v>
      </c>
      <c r="E723">
        <v>547</v>
      </c>
      <c r="F723">
        <v>30250</v>
      </c>
      <c r="G723">
        <v>0.55320000000000003</v>
      </c>
      <c r="H723">
        <v>0.6966</v>
      </c>
      <c r="I723">
        <v>0.34439999999999998</v>
      </c>
      <c r="J723">
        <v>35887</v>
      </c>
      <c r="K723">
        <v>21500</v>
      </c>
      <c r="L723">
        <v>5870</v>
      </c>
      <c r="M723">
        <v>11</v>
      </c>
      <c r="N723" t="s">
        <v>67</v>
      </c>
      <c r="O723" t="s">
        <v>29</v>
      </c>
      <c r="P723" t="s">
        <v>616</v>
      </c>
      <c r="Q723" t="str">
        <f t="shared" si="11"/>
        <v>no</v>
      </c>
    </row>
    <row r="724" spans="1:17" x14ac:dyDescent="0.2">
      <c r="A724">
        <v>191241</v>
      </c>
      <c r="B724" t="s">
        <v>776</v>
      </c>
      <c r="C724" t="s">
        <v>748</v>
      </c>
      <c r="D724">
        <v>0.59309999999999996</v>
      </c>
      <c r="E724">
        <v>10512</v>
      </c>
      <c r="F724">
        <v>64915</v>
      </c>
      <c r="G724">
        <v>0.81910000000000005</v>
      </c>
      <c r="H724">
        <v>0.88519999999999999</v>
      </c>
      <c r="I724">
        <v>0.2142</v>
      </c>
      <c r="J724">
        <v>85569</v>
      </c>
      <c r="K724">
        <v>24300</v>
      </c>
      <c r="L724">
        <v>16236</v>
      </c>
      <c r="M724">
        <v>14</v>
      </c>
      <c r="N724" t="s">
        <v>24</v>
      </c>
      <c r="O724" t="s">
        <v>20</v>
      </c>
      <c r="P724" t="s">
        <v>616</v>
      </c>
      <c r="Q724" t="str">
        <f t="shared" si="11"/>
        <v>yes</v>
      </c>
    </row>
    <row r="725" spans="1:17" x14ac:dyDescent="0.2">
      <c r="A725">
        <v>191515</v>
      </c>
      <c r="B725" t="s">
        <v>777</v>
      </c>
      <c r="C725" t="s">
        <v>748</v>
      </c>
      <c r="D725">
        <v>0.13619999999999999</v>
      </c>
      <c r="E725">
        <v>2030</v>
      </c>
      <c r="F725">
        <v>68960</v>
      </c>
      <c r="G725">
        <v>0.90629999999999999</v>
      </c>
      <c r="H725">
        <v>0.94810000000000005</v>
      </c>
      <c r="I725">
        <v>0.1772</v>
      </c>
      <c r="J725">
        <v>78411</v>
      </c>
      <c r="K725">
        <v>17000</v>
      </c>
      <c r="L725">
        <v>12404</v>
      </c>
      <c r="M725">
        <v>9</v>
      </c>
      <c r="N725" t="s">
        <v>24</v>
      </c>
      <c r="O725" t="s">
        <v>29</v>
      </c>
      <c r="P725" t="s">
        <v>616</v>
      </c>
      <c r="Q725" t="str">
        <f t="shared" si="11"/>
        <v>yes</v>
      </c>
    </row>
    <row r="726" spans="1:17" x14ac:dyDescent="0.2">
      <c r="A726">
        <v>191533</v>
      </c>
      <c r="B726" t="s">
        <v>778</v>
      </c>
      <c r="C726" t="s">
        <v>748</v>
      </c>
      <c r="D726">
        <v>0.69599999999999995</v>
      </c>
      <c r="E726">
        <v>1087</v>
      </c>
      <c r="F726">
        <v>54962</v>
      </c>
      <c r="G726">
        <v>0.53320000000000001</v>
      </c>
      <c r="H726">
        <v>0.74439999999999995</v>
      </c>
      <c r="I726">
        <v>0.35610000000000003</v>
      </c>
      <c r="J726">
        <v>61107</v>
      </c>
      <c r="K726">
        <v>27000</v>
      </c>
      <c r="L726">
        <v>7918</v>
      </c>
      <c r="M726">
        <v>10</v>
      </c>
      <c r="N726" t="s">
        <v>24</v>
      </c>
      <c r="O726" t="s">
        <v>73</v>
      </c>
      <c r="P726" t="s">
        <v>616</v>
      </c>
      <c r="Q726" t="str">
        <f t="shared" si="11"/>
        <v>yes</v>
      </c>
    </row>
    <row r="727" spans="1:17" x14ac:dyDescent="0.2">
      <c r="A727">
        <v>191621</v>
      </c>
      <c r="B727" t="s">
        <v>779</v>
      </c>
      <c r="C727" t="s">
        <v>748</v>
      </c>
      <c r="D727">
        <v>0.97199999999999998</v>
      </c>
      <c r="E727">
        <v>921</v>
      </c>
      <c r="F727">
        <v>33740</v>
      </c>
      <c r="G727">
        <v>0.56310000000000004</v>
      </c>
      <c r="H727">
        <v>0.63800000000000001</v>
      </c>
      <c r="I727">
        <v>0.4824</v>
      </c>
      <c r="J727">
        <v>48309</v>
      </c>
      <c r="K727">
        <v>24750</v>
      </c>
      <c r="L727">
        <v>6332</v>
      </c>
      <c r="M727">
        <v>15</v>
      </c>
      <c r="N727" t="s">
        <v>24</v>
      </c>
      <c r="O727" t="s">
        <v>29</v>
      </c>
      <c r="P727" t="s">
        <v>616</v>
      </c>
      <c r="Q727" t="str">
        <f t="shared" si="11"/>
        <v>no</v>
      </c>
    </row>
    <row r="728" spans="1:17" x14ac:dyDescent="0.2">
      <c r="A728">
        <v>191630</v>
      </c>
      <c r="B728" t="s">
        <v>780</v>
      </c>
      <c r="C728" t="s">
        <v>748</v>
      </c>
      <c r="D728">
        <v>0.63990000000000002</v>
      </c>
      <c r="E728">
        <v>1786</v>
      </c>
      <c r="F728">
        <v>65117</v>
      </c>
      <c r="G728">
        <v>0.77249999999999996</v>
      </c>
      <c r="H728">
        <v>0.86360000000000003</v>
      </c>
      <c r="I728">
        <v>0.25090000000000001</v>
      </c>
      <c r="J728">
        <v>68831</v>
      </c>
      <c r="K728">
        <v>27000</v>
      </c>
      <c r="L728">
        <v>9559</v>
      </c>
      <c r="M728">
        <v>11</v>
      </c>
      <c r="N728" t="s">
        <v>24</v>
      </c>
      <c r="O728" t="s">
        <v>73</v>
      </c>
      <c r="P728" t="s">
        <v>616</v>
      </c>
      <c r="Q728" t="str">
        <f t="shared" si="11"/>
        <v>yes</v>
      </c>
    </row>
    <row r="729" spans="1:17" x14ac:dyDescent="0.2">
      <c r="A729">
        <v>191649</v>
      </c>
      <c r="B729" t="s">
        <v>781</v>
      </c>
      <c r="C729" t="s">
        <v>748</v>
      </c>
      <c r="D729">
        <v>0.68079999999999996</v>
      </c>
      <c r="E729">
        <v>6488</v>
      </c>
      <c r="F729">
        <v>57660</v>
      </c>
      <c r="G729">
        <v>0.68540000000000001</v>
      </c>
      <c r="H729">
        <v>0.83620000000000005</v>
      </c>
      <c r="I729">
        <v>0.25269999999999998</v>
      </c>
      <c r="J729">
        <v>69039</v>
      </c>
      <c r="K729">
        <v>23621</v>
      </c>
      <c r="L729">
        <v>14951</v>
      </c>
      <c r="M729">
        <v>13</v>
      </c>
      <c r="N729" t="s">
        <v>24</v>
      </c>
      <c r="O729" t="s">
        <v>29</v>
      </c>
      <c r="P729" t="s">
        <v>616</v>
      </c>
      <c r="Q729" t="str">
        <f t="shared" si="11"/>
        <v>yes</v>
      </c>
    </row>
    <row r="730" spans="1:17" x14ac:dyDescent="0.2">
      <c r="A730">
        <v>191676</v>
      </c>
      <c r="B730" t="s">
        <v>782</v>
      </c>
      <c r="C730" t="s">
        <v>748</v>
      </c>
      <c r="D730">
        <v>0.88660000000000005</v>
      </c>
      <c r="E730">
        <v>753</v>
      </c>
      <c r="F730">
        <v>18430</v>
      </c>
      <c r="G730">
        <v>0.6522</v>
      </c>
      <c r="H730">
        <v>0.83979999999999999</v>
      </c>
      <c r="I730">
        <v>0.28499999999999998</v>
      </c>
      <c r="J730">
        <v>46721</v>
      </c>
      <c r="K730">
        <v>25250</v>
      </c>
      <c r="L730">
        <v>6614</v>
      </c>
      <c r="M730">
        <v>12</v>
      </c>
      <c r="N730" t="s">
        <v>24</v>
      </c>
      <c r="O730" t="s">
        <v>73</v>
      </c>
      <c r="P730" t="s">
        <v>616</v>
      </c>
      <c r="Q730" t="str">
        <f t="shared" si="11"/>
        <v>no</v>
      </c>
    </row>
    <row r="731" spans="1:17" x14ac:dyDescent="0.2">
      <c r="A731">
        <v>191931</v>
      </c>
      <c r="B731" t="s">
        <v>783</v>
      </c>
      <c r="C731" t="s">
        <v>748</v>
      </c>
      <c r="D731">
        <v>0.86939999999999995</v>
      </c>
      <c r="E731">
        <v>2951</v>
      </c>
      <c r="F731">
        <v>47260</v>
      </c>
      <c r="G731">
        <v>0.56000000000000005</v>
      </c>
      <c r="H731">
        <v>0.76929999999999998</v>
      </c>
      <c r="I731">
        <v>0.28270000000000001</v>
      </c>
      <c r="J731">
        <v>73595</v>
      </c>
      <c r="K731">
        <v>25999</v>
      </c>
      <c r="L731">
        <v>9406</v>
      </c>
      <c r="M731">
        <v>16</v>
      </c>
      <c r="N731" t="s">
        <v>24</v>
      </c>
      <c r="O731" t="s">
        <v>29</v>
      </c>
      <c r="P731" t="s">
        <v>616</v>
      </c>
      <c r="Q731" t="str">
        <f t="shared" si="11"/>
        <v>yes</v>
      </c>
    </row>
    <row r="732" spans="1:17" x14ac:dyDescent="0.2">
      <c r="A732">
        <v>191968</v>
      </c>
      <c r="B732" t="s">
        <v>784</v>
      </c>
      <c r="C732" t="s">
        <v>748</v>
      </c>
      <c r="D732">
        <v>0.69010000000000005</v>
      </c>
      <c r="E732">
        <v>4242</v>
      </c>
      <c r="F732">
        <v>53540</v>
      </c>
      <c r="G732">
        <v>0.76229999999999998</v>
      </c>
      <c r="H732">
        <v>0.84670000000000001</v>
      </c>
      <c r="I732">
        <v>0.1905</v>
      </c>
      <c r="J732">
        <v>63548</v>
      </c>
      <c r="K732">
        <v>24000</v>
      </c>
      <c r="L732">
        <v>9844</v>
      </c>
      <c r="M732">
        <v>10</v>
      </c>
      <c r="N732" t="s">
        <v>24</v>
      </c>
      <c r="O732" t="s">
        <v>29</v>
      </c>
      <c r="P732" t="s">
        <v>616</v>
      </c>
      <c r="Q732" t="str">
        <f t="shared" si="11"/>
        <v>yes</v>
      </c>
    </row>
    <row r="733" spans="1:17" x14ac:dyDescent="0.2">
      <c r="A733">
        <v>192110</v>
      </c>
      <c r="B733" t="s">
        <v>785</v>
      </c>
      <c r="C733" t="s">
        <v>748</v>
      </c>
      <c r="D733">
        <v>9.1499999999999998E-2</v>
      </c>
      <c r="E733">
        <v>468</v>
      </c>
      <c r="F733">
        <v>57950</v>
      </c>
      <c r="G733">
        <v>0.92559999999999998</v>
      </c>
      <c r="H733">
        <v>0.97889999999999999</v>
      </c>
      <c r="I733">
        <v>0.1389</v>
      </c>
      <c r="J733">
        <v>37827</v>
      </c>
      <c r="K733">
        <v>25500</v>
      </c>
      <c r="L733">
        <v>15261</v>
      </c>
      <c r="M733">
        <v>4</v>
      </c>
      <c r="N733" t="s">
        <v>24</v>
      </c>
      <c r="O733" t="s">
        <v>20</v>
      </c>
      <c r="P733" t="s">
        <v>616</v>
      </c>
      <c r="Q733" t="str">
        <f t="shared" si="11"/>
        <v>no</v>
      </c>
    </row>
    <row r="734" spans="1:17" x14ac:dyDescent="0.2">
      <c r="A734">
        <v>192192</v>
      </c>
      <c r="B734" t="s">
        <v>786</v>
      </c>
      <c r="C734" t="s">
        <v>748</v>
      </c>
      <c r="D734">
        <v>0.68079999999999996</v>
      </c>
      <c r="E734">
        <v>966</v>
      </c>
      <c r="F734">
        <v>39332</v>
      </c>
      <c r="G734">
        <v>0.58360000000000001</v>
      </c>
      <c r="H734">
        <v>0.73360000000000003</v>
      </c>
      <c r="I734">
        <v>0.49890000000000001</v>
      </c>
      <c r="J734">
        <v>58289</v>
      </c>
      <c r="K734">
        <v>27000</v>
      </c>
      <c r="L734">
        <v>7000</v>
      </c>
      <c r="M734">
        <v>10</v>
      </c>
      <c r="N734" t="s">
        <v>24</v>
      </c>
      <c r="O734" t="s">
        <v>73</v>
      </c>
      <c r="P734" t="s">
        <v>616</v>
      </c>
      <c r="Q734" t="str">
        <f t="shared" si="11"/>
        <v>yes</v>
      </c>
    </row>
    <row r="735" spans="1:17" x14ac:dyDescent="0.2">
      <c r="A735">
        <v>192271</v>
      </c>
      <c r="B735" t="s">
        <v>787</v>
      </c>
      <c r="C735" t="s">
        <v>748</v>
      </c>
      <c r="D735">
        <v>0.95899999999999996</v>
      </c>
      <c r="E735">
        <v>1187</v>
      </c>
      <c r="F735">
        <v>33504</v>
      </c>
      <c r="G735">
        <v>0.50870000000000004</v>
      </c>
      <c r="H735">
        <v>0.73329999999999995</v>
      </c>
      <c r="I735">
        <v>0.37709999999999999</v>
      </c>
      <c r="J735">
        <v>58956</v>
      </c>
      <c r="K735">
        <v>24000</v>
      </c>
      <c r="L735">
        <v>6448</v>
      </c>
      <c r="M735">
        <v>20</v>
      </c>
      <c r="N735" t="s">
        <v>67</v>
      </c>
      <c r="O735" t="s">
        <v>20</v>
      </c>
      <c r="P735" t="s">
        <v>616</v>
      </c>
      <c r="Q735" t="str">
        <f t="shared" si="11"/>
        <v>yes</v>
      </c>
    </row>
    <row r="736" spans="1:17" x14ac:dyDescent="0.2">
      <c r="A736">
        <v>192323</v>
      </c>
      <c r="B736" t="s">
        <v>788</v>
      </c>
      <c r="C736" t="s">
        <v>748</v>
      </c>
      <c r="D736">
        <v>0.82979999999999998</v>
      </c>
      <c r="E736">
        <v>2439</v>
      </c>
      <c r="F736">
        <v>40330</v>
      </c>
      <c r="G736">
        <v>0.73129999999999995</v>
      </c>
      <c r="H736">
        <v>0.83550000000000002</v>
      </c>
      <c r="I736">
        <v>0.30980000000000002</v>
      </c>
      <c r="J736">
        <v>62731</v>
      </c>
      <c r="K736">
        <v>23000</v>
      </c>
      <c r="L736">
        <v>9082</v>
      </c>
      <c r="M736">
        <v>12</v>
      </c>
      <c r="N736" t="s">
        <v>24</v>
      </c>
      <c r="O736" t="s">
        <v>29</v>
      </c>
      <c r="P736" t="s">
        <v>616</v>
      </c>
      <c r="Q736" t="str">
        <f t="shared" si="11"/>
        <v>yes</v>
      </c>
    </row>
    <row r="737" spans="1:17" x14ac:dyDescent="0.2">
      <c r="A737">
        <v>192448</v>
      </c>
      <c r="B737" t="s">
        <v>789</v>
      </c>
      <c r="C737" t="s">
        <v>748</v>
      </c>
      <c r="D737">
        <v>0.86160000000000003</v>
      </c>
      <c r="E737">
        <v>5520</v>
      </c>
      <c r="F737">
        <v>42432</v>
      </c>
      <c r="G737">
        <v>0.57069999999999999</v>
      </c>
      <c r="H737">
        <v>0.77190000000000003</v>
      </c>
      <c r="I737">
        <v>0.1714</v>
      </c>
      <c r="J737">
        <v>59950</v>
      </c>
      <c r="K737">
        <v>23577</v>
      </c>
      <c r="L737">
        <v>13296</v>
      </c>
      <c r="M737">
        <v>15</v>
      </c>
      <c r="N737" t="s">
        <v>24</v>
      </c>
      <c r="O737" t="s">
        <v>29</v>
      </c>
      <c r="P737" t="s">
        <v>616</v>
      </c>
      <c r="Q737" t="str">
        <f t="shared" si="11"/>
        <v>yes</v>
      </c>
    </row>
    <row r="738" spans="1:17" x14ac:dyDescent="0.2">
      <c r="A738">
        <v>192703</v>
      </c>
      <c r="B738" t="s">
        <v>790</v>
      </c>
      <c r="C738" t="s">
        <v>748</v>
      </c>
      <c r="D738">
        <v>0.78939999999999999</v>
      </c>
      <c r="E738">
        <v>2744</v>
      </c>
      <c r="F738">
        <v>53400</v>
      </c>
      <c r="G738">
        <v>0.6371</v>
      </c>
      <c r="H738">
        <v>0.75980000000000003</v>
      </c>
      <c r="I738">
        <v>0.36</v>
      </c>
      <c r="J738">
        <v>86316</v>
      </c>
      <c r="K738">
        <v>26000</v>
      </c>
      <c r="L738">
        <v>12755</v>
      </c>
      <c r="M738">
        <v>15</v>
      </c>
      <c r="N738" t="s">
        <v>24</v>
      </c>
      <c r="O738" t="s">
        <v>20</v>
      </c>
      <c r="P738" t="s">
        <v>616</v>
      </c>
      <c r="Q738" t="str">
        <f t="shared" si="11"/>
        <v>yes</v>
      </c>
    </row>
    <row r="739" spans="1:17" x14ac:dyDescent="0.2">
      <c r="A739">
        <v>192712</v>
      </c>
      <c r="B739" t="s">
        <v>791</v>
      </c>
      <c r="C739" t="s">
        <v>748</v>
      </c>
      <c r="D739">
        <v>0.4078</v>
      </c>
      <c r="E739">
        <v>539</v>
      </c>
      <c r="F739">
        <v>57050</v>
      </c>
      <c r="G739">
        <v>0.78320000000000001</v>
      </c>
      <c r="H739">
        <v>0.92959999999999998</v>
      </c>
      <c r="I739">
        <v>0.1197</v>
      </c>
      <c r="J739">
        <v>26878</v>
      </c>
      <c r="K739">
        <v>26994</v>
      </c>
      <c r="L739">
        <v>7792</v>
      </c>
      <c r="M739">
        <v>6</v>
      </c>
      <c r="N739" t="s">
        <v>24</v>
      </c>
      <c r="O739" t="s">
        <v>20</v>
      </c>
      <c r="P739" t="s">
        <v>616</v>
      </c>
      <c r="Q739" t="str">
        <f t="shared" si="11"/>
        <v>no</v>
      </c>
    </row>
    <row r="740" spans="1:17" x14ac:dyDescent="0.2">
      <c r="A740">
        <v>192749</v>
      </c>
      <c r="B740" t="s">
        <v>792</v>
      </c>
      <c r="C740" t="s">
        <v>748</v>
      </c>
      <c r="D740">
        <v>0.87339999999999995</v>
      </c>
      <c r="E740">
        <v>1362</v>
      </c>
      <c r="F740">
        <v>44604</v>
      </c>
      <c r="G740">
        <v>0.58420000000000005</v>
      </c>
      <c r="H740">
        <v>0.73870000000000002</v>
      </c>
      <c r="I740">
        <v>0.35139999999999999</v>
      </c>
      <c r="J740">
        <v>58832</v>
      </c>
      <c r="K740">
        <v>25000</v>
      </c>
      <c r="L740">
        <v>8614</v>
      </c>
      <c r="M740">
        <v>12</v>
      </c>
      <c r="N740" t="s">
        <v>24</v>
      </c>
      <c r="O740" t="s">
        <v>29</v>
      </c>
      <c r="P740" t="s">
        <v>616</v>
      </c>
      <c r="Q740" t="str">
        <f t="shared" si="11"/>
        <v>yes</v>
      </c>
    </row>
    <row r="741" spans="1:17" x14ac:dyDescent="0.2">
      <c r="A741">
        <v>192819</v>
      </c>
      <c r="B741" t="s">
        <v>793</v>
      </c>
      <c r="C741" t="s">
        <v>748</v>
      </c>
      <c r="D741">
        <v>0.56510000000000005</v>
      </c>
      <c r="E741">
        <v>5182</v>
      </c>
      <c r="F741">
        <v>47750</v>
      </c>
      <c r="G741">
        <v>0.79600000000000004</v>
      </c>
      <c r="H741">
        <v>0.8609</v>
      </c>
      <c r="I741">
        <v>0.14449999999999999</v>
      </c>
      <c r="J741">
        <v>77819</v>
      </c>
      <c r="K741">
        <v>25000</v>
      </c>
      <c r="L741">
        <v>11066</v>
      </c>
      <c r="M741">
        <v>15</v>
      </c>
      <c r="N741" t="s">
        <v>24</v>
      </c>
      <c r="O741" t="s">
        <v>29</v>
      </c>
      <c r="P741" t="s">
        <v>616</v>
      </c>
      <c r="Q741" t="str">
        <f t="shared" si="11"/>
        <v>yes</v>
      </c>
    </row>
    <row r="742" spans="1:17" x14ac:dyDescent="0.2">
      <c r="A742">
        <v>192864</v>
      </c>
      <c r="B742" t="s">
        <v>794</v>
      </c>
      <c r="C742" t="s">
        <v>748</v>
      </c>
      <c r="D742">
        <v>0.82609999999999995</v>
      </c>
      <c r="E742">
        <v>1577</v>
      </c>
      <c r="F742">
        <v>41870</v>
      </c>
      <c r="G742">
        <v>0.4904</v>
      </c>
      <c r="H742">
        <v>0.70179999999999998</v>
      </c>
      <c r="I742">
        <v>0.28399999999999997</v>
      </c>
      <c r="J742">
        <v>49131</v>
      </c>
      <c r="K742">
        <v>25750</v>
      </c>
      <c r="L742">
        <v>8703</v>
      </c>
      <c r="M742">
        <v>7</v>
      </c>
      <c r="N742" t="s">
        <v>24</v>
      </c>
      <c r="O742" t="s">
        <v>20</v>
      </c>
      <c r="P742" t="s">
        <v>616</v>
      </c>
      <c r="Q742" t="str">
        <f t="shared" si="11"/>
        <v>no</v>
      </c>
    </row>
    <row r="743" spans="1:17" x14ac:dyDescent="0.2">
      <c r="A743">
        <v>193016</v>
      </c>
      <c r="B743" t="s">
        <v>795</v>
      </c>
      <c r="C743" t="s">
        <v>748</v>
      </c>
      <c r="D743">
        <v>0.85840000000000005</v>
      </c>
      <c r="E743">
        <v>5735</v>
      </c>
      <c r="F743">
        <v>22880</v>
      </c>
      <c r="G743">
        <v>0.45710000000000001</v>
      </c>
      <c r="H743">
        <v>0.75719999999999998</v>
      </c>
      <c r="I743">
        <v>0.50049999999999994</v>
      </c>
      <c r="J743">
        <v>52055</v>
      </c>
      <c r="K743">
        <v>19637</v>
      </c>
      <c r="L743">
        <v>9574</v>
      </c>
      <c r="M743">
        <v>16</v>
      </c>
      <c r="N743" t="s">
        <v>24</v>
      </c>
      <c r="O743" t="s">
        <v>29</v>
      </c>
      <c r="P743" t="s">
        <v>616</v>
      </c>
      <c r="Q743" t="str">
        <f t="shared" si="11"/>
        <v>yes</v>
      </c>
    </row>
    <row r="744" spans="1:17" x14ac:dyDescent="0.2">
      <c r="A744">
        <v>193292</v>
      </c>
      <c r="B744" t="s">
        <v>796</v>
      </c>
      <c r="C744" t="s">
        <v>748</v>
      </c>
      <c r="D744">
        <v>0.81740000000000002</v>
      </c>
      <c r="E744">
        <v>3162</v>
      </c>
      <c r="F744">
        <v>39790</v>
      </c>
      <c r="G744">
        <v>0.69930000000000003</v>
      </c>
      <c r="H744">
        <v>0.85170000000000001</v>
      </c>
      <c r="I744">
        <v>0.33660000000000001</v>
      </c>
      <c r="J744">
        <v>77789</v>
      </c>
      <c r="K744">
        <v>27000</v>
      </c>
      <c r="L744">
        <v>11277</v>
      </c>
      <c r="M744">
        <v>12</v>
      </c>
      <c r="N744" t="s">
        <v>24</v>
      </c>
      <c r="O744" t="s">
        <v>29</v>
      </c>
      <c r="P744" t="s">
        <v>616</v>
      </c>
      <c r="Q744" t="str">
        <f t="shared" si="11"/>
        <v>yes</v>
      </c>
    </row>
    <row r="745" spans="1:17" x14ac:dyDescent="0.2">
      <c r="A745">
        <v>193353</v>
      </c>
      <c r="B745" t="s">
        <v>797</v>
      </c>
      <c r="C745" t="s">
        <v>748</v>
      </c>
      <c r="D745">
        <v>0.88880000000000003</v>
      </c>
      <c r="E745">
        <v>1148</v>
      </c>
      <c r="F745">
        <v>43450</v>
      </c>
      <c r="G745">
        <v>0.65459999999999996</v>
      </c>
      <c r="H745">
        <v>0.73629999999999995</v>
      </c>
      <c r="I745">
        <v>0.2225</v>
      </c>
      <c r="J745">
        <v>67705</v>
      </c>
      <c r="K745">
        <v>26007</v>
      </c>
      <c r="L745">
        <v>9710</v>
      </c>
      <c r="M745">
        <v>12</v>
      </c>
      <c r="N745" t="s">
        <v>24</v>
      </c>
      <c r="O745" t="s">
        <v>20</v>
      </c>
      <c r="P745" t="s">
        <v>616</v>
      </c>
      <c r="Q745" t="str">
        <f t="shared" si="11"/>
        <v>yes</v>
      </c>
    </row>
    <row r="746" spans="1:17" x14ac:dyDescent="0.2">
      <c r="A746">
        <v>193399</v>
      </c>
      <c r="B746" t="s">
        <v>798</v>
      </c>
      <c r="C746" t="s">
        <v>748</v>
      </c>
      <c r="D746">
        <v>0.85109999999999997</v>
      </c>
      <c r="E746">
        <v>2692</v>
      </c>
      <c r="F746">
        <v>44540</v>
      </c>
      <c r="G746">
        <v>0.56830000000000003</v>
      </c>
      <c r="H746">
        <v>0.73050000000000004</v>
      </c>
      <c r="I746">
        <v>0.46210000000000001</v>
      </c>
      <c r="J746">
        <v>65756</v>
      </c>
      <c r="K746">
        <v>25000</v>
      </c>
      <c r="L746">
        <v>10648</v>
      </c>
      <c r="M746">
        <v>12</v>
      </c>
      <c r="N746" t="s">
        <v>24</v>
      </c>
      <c r="O746" t="s">
        <v>20</v>
      </c>
      <c r="P746" t="s">
        <v>616</v>
      </c>
      <c r="Q746" t="str">
        <f t="shared" si="11"/>
        <v>yes</v>
      </c>
    </row>
    <row r="747" spans="1:17" x14ac:dyDescent="0.2">
      <c r="A747">
        <v>193584</v>
      </c>
      <c r="B747" t="s">
        <v>799</v>
      </c>
      <c r="C747" t="s">
        <v>748</v>
      </c>
      <c r="D747">
        <v>0.74719999999999998</v>
      </c>
      <c r="E747">
        <v>1873</v>
      </c>
      <c r="F747">
        <v>42450</v>
      </c>
      <c r="G747">
        <v>0.72789999999999999</v>
      </c>
      <c r="H747">
        <v>0.84819999999999995</v>
      </c>
      <c r="I747">
        <v>0.2626</v>
      </c>
      <c r="J747">
        <v>56458</v>
      </c>
      <c r="K747">
        <v>26038</v>
      </c>
      <c r="L747">
        <v>8439</v>
      </c>
      <c r="M747">
        <v>8</v>
      </c>
      <c r="N747" t="s">
        <v>24</v>
      </c>
      <c r="O747" t="s">
        <v>29</v>
      </c>
      <c r="P747" t="s">
        <v>616</v>
      </c>
      <c r="Q747" t="str">
        <f t="shared" si="11"/>
        <v>yes</v>
      </c>
    </row>
    <row r="748" spans="1:17" x14ac:dyDescent="0.2">
      <c r="A748">
        <v>193654</v>
      </c>
      <c r="B748" t="s">
        <v>800</v>
      </c>
      <c r="C748" t="s">
        <v>748</v>
      </c>
      <c r="D748">
        <v>0.63470000000000004</v>
      </c>
      <c r="E748">
        <v>6563</v>
      </c>
      <c r="F748">
        <v>58694</v>
      </c>
      <c r="G748">
        <v>0.69369999999999998</v>
      </c>
      <c r="H748">
        <v>0.84760000000000002</v>
      </c>
      <c r="I748">
        <v>0.15010000000000001</v>
      </c>
      <c r="J748">
        <v>52901</v>
      </c>
      <c r="K748">
        <v>22266</v>
      </c>
      <c r="L748">
        <v>13417</v>
      </c>
      <c r="M748">
        <v>9</v>
      </c>
      <c r="N748" t="s">
        <v>24</v>
      </c>
      <c r="O748" t="s">
        <v>20</v>
      </c>
      <c r="P748" t="s">
        <v>616</v>
      </c>
      <c r="Q748" t="str">
        <f t="shared" si="11"/>
        <v>yes</v>
      </c>
    </row>
    <row r="749" spans="1:17" x14ac:dyDescent="0.2">
      <c r="A749">
        <v>193900</v>
      </c>
      <c r="B749" t="s">
        <v>801</v>
      </c>
      <c r="C749" t="s">
        <v>748</v>
      </c>
      <c r="D749">
        <v>9.2299999999999993E-2</v>
      </c>
      <c r="E749">
        <v>28663</v>
      </c>
      <c r="F749">
        <v>62796</v>
      </c>
      <c r="G749">
        <v>0.87570000000000003</v>
      </c>
      <c r="H749">
        <v>0.9577</v>
      </c>
      <c r="I749">
        <v>0.17879999999999999</v>
      </c>
      <c r="J749">
        <v>82509</v>
      </c>
      <c r="K749">
        <v>20500</v>
      </c>
      <c r="L749">
        <v>18026</v>
      </c>
      <c r="M749">
        <v>8</v>
      </c>
      <c r="N749" t="s">
        <v>24</v>
      </c>
      <c r="O749" t="s">
        <v>20</v>
      </c>
      <c r="P749" t="s">
        <v>616</v>
      </c>
      <c r="Q749" t="str">
        <f t="shared" si="11"/>
        <v>yes</v>
      </c>
    </row>
    <row r="750" spans="1:17" x14ac:dyDescent="0.2">
      <c r="A750">
        <v>193973</v>
      </c>
      <c r="B750" t="s">
        <v>802</v>
      </c>
      <c r="C750" t="s">
        <v>748</v>
      </c>
      <c r="D750">
        <v>0.87370000000000003</v>
      </c>
      <c r="E750">
        <v>2653</v>
      </c>
      <c r="F750">
        <v>39345</v>
      </c>
      <c r="G750">
        <v>0.74509999999999998</v>
      </c>
      <c r="H750">
        <v>0.80379999999999996</v>
      </c>
      <c r="I750">
        <v>0.27189999999999998</v>
      </c>
      <c r="J750">
        <v>56196</v>
      </c>
      <c r="K750">
        <v>25475</v>
      </c>
      <c r="L750">
        <v>9724</v>
      </c>
      <c r="M750">
        <v>10</v>
      </c>
      <c r="N750" t="s">
        <v>24</v>
      </c>
      <c r="O750" t="s">
        <v>29</v>
      </c>
      <c r="P750" t="s">
        <v>616</v>
      </c>
      <c r="Q750" t="str">
        <f t="shared" si="11"/>
        <v>yes</v>
      </c>
    </row>
    <row r="751" spans="1:17" x14ac:dyDescent="0.2">
      <c r="A751">
        <v>194091</v>
      </c>
      <c r="B751" t="s">
        <v>803</v>
      </c>
      <c r="C751" t="s">
        <v>748</v>
      </c>
      <c r="D751">
        <v>0.81020000000000003</v>
      </c>
      <c r="E751">
        <v>3440</v>
      </c>
      <c r="F751">
        <v>46560</v>
      </c>
      <c r="G751">
        <v>0.5877</v>
      </c>
      <c r="H751">
        <v>0.77990000000000004</v>
      </c>
      <c r="I751">
        <v>0.45100000000000001</v>
      </c>
      <c r="J751">
        <v>70080</v>
      </c>
      <c r="K751">
        <v>23334</v>
      </c>
      <c r="L751">
        <v>13524</v>
      </c>
      <c r="M751">
        <v>12</v>
      </c>
      <c r="N751" t="s">
        <v>24</v>
      </c>
      <c r="O751" t="s">
        <v>73</v>
      </c>
      <c r="P751" t="s">
        <v>616</v>
      </c>
      <c r="Q751" t="str">
        <f t="shared" si="11"/>
        <v>yes</v>
      </c>
    </row>
    <row r="752" spans="1:17" x14ac:dyDescent="0.2">
      <c r="A752">
        <v>194310</v>
      </c>
      <c r="B752" t="s">
        <v>804</v>
      </c>
      <c r="C752" t="s">
        <v>748</v>
      </c>
      <c r="D752">
        <v>0.75919999999999999</v>
      </c>
      <c r="E752">
        <v>7665</v>
      </c>
      <c r="F752">
        <v>53290</v>
      </c>
      <c r="G752">
        <v>0.60029999999999994</v>
      </c>
      <c r="H752">
        <v>0.75490000000000002</v>
      </c>
      <c r="I752">
        <v>0.27250000000000002</v>
      </c>
      <c r="J752">
        <v>70378</v>
      </c>
      <c r="K752">
        <v>23250</v>
      </c>
      <c r="L752">
        <v>12908</v>
      </c>
      <c r="M752">
        <v>14</v>
      </c>
      <c r="N752" t="s">
        <v>24</v>
      </c>
      <c r="O752" t="s">
        <v>20</v>
      </c>
      <c r="P752" t="s">
        <v>616</v>
      </c>
      <c r="Q752" t="str">
        <f t="shared" si="11"/>
        <v>yes</v>
      </c>
    </row>
    <row r="753" spans="1:17" x14ac:dyDescent="0.2">
      <c r="A753">
        <v>194392</v>
      </c>
      <c r="B753" t="s">
        <v>805</v>
      </c>
      <c r="C753" t="s">
        <v>748</v>
      </c>
      <c r="D753">
        <v>0.76529999999999998</v>
      </c>
      <c r="E753">
        <v>579</v>
      </c>
      <c r="F753">
        <v>33009</v>
      </c>
      <c r="G753">
        <v>0.50549999999999995</v>
      </c>
      <c r="H753">
        <v>0.75190000000000001</v>
      </c>
      <c r="I753">
        <v>0.36249999999999999</v>
      </c>
      <c r="J753">
        <v>46145</v>
      </c>
      <c r="K753">
        <v>22750</v>
      </c>
      <c r="L753">
        <v>6551</v>
      </c>
      <c r="M753">
        <v>12</v>
      </c>
      <c r="N753" t="s">
        <v>24</v>
      </c>
      <c r="O753" t="s">
        <v>73</v>
      </c>
      <c r="P753" t="s">
        <v>616</v>
      </c>
      <c r="Q753" t="str">
        <f t="shared" si="11"/>
        <v>no</v>
      </c>
    </row>
    <row r="754" spans="1:17" x14ac:dyDescent="0.2">
      <c r="A754">
        <v>194578</v>
      </c>
      <c r="B754" t="s">
        <v>806</v>
      </c>
      <c r="C754" t="s">
        <v>748</v>
      </c>
      <c r="D754">
        <v>0.73250000000000004</v>
      </c>
      <c r="E754">
        <v>3910</v>
      </c>
      <c r="F754">
        <v>61845</v>
      </c>
      <c r="G754">
        <v>0.73540000000000005</v>
      </c>
      <c r="H754">
        <v>0.88260000000000005</v>
      </c>
      <c r="I754">
        <v>0.18859999999999999</v>
      </c>
      <c r="J754">
        <v>54295</v>
      </c>
      <c r="K754">
        <v>26000</v>
      </c>
      <c r="L754">
        <v>12587</v>
      </c>
      <c r="M754">
        <v>9</v>
      </c>
      <c r="N754" t="s">
        <v>24</v>
      </c>
      <c r="O754" t="s">
        <v>20</v>
      </c>
      <c r="P754" t="s">
        <v>616</v>
      </c>
      <c r="Q754" t="str">
        <f t="shared" si="11"/>
        <v>yes</v>
      </c>
    </row>
    <row r="755" spans="1:17" x14ac:dyDescent="0.2">
      <c r="A755">
        <v>194824</v>
      </c>
      <c r="B755" t="s">
        <v>807</v>
      </c>
      <c r="C755" t="s">
        <v>748</v>
      </c>
      <c r="D755">
        <v>0.63470000000000004</v>
      </c>
      <c r="E755">
        <v>5714</v>
      </c>
      <c r="F755">
        <v>64081</v>
      </c>
      <c r="G755">
        <v>0.83620000000000005</v>
      </c>
      <c r="H755">
        <v>0.90720000000000001</v>
      </c>
      <c r="I755">
        <v>0.19919999999999999</v>
      </c>
      <c r="J755">
        <v>102051</v>
      </c>
      <c r="K755">
        <v>23750</v>
      </c>
      <c r="L755">
        <v>13820</v>
      </c>
      <c r="M755">
        <v>14</v>
      </c>
      <c r="N755" t="s">
        <v>24</v>
      </c>
      <c r="O755" t="s">
        <v>20</v>
      </c>
      <c r="P755" t="s">
        <v>616</v>
      </c>
      <c r="Q755" t="str">
        <f t="shared" si="11"/>
        <v>yes</v>
      </c>
    </row>
    <row r="756" spans="1:17" x14ac:dyDescent="0.2">
      <c r="A756">
        <v>194958</v>
      </c>
      <c r="B756" t="s">
        <v>808</v>
      </c>
      <c r="C756" t="s">
        <v>748</v>
      </c>
      <c r="D756">
        <v>0.70630000000000004</v>
      </c>
      <c r="E756">
        <v>1149</v>
      </c>
      <c r="F756">
        <v>38826</v>
      </c>
      <c r="G756">
        <v>0.66669999999999996</v>
      </c>
      <c r="H756">
        <v>0.83599999999999997</v>
      </c>
      <c r="I756">
        <v>0.35420000000000001</v>
      </c>
      <c r="J756">
        <v>55031</v>
      </c>
      <c r="K756">
        <v>23750</v>
      </c>
      <c r="L756">
        <v>7175</v>
      </c>
      <c r="M756">
        <v>7</v>
      </c>
      <c r="N756" t="s">
        <v>24</v>
      </c>
      <c r="O756" t="s">
        <v>29</v>
      </c>
      <c r="P756" t="s">
        <v>616</v>
      </c>
      <c r="Q756" t="str">
        <f t="shared" si="11"/>
        <v>yes</v>
      </c>
    </row>
    <row r="757" spans="1:17" x14ac:dyDescent="0.2">
      <c r="A757">
        <v>195003</v>
      </c>
      <c r="B757" t="s">
        <v>809</v>
      </c>
      <c r="C757" t="s">
        <v>748</v>
      </c>
      <c r="D757">
        <v>0.66930000000000001</v>
      </c>
      <c r="E757">
        <v>13215</v>
      </c>
      <c r="F757">
        <v>59274</v>
      </c>
      <c r="G757">
        <v>0.69889999999999997</v>
      </c>
      <c r="H757">
        <v>0.88790000000000002</v>
      </c>
      <c r="I757">
        <v>0.27239999999999998</v>
      </c>
      <c r="J757">
        <v>76571</v>
      </c>
      <c r="K757">
        <v>26778</v>
      </c>
      <c r="L757">
        <v>11525</v>
      </c>
      <c r="M757">
        <v>13</v>
      </c>
      <c r="N757" t="s">
        <v>24</v>
      </c>
      <c r="O757" t="s">
        <v>29</v>
      </c>
      <c r="P757" t="s">
        <v>616</v>
      </c>
      <c r="Q757" t="str">
        <f t="shared" si="11"/>
        <v>yes</v>
      </c>
    </row>
    <row r="758" spans="1:17" x14ac:dyDescent="0.2">
      <c r="A758">
        <v>195030</v>
      </c>
      <c r="B758" t="s">
        <v>810</v>
      </c>
      <c r="C758" t="s">
        <v>748</v>
      </c>
      <c r="D758">
        <v>0.40079999999999999</v>
      </c>
      <c r="E758">
        <v>6331</v>
      </c>
      <c r="F758">
        <v>67080</v>
      </c>
      <c r="G758">
        <v>0.85429999999999995</v>
      </c>
      <c r="H758">
        <v>0.90690000000000004</v>
      </c>
      <c r="I758">
        <v>0.17249999999999999</v>
      </c>
      <c r="J758">
        <v>79042</v>
      </c>
      <c r="K758">
        <v>21000</v>
      </c>
      <c r="L758">
        <v>14585</v>
      </c>
      <c r="M758">
        <v>9</v>
      </c>
      <c r="N758" t="s">
        <v>24</v>
      </c>
      <c r="O758" t="s">
        <v>20</v>
      </c>
      <c r="P758" t="s">
        <v>616</v>
      </c>
      <c r="Q758" t="str">
        <f t="shared" si="11"/>
        <v>yes</v>
      </c>
    </row>
    <row r="759" spans="1:17" x14ac:dyDescent="0.2">
      <c r="A759">
        <v>195128</v>
      </c>
      <c r="B759" t="s">
        <v>811</v>
      </c>
      <c r="C759" t="s">
        <v>748</v>
      </c>
      <c r="D759">
        <v>0.53259999999999996</v>
      </c>
      <c r="E759">
        <v>1244</v>
      </c>
      <c r="F759">
        <v>38164</v>
      </c>
      <c r="G759">
        <v>0.56100000000000005</v>
      </c>
      <c r="H759">
        <v>0.77890000000000004</v>
      </c>
      <c r="I759">
        <v>0.4204</v>
      </c>
      <c r="J759">
        <v>58316</v>
      </c>
      <c r="K759">
        <v>22000</v>
      </c>
      <c r="L759">
        <v>6600</v>
      </c>
      <c r="M759">
        <v>10</v>
      </c>
      <c r="N759" t="s">
        <v>24</v>
      </c>
      <c r="O759" t="s">
        <v>20</v>
      </c>
      <c r="P759" t="s">
        <v>616</v>
      </c>
      <c r="Q759" t="str">
        <f t="shared" si="11"/>
        <v>yes</v>
      </c>
    </row>
    <row r="760" spans="1:17" x14ac:dyDescent="0.2">
      <c r="A760">
        <v>195164</v>
      </c>
      <c r="B760" t="s">
        <v>812</v>
      </c>
      <c r="C760" t="s">
        <v>748</v>
      </c>
      <c r="D760">
        <v>0.8165</v>
      </c>
      <c r="E760">
        <v>2012</v>
      </c>
      <c r="F760">
        <v>41735</v>
      </c>
      <c r="G760">
        <v>0.6673</v>
      </c>
      <c r="H760">
        <v>0.8589</v>
      </c>
      <c r="I760">
        <v>0.26750000000000002</v>
      </c>
      <c r="J760">
        <v>57214</v>
      </c>
      <c r="K760">
        <v>26000</v>
      </c>
      <c r="L760">
        <v>7778</v>
      </c>
      <c r="M760">
        <v>13</v>
      </c>
      <c r="N760" t="s">
        <v>24</v>
      </c>
      <c r="O760" t="s">
        <v>73</v>
      </c>
      <c r="P760" t="s">
        <v>616</v>
      </c>
      <c r="Q760" t="str">
        <f t="shared" si="11"/>
        <v>yes</v>
      </c>
    </row>
    <row r="761" spans="1:17" x14ac:dyDescent="0.2">
      <c r="A761">
        <v>195216</v>
      </c>
      <c r="B761" t="s">
        <v>813</v>
      </c>
      <c r="C761" t="s">
        <v>748</v>
      </c>
      <c r="D761">
        <v>0.54339999999999999</v>
      </c>
      <c r="E761">
        <v>1918</v>
      </c>
      <c r="F761">
        <v>65900</v>
      </c>
      <c r="G761">
        <v>0.79059999999999997</v>
      </c>
      <c r="H761">
        <v>0.9083</v>
      </c>
      <c r="I761">
        <v>0.21360000000000001</v>
      </c>
      <c r="J761">
        <v>67258</v>
      </c>
      <c r="K761">
        <v>27000</v>
      </c>
      <c r="L761">
        <v>10401</v>
      </c>
      <c r="M761">
        <v>11</v>
      </c>
      <c r="N761" t="s">
        <v>24</v>
      </c>
      <c r="O761" t="s">
        <v>73</v>
      </c>
      <c r="P761" t="s">
        <v>616</v>
      </c>
      <c r="Q761" t="str">
        <f t="shared" si="11"/>
        <v>yes</v>
      </c>
    </row>
    <row r="762" spans="1:17" x14ac:dyDescent="0.2">
      <c r="A762">
        <v>195243</v>
      </c>
      <c r="B762" t="s">
        <v>814</v>
      </c>
      <c r="C762" t="s">
        <v>748</v>
      </c>
      <c r="D762">
        <v>0.93049999999999999</v>
      </c>
      <c r="E762">
        <v>972</v>
      </c>
      <c r="F762">
        <v>39450</v>
      </c>
      <c r="G762">
        <v>0.54039999999999999</v>
      </c>
      <c r="H762">
        <v>0.73360000000000003</v>
      </c>
      <c r="I762">
        <v>0.2162</v>
      </c>
      <c r="J762">
        <v>62909</v>
      </c>
      <c r="K762">
        <v>23198</v>
      </c>
      <c r="L762">
        <v>9579</v>
      </c>
      <c r="M762">
        <v>16</v>
      </c>
      <c r="N762" t="s">
        <v>24</v>
      </c>
      <c r="O762" t="s">
        <v>29</v>
      </c>
      <c r="P762" t="s">
        <v>616</v>
      </c>
      <c r="Q762" t="str">
        <f t="shared" si="11"/>
        <v>yes</v>
      </c>
    </row>
    <row r="763" spans="1:17" x14ac:dyDescent="0.2">
      <c r="A763">
        <v>195304</v>
      </c>
      <c r="B763" t="s">
        <v>815</v>
      </c>
      <c r="C763" t="s">
        <v>748</v>
      </c>
      <c r="D763">
        <v>0.61729999999999996</v>
      </c>
      <c r="E763">
        <v>1530</v>
      </c>
      <c r="F763">
        <v>66862</v>
      </c>
      <c r="G763">
        <v>0.71330000000000005</v>
      </c>
      <c r="H763">
        <v>0.87350000000000005</v>
      </c>
      <c r="I763">
        <v>0.1183</v>
      </c>
      <c r="J763">
        <v>53603</v>
      </c>
      <c r="K763">
        <v>27000</v>
      </c>
      <c r="L763">
        <v>11235</v>
      </c>
      <c r="M763">
        <v>10</v>
      </c>
      <c r="N763" t="s">
        <v>24</v>
      </c>
      <c r="O763" t="s">
        <v>29</v>
      </c>
      <c r="P763" t="s">
        <v>616</v>
      </c>
      <c r="Q763" t="str">
        <f t="shared" si="11"/>
        <v>yes</v>
      </c>
    </row>
    <row r="764" spans="1:17" x14ac:dyDescent="0.2">
      <c r="A764">
        <v>195474</v>
      </c>
      <c r="B764" t="s">
        <v>816</v>
      </c>
      <c r="C764" t="s">
        <v>748</v>
      </c>
      <c r="D764">
        <v>0.69020000000000004</v>
      </c>
      <c r="E764">
        <v>3409</v>
      </c>
      <c r="F764">
        <v>46580</v>
      </c>
      <c r="G764">
        <v>0.74729999999999996</v>
      </c>
      <c r="H764">
        <v>0.82689999999999997</v>
      </c>
      <c r="I764">
        <v>0.24490000000000001</v>
      </c>
      <c r="J764">
        <v>76079</v>
      </c>
      <c r="K764">
        <v>26561</v>
      </c>
      <c r="L764">
        <v>9661</v>
      </c>
      <c r="M764">
        <v>12</v>
      </c>
      <c r="N764" t="s">
        <v>24</v>
      </c>
      <c r="O764" t="s">
        <v>29</v>
      </c>
      <c r="P764" t="s">
        <v>616</v>
      </c>
      <c r="Q764" t="str">
        <f t="shared" si="11"/>
        <v>yes</v>
      </c>
    </row>
    <row r="765" spans="1:17" x14ac:dyDescent="0.2">
      <c r="A765">
        <v>195526</v>
      </c>
      <c r="B765" t="s">
        <v>817</v>
      </c>
      <c r="C765" t="s">
        <v>748</v>
      </c>
      <c r="D765">
        <v>0.21049999999999999</v>
      </c>
      <c r="E765">
        <v>2694</v>
      </c>
      <c r="F765">
        <v>67290</v>
      </c>
      <c r="G765">
        <v>0.82569999999999999</v>
      </c>
      <c r="H765">
        <v>0.89649999999999996</v>
      </c>
      <c r="I765">
        <v>0.1275</v>
      </c>
      <c r="J765">
        <v>69363</v>
      </c>
      <c r="K765">
        <v>19500</v>
      </c>
      <c r="L765">
        <v>11403</v>
      </c>
      <c r="M765">
        <v>8</v>
      </c>
      <c r="N765" t="s">
        <v>24</v>
      </c>
      <c r="O765" t="s">
        <v>29</v>
      </c>
      <c r="P765" t="s">
        <v>616</v>
      </c>
      <c r="Q765" t="str">
        <f t="shared" si="11"/>
        <v>yes</v>
      </c>
    </row>
    <row r="766" spans="1:17" x14ac:dyDescent="0.2">
      <c r="A766">
        <v>195544</v>
      </c>
      <c r="B766" t="s">
        <v>818</v>
      </c>
      <c r="C766" t="s">
        <v>748</v>
      </c>
      <c r="D766">
        <v>0.72050000000000003</v>
      </c>
      <c r="E766">
        <v>3144</v>
      </c>
      <c r="F766">
        <v>36550</v>
      </c>
      <c r="G766">
        <v>0.68779999999999997</v>
      </c>
      <c r="H766">
        <v>0.80700000000000005</v>
      </c>
      <c r="I766">
        <v>0.33989999999999998</v>
      </c>
      <c r="J766">
        <v>63905</v>
      </c>
      <c r="K766">
        <v>22000</v>
      </c>
      <c r="L766">
        <v>9258</v>
      </c>
      <c r="M766">
        <v>12</v>
      </c>
      <c r="N766" t="s">
        <v>24</v>
      </c>
      <c r="O766" t="s">
        <v>20</v>
      </c>
      <c r="P766" t="s">
        <v>616</v>
      </c>
      <c r="Q766" t="str">
        <f t="shared" si="11"/>
        <v>yes</v>
      </c>
    </row>
    <row r="767" spans="1:17" x14ac:dyDescent="0.2">
      <c r="A767">
        <v>195720</v>
      </c>
      <c r="B767" t="s">
        <v>819</v>
      </c>
      <c r="C767" t="s">
        <v>748</v>
      </c>
      <c r="D767">
        <v>0.66400000000000003</v>
      </c>
      <c r="E767">
        <v>2565</v>
      </c>
      <c r="F767">
        <v>41190</v>
      </c>
      <c r="G767">
        <v>0.74170000000000003</v>
      </c>
      <c r="H767">
        <v>0.86419999999999997</v>
      </c>
      <c r="I767">
        <v>0.28689999999999999</v>
      </c>
      <c r="J767">
        <v>66944</v>
      </c>
      <c r="K767">
        <v>23250</v>
      </c>
      <c r="L767">
        <v>9676</v>
      </c>
      <c r="M767">
        <v>11</v>
      </c>
      <c r="N767" t="s">
        <v>24</v>
      </c>
      <c r="O767" t="s">
        <v>29</v>
      </c>
      <c r="P767" t="s">
        <v>616</v>
      </c>
      <c r="Q767" t="str">
        <f t="shared" si="11"/>
        <v>yes</v>
      </c>
    </row>
    <row r="768" spans="1:17" x14ac:dyDescent="0.2">
      <c r="A768">
        <v>195809</v>
      </c>
      <c r="B768" t="s">
        <v>820</v>
      </c>
      <c r="C768" t="s">
        <v>748</v>
      </c>
      <c r="D768">
        <v>0.83430000000000004</v>
      </c>
      <c r="E768">
        <v>9477</v>
      </c>
      <c r="F768">
        <v>53020</v>
      </c>
      <c r="G768">
        <v>0.66090000000000004</v>
      </c>
      <c r="H768">
        <v>0.78700000000000003</v>
      </c>
      <c r="I768">
        <v>0.2419</v>
      </c>
      <c r="J768">
        <v>69571</v>
      </c>
      <c r="K768">
        <v>25000</v>
      </c>
      <c r="L768">
        <v>13500</v>
      </c>
      <c r="M768">
        <v>16</v>
      </c>
      <c r="N768" t="s">
        <v>24</v>
      </c>
      <c r="O768" t="s">
        <v>20</v>
      </c>
      <c r="P768" t="s">
        <v>616</v>
      </c>
      <c r="Q768" t="str">
        <f t="shared" si="11"/>
        <v>yes</v>
      </c>
    </row>
    <row r="769" spans="1:17" x14ac:dyDescent="0.2">
      <c r="A769">
        <v>196015</v>
      </c>
      <c r="B769" t="s">
        <v>821</v>
      </c>
      <c r="C769" t="s">
        <v>748</v>
      </c>
      <c r="D769">
        <v>0.92149999999999999</v>
      </c>
      <c r="E769">
        <v>2741</v>
      </c>
      <c r="F769">
        <v>13572</v>
      </c>
      <c r="G769">
        <v>0.38450000000000001</v>
      </c>
      <c r="H769">
        <v>0.69489999999999996</v>
      </c>
      <c r="I769">
        <v>0.50419999999999998</v>
      </c>
      <c r="J769">
        <v>47860</v>
      </c>
      <c r="K769">
        <v>20000</v>
      </c>
      <c r="L769">
        <v>7884</v>
      </c>
      <c r="M769">
        <v>18</v>
      </c>
      <c r="N769" t="s">
        <v>19</v>
      </c>
      <c r="O769" t="s">
        <v>73</v>
      </c>
      <c r="P769" t="s">
        <v>616</v>
      </c>
      <c r="Q769" t="str">
        <f t="shared" si="11"/>
        <v>no</v>
      </c>
    </row>
    <row r="770" spans="1:17" x14ac:dyDescent="0.2">
      <c r="A770">
        <v>196033</v>
      </c>
      <c r="B770" t="s">
        <v>822</v>
      </c>
      <c r="C770" t="s">
        <v>748</v>
      </c>
      <c r="D770">
        <v>0.84019999999999995</v>
      </c>
      <c r="E770">
        <v>1904</v>
      </c>
      <c r="F770">
        <v>18678</v>
      </c>
      <c r="G770">
        <v>0.4234</v>
      </c>
      <c r="H770">
        <v>0.68710000000000004</v>
      </c>
      <c r="I770">
        <v>0.43290000000000001</v>
      </c>
      <c r="J770">
        <v>45030</v>
      </c>
      <c r="K770">
        <v>16023</v>
      </c>
      <c r="L770">
        <v>7556</v>
      </c>
      <c r="M770">
        <v>15</v>
      </c>
      <c r="N770" t="s">
        <v>19</v>
      </c>
      <c r="O770" t="s">
        <v>73</v>
      </c>
      <c r="P770" t="s">
        <v>616</v>
      </c>
      <c r="Q770" t="str">
        <f t="shared" ref="Q770:Q833" si="12">IF(J770&gt;50000,"yes","no")</f>
        <v>no</v>
      </c>
    </row>
    <row r="771" spans="1:17" x14ac:dyDescent="0.2">
      <c r="A771">
        <v>196042</v>
      </c>
      <c r="B771" t="s">
        <v>823</v>
      </c>
      <c r="C771" t="s">
        <v>748</v>
      </c>
      <c r="D771">
        <v>0.63290000000000002</v>
      </c>
      <c r="E771">
        <v>9552</v>
      </c>
      <c r="F771">
        <v>18536</v>
      </c>
      <c r="G771">
        <v>0.52780000000000005</v>
      </c>
      <c r="H771">
        <v>0.81569999999999998</v>
      </c>
      <c r="I771">
        <v>0.36249999999999999</v>
      </c>
      <c r="J771">
        <v>69781</v>
      </c>
      <c r="K771">
        <v>14718</v>
      </c>
      <c r="L771">
        <v>9379</v>
      </c>
      <c r="M771">
        <v>18</v>
      </c>
      <c r="N771" t="s">
        <v>19</v>
      </c>
      <c r="O771" t="s">
        <v>29</v>
      </c>
      <c r="P771" t="s">
        <v>616</v>
      </c>
      <c r="Q771" t="str">
        <f t="shared" si="12"/>
        <v>yes</v>
      </c>
    </row>
    <row r="772" spans="1:17" x14ac:dyDescent="0.2">
      <c r="A772">
        <v>196060</v>
      </c>
      <c r="B772" t="s">
        <v>824</v>
      </c>
      <c r="C772" t="s">
        <v>748</v>
      </c>
      <c r="D772">
        <v>0.69099999999999995</v>
      </c>
      <c r="E772">
        <v>12564</v>
      </c>
      <c r="F772">
        <v>31256</v>
      </c>
      <c r="G772">
        <v>0.61450000000000005</v>
      </c>
      <c r="H772">
        <v>0.83440000000000003</v>
      </c>
      <c r="I772">
        <v>0.43690000000000001</v>
      </c>
      <c r="J772">
        <v>67979</v>
      </c>
      <c r="K772">
        <v>19500</v>
      </c>
      <c r="L772">
        <v>11012</v>
      </c>
      <c r="M772">
        <v>16</v>
      </c>
      <c r="N772" t="s">
        <v>19</v>
      </c>
      <c r="O772" t="s">
        <v>20</v>
      </c>
      <c r="P772" t="s">
        <v>616</v>
      </c>
      <c r="Q772" t="str">
        <f t="shared" si="12"/>
        <v>yes</v>
      </c>
    </row>
    <row r="773" spans="1:17" x14ac:dyDescent="0.2">
      <c r="A773">
        <v>196079</v>
      </c>
      <c r="B773" t="s">
        <v>825</v>
      </c>
      <c r="C773" t="s">
        <v>748</v>
      </c>
      <c r="D773">
        <v>0.3861</v>
      </c>
      <c r="E773">
        <v>14655</v>
      </c>
      <c r="F773">
        <v>30447</v>
      </c>
      <c r="G773">
        <v>0.81620000000000004</v>
      </c>
      <c r="H773">
        <v>0.89380000000000004</v>
      </c>
      <c r="I773">
        <v>0.28120000000000001</v>
      </c>
      <c r="J773">
        <v>80596</v>
      </c>
      <c r="K773">
        <v>18500</v>
      </c>
      <c r="L773">
        <v>11086</v>
      </c>
      <c r="M773">
        <v>18</v>
      </c>
      <c r="N773" t="s">
        <v>19</v>
      </c>
      <c r="O773" t="s">
        <v>29</v>
      </c>
      <c r="P773" t="s">
        <v>616</v>
      </c>
      <c r="Q773" t="str">
        <f t="shared" si="12"/>
        <v>yes</v>
      </c>
    </row>
    <row r="774" spans="1:17" x14ac:dyDescent="0.2">
      <c r="A774">
        <v>196088</v>
      </c>
      <c r="B774" t="s">
        <v>826</v>
      </c>
      <c r="C774" t="s">
        <v>748</v>
      </c>
      <c r="D774">
        <v>0.74180000000000001</v>
      </c>
      <c r="E774">
        <v>20112</v>
      </c>
      <c r="F774">
        <v>31536</v>
      </c>
      <c r="G774">
        <v>0.75180000000000002</v>
      </c>
      <c r="H774">
        <v>0.85209999999999997</v>
      </c>
      <c r="I774">
        <v>0.33129999999999998</v>
      </c>
      <c r="J774">
        <v>70814</v>
      </c>
      <c r="K774">
        <v>19000</v>
      </c>
      <c r="L774">
        <v>12415</v>
      </c>
      <c r="M774">
        <v>11</v>
      </c>
      <c r="N774" t="s">
        <v>19</v>
      </c>
      <c r="O774" t="s">
        <v>29</v>
      </c>
      <c r="P774" t="s">
        <v>616</v>
      </c>
      <c r="Q774" t="str">
        <f t="shared" si="12"/>
        <v>yes</v>
      </c>
    </row>
    <row r="775" spans="1:17" x14ac:dyDescent="0.2">
      <c r="A775">
        <v>196097</v>
      </c>
      <c r="B775" t="s">
        <v>827</v>
      </c>
      <c r="C775" t="s">
        <v>748</v>
      </c>
      <c r="D775">
        <v>0.4904</v>
      </c>
      <c r="E775">
        <v>18101</v>
      </c>
      <c r="F775">
        <v>32741</v>
      </c>
      <c r="G775">
        <v>0.75560000000000005</v>
      </c>
      <c r="H775">
        <v>0.89810000000000001</v>
      </c>
      <c r="I775">
        <v>0.39439999999999997</v>
      </c>
      <c r="J775">
        <v>74502</v>
      </c>
      <c r="K775">
        <v>18228</v>
      </c>
      <c r="L775">
        <v>14008</v>
      </c>
      <c r="M775">
        <v>19</v>
      </c>
      <c r="N775" t="s">
        <v>19</v>
      </c>
      <c r="O775" t="s">
        <v>29</v>
      </c>
      <c r="P775" t="s">
        <v>616</v>
      </c>
      <c r="Q775" t="str">
        <f t="shared" si="12"/>
        <v>yes</v>
      </c>
    </row>
    <row r="776" spans="1:17" x14ac:dyDescent="0.2">
      <c r="A776">
        <v>196103</v>
      </c>
      <c r="B776" t="s">
        <v>828</v>
      </c>
      <c r="C776" t="s">
        <v>748</v>
      </c>
      <c r="D776">
        <v>0.63280000000000003</v>
      </c>
      <c r="E776">
        <v>1839</v>
      </c>
      <c r="F776">
        <v>22263</v>
      </c>
      <c r="G776">
        <v>0.66320000000000001</v>
      </c>
      <c r="H776">
        <v>0.87019999999999997</v>
      </c>
      <c r="I776">
        <v>0.19650000000000001</v>
      </c>
      <c r="J776">
        <v>55763</v>
      </c>
      <c r="K776">
        <v>11000</v>
      </c>
      <c r="L776">
        <v>9954</v>
      </c>
      <c r="M776">
        <v>14</v>
      </c>
      <c r="N776" t="s">
        <v>19</v>
      </c>
      <c r="O776" t="s">
        <v>20</v>
      </c>
      <c r="P776" t="s">
        <v>616</v>
      </c>
      <c r="Q776" t="str">
        <f t="shared" si="12"/>
        <v>yes</v>
      </c>
    </row>
    <row r="777" spans="1:17" x14ac:dyDescent="0.2">
      <c r="A777">
        <v>196112</v>
      </c>
      <c r="B777" t="s">
        <v>829</v>
      </c>
      <c r="C777" t="s">
        <v>748</v>
      </c>
      <c r="D777">
        <v>0.8135</v>
      </c>
      <c r="E777">
        <v>1849</v>
      </c>
      <c r="F777">
        <v>21215</v>
      </c>
      <c r="G777">
        <v>0.55079999999999996</v>
      </c>
      <c r="H777">
        <v>0.6915</v>
      </c>
      <c r="I777">
        <v>0.39650000000000002</v>
      </c>
      <c r="J777">
        <v>64355</v>
      </c>
      <c r="K777">
        <v>17250</v>
      </c>
      <c r="L777">
        <v>9835</v>
      </c>
      <c r="M777">
        <v>13</v>
      </c>
      <c r="N777" t="s">
        <v>19</v>
      </c>
      <c r="O777" t="s">
        <v>29</v>
      </c>
      <c r="P777" t="s">
        <v>616</v>
      </c>
      <c r="Q777" t="str">
        <f t="shared" si="12"/>
        <v>yes</v>
      </c>
    </row>
    <row r="778" spans="1:17" x14ac:dyDescent="0.2">
      <c r="A778">
        <v>196121</v>
      </c>
      <c r="B778" t="s">
        <v>830</v>
      </c>
      <c r="C778" t="s">
        <v>748</v>
      </c>
      <c r="D778">
        <v>0.70679999999999998</v>
      </c>
      <c r="E778">
        <v>5784</v>
      </c>
      <c r="F778">
        <v>15822</v>
      </c>
      <c r="G778">
        <v>0.55130000000000001</v>
      </c>
      <c r="H778">
        <v>0.7177</v>
      </c>
      <c r="I778">
        <v>0.40189999999999998</v>
      </c>
      <c r="J778">
        <v>54496</v>
      </c>
      <c r="K778">
        <v>20000</v>
      </c>
      <c r="L778">
        <v>8645</v>
      </c>
      <c r="M778">
        <v>17</v>
      </c>
      <c r="N778" t="s">
        <v>19</v>
      </c>
      <c r="O778" t="s">
        <v>73</v>
      </c>
      <c r="P778" t="s">
        <v>616</v>
      </c>
      <c r="Q778" t="str">
        <f t="shared" si="12"/>
        <v>yes</v>
      </c>
    </row>
    <row r="779" spans="1:17" x14ac:dyDescent="0.2">
      <c r="A779">
        <v>196130</v>
      </c>
      <c r="B779" t="s">
        <v>831</v>
      </c>
      <c r="C779" t="s">
        <v>748</v>
      </c>
      <c r="D779">
        <v>0.72950000000000004</v>
      </c>
      <c r="E779">
        <v>5097</v>
      </c>
      <c r="F779">
        <v>19653</v>
      </c>
      <c r="G779">
        <v>0.33310000000000001</v>
      </c>
      <c r="H779">
        <v>0.57720000000000005</v>
      </c>
      <c r="I779">
        <v>0.55600000000000005</v>
      </c>
      <c r="J779">
        <v>52334</v>
      </c>
      <c r="K779">
        <v>21028</v>
      </c>
      <c r="L779">
        <v>9132</v>
      </c>
      <c r="M779">
        <v>14</v>
      </c>
      <c r="N779" t="s">
        <v>19</v>
      </c>
      <c r="O779" t="s">
        <v>20</v>
      </c>
      <c r="P779" t="s">
        <v>616</v>
      </c>
      <c r="Q779" t="str">
        <f t="shared" si="12"/>
        <v>yes</v>
      </c>
    </row>
    <row r="780" spans="1:17" x14ac:dyDescent="0.2">
      <c r="A780">
        <v>196149</v>
      </c>
      <c r="B780" t="s">
        <v>832</v>
      </c>
      <c r="C780" t="s">
        <v>748</v>
      </c>
      <c r="D780">
        <v>0.59789999999999999</v>
      </c>
      <c r="E780">
        <v>5901</v>
      </c>
      <c r="F780">
        <v>18784</v>
      </c>
      <c r="G780">
        <v>0.68030000000000002</v>
      </c>
      <c r="H780">
        <v>0.81089999999999995</v>
      </c>
      <c r="I780">
        <v>0.2742</v>
      </c>
      <c r="J780">
        <v>60236</v>
      </c>
      <c r="K780">
        <v>21500</v>
      </c>
      <c r="L780">
        <v>7557</v>
      </c>
      <c r="M780">
        <v>15</v>
      </c>
      <c r="N780" t="s">
        <v>19</v>
      </c>
      <c r="O780" t="s">
        <v>73</v>
      </c>
      <c r="P780" t="s">
        <v>616</v>
      </c>
      <c r="Q780" t="str">
        <f t="shared" si="12"/>
        <v>yes</v>
      </c>
    </row>
    <row r="781" spans="1:17" x14ac:dyDescent="0.2">
      <c r="A781">
        <v>196158</v>
      </c>
      <c r="B781" t="s">
        <v>833</v>
      </c>
      <c r="C781" t="s">
        <v>748</v>
      </c>
      <c r="D781">
        <v>0.77700000000000002</v>
      </c>
      <c r="E781">
        <v>2755</v>
      </c>
      <c r="F781">
        <v>19771</v>
      </c>
      <c r="G781">
        <v>0.50209999999999999</v>
      </c>
      <c r="H781">
        <v>0.76239999999999997</v>
      </c>
      <c r="I781">
        <v>0.38829999999999998</v>
      </c>
      <c r="J781">
        <v>54247</v>
      </c>
      <c r="K781">
        <v>24250</v>
      </c>
      <c r="L781">
        <v>8123</v>
      </c>
      <c r="M781">
        <v>11</v>
      </c>
      <c r="N781" t="s">
        <v>19</v>
      </c>
      <c r="O781" t="s">
        <v>73</v>
      </c>
      <c r="P781" t="s">
        <v>616</v>
      </c>
      <c r="Q781" t="str">
        <f t="shared" si="12"/>
        <v>yes</v>
      </c>
    </row>
    <row r="782" spans="1:17" x14ac:dyDescent="0.2">
      <c r="A782">
        <v>196167</v>
      </c>
      <c r="B782" t="s">
        <v>834</v>
      </c>
      <c r="C782" t="s">
        <v>748</v>
      </c>
      <c r="D782">
        <v>0.66449999999999998</v>
      </c>
      <c r="E782">
        <v>3869</v>
      </c>
      <c r="F782">
        <v>19569</v>
      </c>
      <c r="G782">
        <v>0.71450000000000002</v>
      </c>
      <c r="H782">
        <v>0.86990000000000001</v>
      </c>
      <c r="I782">
        <v>0.27639999999999998</v>
      </c>
      <c r="J782">
        <v>67316</v>
      </c>
      <c r="K782">
        <v>19500</v>
      </c>
      <c r="L782">
        <v>8765</v>
      </c>
      <c r="M782">
        <v>16</v>
      </c>
      <c r="N782" t="s">
        <v>19</v>
      </c>
      <c r="O782" t="s">
        <v>73</v>
      </c>
      <c r="P782" t="s">
        <v>616</v>
      </c>
      <c r="Q782" t="str">
        <f t="shared" si="12"/>
        <v>yes</v>
      </c>
    </row>
    <row r="783" spans="1:17" x14ac:dyDescent="0.2">
      <c r="A783">
        <v>196176</v>
      </c>
      <c r="B783" t="s">
        <v>835</v>
      </c>
      <c r="C783" t="s">
        <v>748</v>
      </c>
      <c r="D783">
        <v>0.61609999999999998</v>
      </c>
      <c r="E783">
        <v>6086</v>
      </c>
      <c r="F783">
        <v>18822</v>
      </c>
      <c r="G783">
        <v>0.71599999999999997</v>
      </c>
      <c r="H783">
        <v>0.85019999999999996</v>
      </c>
      <c r="I783">
        <v>0.31900000000000001</v>
      </c>
      <c r="J783">
        <v>58073</v>
      </c>
      <c r="K783">
        <v>18750</v>
      </c>
      <c r="L783">
        <v>8406</v>
      </c>
      <c r="M783">
        <v>16</v>
      </c>
      <c r="N783" t="s">
        <v>19</v>
      </c>
      <c r="O783" t="s">
        <v>73</v>
      </c>
      <c r="P783" t="s">
        <v>616</v>
      </c>
      <c r="Q783" t="str">
        <f t="shared" si="12"/>
        <v>yes</v>
      </c>
    </row>
    <row r="784" spans="1:17" x14ac:dyDescent="0.2">
      <c r="A784">
        <v>196185</v>
      </c>
      <c r="B784" t="s">
        <v>836</v>
      </c>
      <c r="C784" t="s">
        <v>748</v>
      </c>
      <c r="D784">
        <v>0.69599999999999995</v>
      </c>
      <c r="E784">
        <v>4643</v>
      </c>
      <c r="F784">
        <v>19781</v>
      </c>
      <c r="G784">
        <v>0.68810000000000004</v>
      </c>
      <c r="H784">
        <v>0.75509999999999999</v>
      </c>
      <c r="I784">
        <v>0.36020000000000002</v>
      </c>
      <c r="J784">
        <v>60386</v>
      </c>
      <c r="K784">
        <v>19812</v>
      </c>
      <c r="L784">
        <v>7888</v>
      </c>
      <c r="M784">
        <v>13</v>
      </c>
      <c r="N784" t="s">
        <v>19</v>
      </c>
      <c r="O784" t="s">
        <v>73</v>
      </c>
      <c r="P784" t="s">
        <v>616</v>
      </c>
      <c r="Q784" t="str">
        <f t="shared" si="12"/>
        <v>yes</v>
      </c>
    </row>
    <row r="785" spans="1:17" x14ac:dyDescent="0.2">
      <c r="A785">
        <v>196194</v>
      </c>
      <c r="B785" t="s">
        <v>837</v>
      </c>
      <c r="C785" t="s">
        <v>748</v>
      </c>
      <c r="D785">
        <v>0.80549999999999999</v>
      </c>
      <c r="E785">
        <v>5473</v>
      </c>
      <c r="F785">
        <v>18735</v>
      </c>
      <c r="G785">
        <v>0.60360000000000003</v>
      </c>
      <c r="H785">
        <v>0.70450000000000002</v>
      </c>
      <c r="I785">
        <v>0.39650000000000002</v>
      </c>
      <c r="J785">
        <v>57566</v>
      </c>
      <c r="K785">
        <v>20880</v>
      </c>
      <c r="L785">
        <v>8147</v>
      </c>
      <c r="M785">
        <v>15</v>
      </c>
      <c r="N785" t="s">
        <v>19</v>
      </c>
      <c r="O785" t="s">
        <v>73</v>
      </c>
      <c r="P785" t="s">
        <v>616</v>
      </c>
      <c r="Q785" t="str">
        <f t="shared" si="12"/>
        <v>yes</v>
      </c>
    </row>
    <row r="786" spans="1:17" x14ac:dyDescent="0.2">
      <c r="A786">
        <v>196200</v>
      </c>
      <c r="B786" t="s">
        <v>838</v>
      </c>
      <c r="C786" t="s">
        <v>748</v>
      </c>
      <c r="D786">
        <v>0.77700000000000002</v>
      </c>
      <c r="E786">
        <v>1823</v>
      </c>
      <c r="F786">
        <v>18678</v>
      </c>
      <c r="G786">
        <v>0.45300000000000001</v>
      </c>
      <c r="H786">
        <v>0.77669999999999995</v>
      </c>
      <c r="I786">
        <v>0.40339999999999998</v>
      </c>
      <c r="J786">
        <v>47866</v>
      </c>
      <c r="K786">
        <v>24250</v>
      </c>
      <c r="L786">
        <v>7383</v>
      </c>
      <c r="M786">
        <v>11</v>
      </c>
      <c r="N786" t="s">
        <v>19</v>
      </c>
      <c r="O786" t="s">
        <v>73</v>
      </c>
      <c r="P786" t="s">
        <v>616</v>
      </c>
      <c r="Q786" t="str">
        <f t="shared" si="12"/>
        <v>no</v>
      </c>
    </row>
    <row r="787" spans="1:17" x14ac:dyDescent="0.2">
      <c r="A787">
        <v>196219</v>
      </c>
      <c r="B787" t="s">
        <v>839</v>
      </c>
      <c r="C787" t="s">
        <v>748</v>
      </c>
      <c r="D787">
        <v>0.74050000000000005</v>
      </c>
      <c r="E787">
        <v>3197</v>
      </c>
      <c r="F787">
        <v>19203</v>
      </c>
      <c r="G787">
        <v>0.62770000000000004</v>
      </c>
      <c r="H787">
        <v>0.80310000000000004</v>
      </c>
      <c r="I787">
        <v>0.35510000000000003</v>
      </c>
      <c r="J787">
        <v>45092</v>
      </c>
      <c r="K787">
        <v>21067</v>
      </c>
      <c r="L787">
        <v>8079</v>
      </c>
      <c r="M787">
        <v>12</v>
      </c>
      <c r="N787" t="s">
        <v>19</v>
      </c>
      <c r="O787" t="s">
        <v>29</v>
      </c>
      <c r="P787" t="s">
        <v>616</v>
      </c>
      <c r="Q787" t="str">
        <f t="shared" si="12"/>
        <v>no</v>
      </c>
    </row>
    <row r="788" spans="1:17" x14ac:dyDescent="0.2">
      <c r="A788">
        <v>196237</v>
      </c>
      <c r="B788" t="s">
        <v>840</v>
      </c>
      <c r="C788" t="s">
        <v>748</v>
      </c>
      <c r="D788">
        <v>0.83630000000000004</v>
      </c>
      <c r="E788">
        <v>4162</v>
      </c>
      <c r="F788">
        <v>18842</v>
      </c>
      <c r="G788">
        <v>0.44569999999999999</v>
      </c>
      <c r="H788">
        <v>0.7177</v>
      </c>
      <c r="I788">
        <v>0.49270000000000003</v>
      </c>
      <c r="J788">
        <v>58526</v>
      </c>
      <c r="K788">
        <v>14997</v>
      </c>
      <c r="L788">
        <v>10290</v>
      </c>
      <c r="M788">
        <v>17</v>
      </c>
      <c r="N788" t="s">
        <v>19</v>
      </c>
      <c r="O788" t="s">
        <v>29</v>
      </c>
      <c r="P788" t="s">
        <v>616</v>
      </c>
      <c r="Q788" t="str">
        <f t="shared" si="12"/>
        <v>yes</v>
      </c>
    </row>
    <row r="789" spans="1:17" x14ac:dyDescent="0.2">
      <c r="A789">
        <v>196246</v>
      </c>
      <c r="B789" t="s">
        <v>841</v>
      </c>
      <c r="C789" t="s">
        <v>748</v>
      </c>
      <c r="D789">
        <v>0.78410000000000002</v>
      </c>
      <c r="E789">
        <v>3769</v>
      </c>
      <c r="F789">
        <v>18945</v>
      </c>
      <c r="G789">
        <v>0.58509999999999995</v>
      </c>
      <c r="H789">
        <v>0.73199999999999998</v>
      </c>
      <c r="I789">
        <v>0.40560000000000002</v>
      </c>
      <c r="J789">
        <v>56403</v>
      </c>
      <c r="K789">
        <v>21196</v>
      </c>
      <c r="L789">
        <v>8116</v>
      </c>
      <c r="M789">
        <v>15</v>
      </c>
      <c r="N789" t="s">
        <v>19</v>
      </c>
      <c r="O789" t="s">
        <v>73</v>
      </c>
      <c r="P789" t="s">
        <v>616</v>
      </c>
      <c r="Q789" t="str">
        <f t="shared" si="12"/>
        <v>yes</v>
      </c>
    </row>
    <row r="790" spans="1:17" x14ac:dyDescent="0.2">
      <c r="A790">
        <v>196291</v>
      </c>
      <c r="B790" t="s">
        <v>842</v>
      </c>
      <c r="C790" t="s">
        <v>748</v>
      </c>
      <c r="D790">
        <v>0.72409999999999997</v>
      </c>
      <c r="E790">
        <v>1285</v>
      </c>
      <c r="F790">
        <v>19159</v>
      </c>
      <c r="G790">
        <v>0.64390000000000003</v>
      </c>
      <c r="H790">
        <v>0.83460000000000001</v>
      </c>
      <c r="I790">
        <v>0.22120000000000001</v>
      </c>
      <c r="J790">
        <v>95951</v>
      </c>
      <c r="K790">
        <v>23250</v>
      </c>
      <c r="L790">
        <v>8873</v>
      </c>
      <c r="M790">
        <v>15</v>
      </c>
      <c r="N790" t="s">
        <v>19</v>
      </c>
      <c r="O790" t="s">
        <v>20</v>
      </c>
      <c r="P790" t="s">
        <v>616</v>
      </c>
      <c r="Q790" t="str">
        <f t="shared" si="12"/>
        <v>yes</v>
      </c>
    </row>
    <row r="791" spans="1:17" x14ac:dyDescent="0.2">
      <c r="A791">
        <v>196413</v>
      </c>
      <c r="B791" t="s">
        <v>843</v>
      </c>
      <c r="C791" t="s">
        <v>748</v>
      </c>
      <c r="D791">
        <v>0.4592</v>
      </c>
      <c r="E791">
        <v>15477</v>
      </c>
      <c r="F791">
        <v>65528</v>
      </c>
      <c r="G791">
        <v>0.83609999999999995</v>
      </c>
      <c r="H791">
        <v>0.90129999999999999</v>
      </c>
      <c r="I791">
        <v>0.17069999999999999</v>
      </c>
      <c r="J791">
        <v>79164</v>
      </c>
      <c r="K791">
        <v>26000</v>
      </c>
      <c r="L791">
        <v>13189</v>
      </c>
      <c r="M791">
        <v>15</v>
      </c>
      <c r="N791" t="s">
        <v>24</v>
      </c>
      <c r="O791" t="s">
        <v>20</v>
      </c>
      <c r="P791" t="s">
        <v>616</v>
      </c>
      <c r="Q791" t="str">
        <f t="shared" si="12"/>
        <v>yes</v>
      </c>
    </row>
    <row r="792" spans="1:17" x14ac:dyDescent="0.2">
      <c r="A792">
        <v>196592</v>
      </c>
      <c r="B792" t="s">
        <v>844</v>
      </c>
      <c r="C792" t="s">
        <v>748</v>
      </c>
      <c r="D792">
        <v>0.60829999999999995</v>
      </c>
      <c r="E792">
        <v>4040</v>
      </c>
      <c r="F792">
        <v>22450</v>
      </c>
      <c r="G792">
        <v>0.72389999999999999</v>
      </c>
      <c r="H792">
        <v>0.88829999999999998</v>
      </c>
      <c r="I792">
        <v>0.30199999999999999</v>
      </c>
      <c r="J792">
        <v>53419</v>
      </c>
      <c r="K792">
        <v>15547</v>
      </c>
      <c r="L792">
        <v>9964</v>
      </c>
      <c r="M792">
        <v>10</v>
      </c>
      <c r="N792" t="s">
        <v>24</v>
      </c>
      <c r="O792" t="s">
        <v>20</v>
      </c>
      <c r="P792" t="s">
        <v>616</v>
      </c>
      <c r="Q792" t="str">
        <f t="shared" si="12"/>
        <v>yes</v>
      </c>
    </row>
    <row r="793" spans="1:17" x14ac:dyDescent="0.2">
      <c r="A793">
        <v>196866</v>
      </c>
      <c r="B793" t="s">
        <v>845</v>
      </c>
      <c r="C793" t="s">
        <v>748</v>
      </c>
      <c r="D793">
        <v>0.43919999999999998</v>
      </c>
      <c r="E793">
        <v>2046</v>
      </c>
      <c r="F793">
        <v>69039</v>
      </c>
      <c r="G793">
        <v>0.80389999999999995</v>
      </c>
      <c r="H793">
        <v>0.90180000000000005</v>
      </c>
      <c r="I793">
        <v>0.14360000000000001</v>
      </c>
      <c r="J793">
        <v>88604</v>
      </c>
      <c r="K793">
        <v>25337</v>
      </c>
      <c r="L793">
        <v>12031</v>
      </c>
      <c r="M793">
        <v>9</v>
      </c>
      <c r="N793" t="s">
        <v>24</v>
      </c>
      <c r="O793" t="s">
        <v>20</v>
      </c>
      <c r="P793" t="s">
        <v>616</v>
      </c>
      <c r="Q793" t="str">
        <f t="shared" si="12"/>
        <v>yes</v>
      </c>
    </row>
    <row r="794" spans="1:17" x14ac:dyDescent="0.2">
      <c r="A794">
        <v>197027</v>
      </c>
      <c r="B794" t="s">
        <v>846</v>
      </c>
      <c r="C794" t="s">
        <v>748</v>
      </c>
      <c r="D794">
        <v>0.34239999999999998</v>
      </c>
      <c r="E794">
        <v>962</v>
      </c>
      <c r="F794">
        <v>895</v>
      </c>
      <c r="G794">
        <v>0.82379999999999998</v>
      </c>
      <c r="H794">
        <v>0.84460000000000002</v>
      </c>
      <c r="I794">
        <v>7.8100000000000003E-2</v>
      </c>
      <c r="J794">
        <v>90610</v>
      </c>
      <c r="K794">
        <v>8833</v>
      </c>
      <c r="L794">
        <v>11875</v>
      </c>
      <c r="M794">
        <v>13</v>
      </c>
      <c r="N794" t="s">
        <v>19</v>
      </c>
      <c r="O794" t="s">
        <v>29</v>
      </c>
      <c r="P794" t="s">
        <v>616</v>
      </c>
      <c r="Q794" t="str">
        <f t="shared" si="12"/>
        <v>yes</v>
      </c>
    </row>
    <row r="795" spans="1:17" x14ac:dyDescent="0.2">
      <c r="A795">
        <v>197045</v>
      </c>
      <c r="B795" t="s">
        <v>847</v>
      </c>
      <c r="C795" t="s">
        <v>748</v>
      </c>
      <c r="D795">
        <v>0.91949999999999998</v>
      </c>
      <c r="E795">
        <v>2278</v>
      </c>
      <c r="F795">
        <v>26930</v>
      </c>
      <c r="G795">
        <v>0.56240000000000001</v>
      </c>
      <c r="H795">
        <v>0.70709999999999995</v>
      </c>
      <c r="I795">
        <v>0.3337</v>
      </c>
      <c r="J795">
        <v>63277</v>
      </c>
      <c r="K795">
        <v>22500</v>
      </c>
      <c r="L795">
        <v>9148</v>
      </c>
      <c r="M795">
        <v>12</v>
      </c>
      <c r="N795" t="s">
        <v>24</v>
      </c>
      <c r="O795" t="s">
        <v>20</v>
      </c>
      <c r="P795" t="s">
        <v>616</v>
      </c>
      <c r="Q795" t="str">
        <f t="shared" si="12"/>
        <v>yes</v>
      </c>
    </row>
    <row r="796" spans="1:17" x14ac:dyDescent="0.2">
      <c r="A796">
        <v>197133</v>
      </c>
      <c r="B796" t="s">
        <v>848</v>
      </c>
      <c r="C796" t="s">
        <v>748</v>
      </c>
      <c r="D796">
        <v>0.1857</v>
      </c>
      <c r="E796">
        <v>2444</v>
      </c>
      <c r="F796">
        <v>71030</v>
      </c>
      <c r="G796">
        <v>0.91080000000000005</v>
      </c>
      <c r="H796">
        <v>0.94899999999999995</v>
      </c>
      <c r="I796">
        <v>0.19239999999999999</v>
      </c>
      <c r="J796">
        <v>71366</v>
      </c>
      <c r="K796">
        <v>18625</v>
      </c>
      <c r="L796">
        <v>13587</v>
      </c>
      <c r="M796">
        <v>7</v>
      </c>
      <c r="N796" t="s">
        <v>24</v>
      </c>
      <c r="O796" t="s">
        <v>29</v>
      </c>
      <c r="P796" t="s">
        <v>616</v>
      </c>
      <c r="Q796" t="str">
        <f t="shared" si="12"/>
        <v>yes</v>
      </c>
    </row>
    <row r="797" spans="1:17" x14ac:dyDescent="0.2">
      <c r="A797">
        <v>197142</v>
      </c>
      <c r="B797" t="s">
        <v>849</v>
      </c>
      <c r="C797" t="s">
        <v>748</v>
      </c>
      <c r="D797">
        <v>0.8659</v>
      </c>
      <c r="E797">
        <v>603</v>
      </c>
      <c r="F797">
        <v>28670</v>
      </c>
      <c r="G797">
        <v>0.3145</v>
      </c>
      <c r="H797">
        <v>0.76470000000000005</v>
      </c>
      <c r="I797">
        <v>0.64770000000000005</v>
      </c>
      <c r="J797">
        <v>38857</v>
      </c>
      <c r="K797">
        <v>21250</v>
      </c>
      <c r="L797">
        <v>5508</v>
      </c>
      <c r="M797">
        <v>10</v>
      </c>
      <c r="N797" t="s">
        <v>24</v>
      </c>
      <c r="O797" t="s">
        <v>20</v>
      </c>
      <c r="P797" t="s">
        <v>616</v>
      </c>
      <c r="Q797" t="str">
        <f t="shared" si="12"/>
        <v>no</v>
      </c>
    </row>
    <row r="798" spans="1:17" x14ac:dyDescent="0.2">
      <c r="A798">
        <v>197151</v>
      </c>
      <c r="B798" t="s">
        <v>850</v>
      </c>
      <c r="C798" t="s">
        <v>748</v>
      </c>
      <c r="D798">
        <v>0.9264</v>
      </c>
      <c r="E798">
        <v>3244</v>
      </c>
      <c r="F798">
        <v>51400</v>
      </c>
      <c r="G798">
        <v>0.75680000000000003</v>
      </c>
      <c r="H798">
        <v>0.8548</v>
      </c>
      <c r="I798">
        <v>0.15570000000000001</v>
      </c>
      <c r="J798">
        <v>46459</v>
      </c>
      <c r="K798">
        <v>27000</v>
      </c>
      <c r="L798">
        <v>4435</v>
      </c>
      <c r="M798">
        <v>9</v>
      </c>
      <c r="N798" t="s">
        <v>67</v>
      </c>
      <c r="O798" t="s">
        <v>20</v>
      </c>
      <c r="P798" t="s">
        <v>616</v>
      </c>
      <c r="Q798" t="str">
        <f t="shared" si="12"/>
        <v>no</v>
      </c>
    </row>
    <row r="799" spans="1:17" x14ac:dyDescent="0.2">
      <c r="A799">
        <v>197197</v>
      </c>
      <c r="B799" t="s">
        <v>851</v>
      </c>
      <c r="C799" t="s">
        <v>748</v>
      </c>
      <c r="D799">
        <v>0.88</v>
      </c>
      <c r="E799">
        <v>1651</v>
      </c>
      <c r="F799">
        <v>53200</v>
      </c>
      <c r="G799">
        <v>0.65139999999999998</v>
      </c>
      <c r="H799">
        <v>0.83420000000000005</v>
      </c>
      <c r="I799">
        <v>0.23849999999999999</v>
      </c>
      <c r="J799">
        <v>74360</v>
      </c>
      <c r="K799">
        <v>25000</v>
      </c>
      <c r="L799">
        <v>8122</v>
      </c>
      <c r="M799">
        <v>11</v>
      </c>
      <c r="N799" t="s">
        <v>24</v>
      </c>
      <c r="O799" t="s">
        <v>20</v>
      </c>
      <c r="P799" t="s">
        <v>616</v>
      </c>
      <c r="Q799" t="str">
        <f t="shared" si="12"/>
        <v>yes</v>
      </c>
    </row>
    <row r="800" spans="1:17" x14ac:dyDescent="0.2">
      <c r="A800">
        <v>197285</v>
      </c>
      <c r="B800" t="s">
        <v>852</v>
      </c>
      <c r="C800" t="s">
        <v>748</v>
      </c>
      <c r="D800">
        <v>0.94420000000000004</v>
      </c>
      <c r="E800">
        <v>759</v>
      </c>
      <c r="F800">
        <v>25191</v>
      </c>
      <c r="G800">
        <v>0.3765</v>
      </c>
      <c r="H800">
        <v>0.79310000000000003</v>
      </c>
      <c r="I800">
        <v>0.62290000000000001</v>
      </c>
      <c r="J800">
        <v>42215</v>
      </c>
      <c r="K800">
        <v>26967</v>
      </c>
      <c r="L800">
        <v>6287</v>
      </c>
      <c r="M800">
        <v>19</v>
      </c>
      <c r="N800" t="s">
        <v>67</v>
      </c>
      <c r="O800" t="s">
        <v>20</v>
      </c>
      <c r="P800" t="s">
        <v>616</v>
      </c>
      <c r="Q800" t="str">
        <f t="shared" si="12"/>
        <v>no</v>
      </c>
    </row>
    <row r="801" spans="1:17" x14ac:dyDescent="0.2">
      <c r="A801">
        <v>197708</v>
      </c>
      <c r="B801" t="s">
        <v>853</v>
      </c>
      <c r="C801" t="s">
        <v>748</v>
      </c>
      <c r="D801">
        <v>0.55620000000000003</v>
      </c>
      <c r="E801">
        <v>2852</v>
      </c>
      <c r="F801">
        <v>51800</v>
      </c>
      <c r="G801">
        <v>0.83199999999999996</v>
      </c>
      <c r="H801">
        <v>0.9153</v>
      </c>
      <c r="I801">
        <v>0.13439999999999999</v>
      </c>
      <c r="J801">
        <v>71353</v>
      </c>
      <c r="K801">
        <v>18250</v>
      </c>
      <c r="L801">
        <v>13637</v>
      </c>
      <c r="M801">
        <v>7</v>
      </c>
      <c r="N801" t="s">
        <v>24</v>
      </c>
      <c r="O801" t="s">
        <v>20</v>
      </c>
      <c r="P801" t="s">
        <v>616</v>
      </c>
      <c r="Q801" t="str">
        <f t="shared" si="12"/>
        <v>yes</v>
      </c>
    </row>
    <row r="802" spans="1:17" x14ac:dyDescent="0.2">
      <c r="A802">
        <v>210492</v>
      </c>
      <c r="B802" t="s">
        <v>854</v>
      </c>
      <c r="C802" t="s">
        <v>855</v>
      </c>
      <c r="D802">
        <v>0.82940000000000003</v>
      </c>
      <c r="E802">
        <v>244</v>
      </c>
      <c r="F802">
        <v>28917</v>
      </c>
      <c r="G802">
        <v>0.6774</v>
      </c>
      <c r="H802">
        <v>0.73329999999999995</v>
      </c>
      <c r="I802">
        <v>0.40289999999999998</v>
      </c>
      <c r="J802">
        <v>40457</v>
      </c>
      <c r="K802">
        <v>22250</v>
      </c>
      <c r="L802">
        <v>7653</v>
      </c>
      <c r="M802">
        <v>8</v>
      </c>
      <c r="N802" t="s">
        <v>24</v>
      </c>
      <c r="O802" t="s">
        <v>29</v>
      </c>
      <c r="P802" t="s">
        <v>616</v>
      </c>
      <c r="Q802" t="str">
        <f t="shared" si="12"/>
        <v>no</v>
      </c>
    </row>
    <row r="803" spans="1:17" x14ac:dyDescent="0.2">
      <c r="A803">
        <v>210571</v>
      </c>
      <c r="B803" t="s">
        <v>856</v>
      </c>
      <c r="C803" t="s">
        <v>855</v>
      </c>
      <c r="D803">
        <v>0.76329999999999998</v>
      </c>
      <c r="E803">
        <v>1217</v>
      </c>
      <c r="F803">
        <v>29082</v>
      </c>
      <c r="G803">
        <v>0.50700000000000001</v>
      </c>
      <c r="H803">
        <v>0.61670000000000003</v>
      </c>
      <c r="I803">
        <v>0.50039999999999996</v>
      </c>
      <c r="J803">
        <v>58700</v>
      </c>
      <c r="K803">
        <v>27000</v>
      </c>
      <c r="L803">
        <v>6685</v>
      </c>
      <c r="M803">
        <v>11</v>
      </c>
      <c r="N803" t="s">
        <v>24</v>
      </c>
      <c r="O803" t="s">
        <v>20</v>
      </c>
      <c r="P803" t="s">
        <v>616</v>
      </c>
      <c r="Q803" t="str">
        <f t="shared" si="12"/>
        <v>yes</v>
      </c>
    </row>
    <row r="804" spans="1:17" x14ac:dyDescent="0.2">
      <c r="A804">
        <v>210669</v>
      </c>
      <c r="B804" t="s">
        <v>857</v>
      </c>
      <c r="C804" t="s">
        <v>855</v>
      </c>
      <c r="D804">
        <v>0.54569999999999996</v>
      </c>
      <c r="E804">
        <v>1156</v>
      </c>
      <c r="F804">
        <v>56550</v>
      </c>
      <c r="G804">
        <v>0.72550000000000003</v>
      </c>
      <c r="H804">
        <v>0.77939999999999998</v>
      </c>
      <c r="I804">
        <v>0.28489999999999999</v>
      </c>
      <c r="J804">
        <v>62069</v>
      </c>
      <c r="K804">
        <v>27000</v>
      </c>
      <c r="L804">
        <v>8582</v>
      </c>
      <c r="M804">
        <v>8</v>
      </c>
      <c r="N804" t="s">
        <v>24</v>
      </c>
      <c r="O804" t="s">
        <v>73</v>
      </c>
      <c r="P804" t="s">
        <v>616</v>
      </c>
      <c r="Q804" t="str">
        <f t="shared" si="12"/>
        <v>yes</v>
      </c>
    </row>
    <row r="805" spans="1:17" x14ac:dyDescent="0.2">
      <c r="A805">
        <v>210739</v>
      </c>
      <c r="B805" t="s">
        <v>858</v>
      </c>
      <c r="C805" t="s">
        <v>855</v>
      </c>
      <c r="D805">
        <v>0.77090000000000003</v>
      </c>
      <c r="E805">
        <v>2128</v>
      </c>
      <c r="F805">
        <v>46800</v>
      </c>
      <c r="G805">
        <v>0.72199999999999998</v>
      </c>
      <c r="H805">
        <v>0.83030000000000004</v>
      </c>
      <c r="I805">
        <v>0.23780000000000001</v>
      </c>
      <c r="J805">
        <v>61295</v>
      </c>
      <c r="K805">
        <v>25788</v>
      </c>
      <c r="L805">
        <v>8905</v>
      </c>
      <c r="M805">
        <v>12</v>
      </c>
      <c r="N805" t="s">
        <v>24</v>
      </c>
      <c r="O805" t="s">
        <v>29</v>
      </c>
      <c r="P805" t="s">
        <v>616</v>
      </c>
      <c r="Q805" t="str">
        <f t="shared" si="12"/>
        <v>yes</v>
      </c>
    </row>
    <row r="806" spans="1:17" x14ac:dyDescent="0.2">
      <c r="A806">
        <v>210775</v>
      </c>
      <c r="B806" t="s">
        <v>859</v>
      </c>
      <c r="C806" t="s">
        <v>855</v>
      </c>
      <c r="D806">
        <v>0.5806</v>
      </c>
      <c r="E806">
        <v>2152</v>
      </c>
      <c r="F806">
        <v>45000</v>
      </c>
      <c r="G806">
        <v>0.55530000000000002</v>
      </c>
      <c r="H806">
        <v>0.7198</v>
      </c>
      <c r="I806">
        <v>0.3624</v>
      </c>
      <c r="J806">
        <v>55055</v>
      </c>
      <c r="K806">
        <v>27000</v>
      </c>
      <c r="L806">
        <v>8028</v>
      </c>
      <c r="M806">
        <v>14</v>
      </c>
      <c r="N806" t="s">
        <v>24</v>
      </c>
      <c r="O806" t="s">
        <v>20</v>
      </c>
      <c r="P806" t="s">
        <v>616</v>
      </c>
      <c r="Q806" t="str">
        <f t="shared" si="12"/>
        <v>yes</v>
      </c>
    </row>
    <row r="807" spans="1:17" x14ac:dyDescent="0.2">
      <c r="A807">
        <v>211088</v>
      </c>
      <c r="B807" t="s">
        <v>860</v>
      </c>
      <c r="C807" t="s">
        <v>855</v>
      </c>
      <c r="D807">
        <v>0.80220000000000002</v>
      </c>
      <c r="E807">
        <v>1948</v>
      </c>
      <c r="F807">
        <v>49610</v>
      </c>
      <c r="G807">
        <v>0.66739999999999999</v>
      </c>
      <c r="H807">
        <v>0.78800000000000003</v>
      </c>
      <c r="I807">
        <v>0.28310000000000002</v>
      </c>
      <c r="J807">
        <v>58336</v>
      </c>
      <c r="K807">
        <v>27000</v>
      </c>
      <c r="L807">
        <v>8854</v>
      </c>
      <c r="M807">
        <v>10</v>
      </c>
      <c r="N807" t="s">
        <v>24</v>
      </c>
      <c r="O807" t="s">
        <v>29</v>
      </c>
      <c r="P807" t="s">
        <v>616</v>
      </c>
      <c r="Q807" t="str">
        <f t="shared" si="12"/>
        <v>yes</v>
      </c>
    </row>
    <row r="808" spans="1:17" x14ac:dyDescent="0.2">
      <c r="A808">
        <v>211273</v>
      </c>
      <c r="B808" t="s">
        <v>861</v>
      </c>
      <c r="C808" t="s">
        <v>855</v>
      </c>
      <c r="D808">
        <v>0.29430000000000001</v>
      </c>
      <c r="E808">
        <v>1359</v>
      </c>
      <c r="F808">
        <v>65920</v>
      </c>
      <c r="G808">
        <v>0.81789999999999996</v>
      </c>
      <c r="H808">
        <v>0.9224</v>
      </c>
      <c r="I808">
        <v>0.14749999999999999</v>
      </c>
      <c r="J808">
        <v>75217</v>
      </c>
      <c r="K808">
        <v>25000</v>
      </c>
      <c r="L808">
        <v>12083</v>
      </c>
      <c r="M808">
        <v>8</v>
      </c>
      <c r="N808" t="s">
        <v>24</v>
      </c>
      <c r="O808" t="s">
        <v>29</v>
      </c>
      <c r="P808" t="s">
        <v>616</v>
      </c>
      <c r="Q808" t="str">
        <f t="shared" si="12"/>
        <v>yes</v>
      </c>
    </row>
    <row r="809" spans="1:17" x14ac:dyDescent="0.2">
      <c r="A809">
        <v>211291</v>
      </c>
      <c r="B809" t="s">
        <v>862</v>
      </c>
      <c r="C809" t="s">
        <v>855</v>
      </c>
      <c r="D809">
        <v>0.2893</v>
      </c>
      <c r="E809">
        <v>3876</v>
      </c>
      <c r="F809">
        <v>67812</v>
      </c>
      <c r="G809">
        <v>0.86319999999999997</v>
      </c>
      <c r="H809">
        <v>0.93679999999999997</v>
      </c>
      <c r="I809">
        <v>0.12379999999999999</v>
      </c>
      <c r="J809">
        <v>93807</v>
      </c>
      <c r="K809">
        <v>27000</v>
      </c>
      <c r="L809">
        <v>13254</v>
      </c>
      <c r="M809">
        <v>9</v>
      </c>
      <c r="N809" t="s">
        <v>24</v>
      </c>
      <c r="O809" t="s">
        <v>73</v>
      </c>
      <c r="P809" t="s">
        <v>616</v>
      </c>
      <c r="Q809" t="str">
        <f t="shared" si="12"/>
        <v>yes</v>
      </c>
    </row>
    <row r="810" spans="1:17" x14ac:dyDescent="0.2">
      <c r="A810">
        <v>211431</v>
      </c>
      <c r="B810" t="s">
        <v>863</v>
      </c>
      <c r="C810" t="s">
        <v>855</v>
      </c>
      <c r="D810">
        <v>0.86950000000000005</v>
      </c>
      <c r="E810">
        <v>1348</v>
      </c>
      <c r="F810">
        <v>35874</v>
      </c>
      <c r="G810">
        <v>0.59919999999999995</v>
      </c>
      <c r="H810">
        <v>0.84430000000000005</v>
      </c>
      <c r="I810">
        <v>0.43009999999999998</v>
      </c>
      <c r="J810">
        <v>51051</v>
      </c>
      <c r="K810">
        <v>25500</v>
      </c>
      <c r="L810">
        <v>7520</v>
      </c>
      <c r="M810">
        <v>12</v>
      </c>
      <c r="N810" t="s">
        <v>24</v>
      </c>
      <c r="O810" t="s">
        <v>20</v>
      </c>
      <c r="P810" t="s">
        <v>616</v>
      </c>
      <c r="Q810" t="str">
        <f t="shared" si="12"/>
        <v>yes</v>
      </c>
    </row>
    <row r="811" spans="1:17" x14ac:dyDescent="0.2">
      <c r="A811">
        <v>211440</v>
      </c>
      <c r="B811" t="s">
        <v>864</v>
      </c>
      <c r="C811" t="s">
        <v>855</v>
      </c>
      <c r="D811">
        <v>0.1166</v>
      </c>
      <c r="E811">
        <v>7304</v>
      </c>
      <c r="F811">
        <v>66246</v>
      </c>
      <c r="G811">
        <v>0.94130000000000003</v>
      </c>
      <c r="H811">
        <v>0.98</v>
      </c>
      <c r="I811">
        <v>0.16039999999999999</v>
      </c>
      <c r="J811">
        <v>114862</v>
      </c>
      <c r="K811">
        <v>21750</v>
      </c>
      <c r="L811">
        <v>13972</v>
      </c>
      <c r="M811">
        <v>5</v>
      </c>
      <c r="N811" t="s">
        <v>24</v>
      </c>
      <c r="O811" t="s">
        <v>20</v>
      </c>
      <c r="P811" t="s">
        <v>616</v>
      </c>
      <c r="Q811" t="str">
        <f t="shared" si="12"/>
        <v>yes</v>
      </c>
    </row>
    <row r="812" spans="1:17" x14ac:dyDescent="0.2">
      <c r="A812">
        <v>211468</v>
      </c>
      <c r="B812" t="s">
        <v>865</v>
      </c>
      <c r="C812" t="s">
        <v>855</v>
      </c>
      <c r="D812">
        <v>0.8407</v>
      </c>
      <c r="E812">
        <v>834</v>
      </c>
      <c r="F812">
        <v>46314</v>
      </c>
      <c r="G812">
        <v>0.60389999999999999</v>
      </c>
      <c r="H812">
        <v>0.7097</v>
      </c>
      <c r="I812">
        <v>0.43569999999999998</v>
      </c>
      <c r="J812">
        <v>59460</v>
      </c>
      <c r="K812">
        <v>27000</v>
      </c>
      <c r="L812">
        <v>7285</v>
      </c>
      <c r="M812">
        <v>9</v>
      </c>
      <c r="N812" t="s">
        <v>24</v>
      </c>
      <c r="O812" t="s">
        <v>20</v>
      </c>
      <c r="P812" t="s">
        <v>616</v>
      </c>
      <c r="Q812" t="str">
        <f t="shared" si="12"/>
        <v>yes</v>
      </c>
    </row>
    <row r="813" spans="1:17" x14ac:dyDescent="0.2">
      <c r="A813">
        <v>211556</v>
      </c>
      <c r="B813" t="s">
        <v>866</v>
      </c>
      <c r="C813" t="s">
        <v>855</v>
      </c>
      <c r="D813">
        <v>0.61960000000000004</v>
      </c>
      <c r="E813">
        <v>1232</v>
      </c>
      <c r="F813">
        <v>44626</v>
      </c>
      <c r="G813">
        <v>0.63060000000000005</v>
      </c>
      <c r="H813">
        <v>0.77810000000000001</v>
      </c>
      <c r="I813">
        <v>0.21829999999999999</v>
      </c>
      <c r="J813">
        <v>52410</v>
      </c>
      <c r="K813">
        <v>23250</v>
      </c>
      <c r="L813">
        <v>8160</v>
      </c>
      <c r="M813">
        <v>10</v>
      </c>
      <c r="N813" t="s">
        <v>24</v>
      </c>
      <c r="O813" t="s">
        <v>20</v>
      </c>
      <c r="P813" t="s">
        <v>616</v>
      </c>
      <c r="Q813" t="str">
        <f t="shared" si="12"/>
        <v>yes</v>
      </c>
    </row>
    <row r="814" spans="1:17" x14ac:dyDescent="0.2">
      <c r="A814">
        <v>211583</v>
      </c>
      <c r="B814" t="s">
        <v>867</v>
      </c>
      <c r="C814" t="s">
        <v>855</v>
      </c>
      <c r="D814">
        <v>0.74460000000000004</v>
      </c>
      <c r="E814">
        <v>815</v>
      </c>
      <c r="F814">
        <v>39870</v>
      </c>
      <c r="G814">
        <v>0.48780000000000001</v>
      </c>
      <c r="H814">
        <v>0.62429999999999997</v>
      </c>
      <c r="I814">
        <v>0.52080000000000004</v>
      </c>
      <c r="J814">
        <v>52015</v>
      </c>
      <c r="K814">
        <v>26389</v>
      </c>
      <c r="L814">
        <v>5821</v>
      </c>
      <c r="M814">
        <v>10</v>
      </c>
      <c r="N814" t="s">
        <v>24</v>
      </c>
      <c r="O814" t="s">
        <v>20</v>
      </c>
      <c r="P814" t="s">
        <v>616</v>
      </c>
      <c r="Q814" t="str">
        <f t="shared" si="12"/>
        <v>yes</v>
      </c>
    </row>
    <row r="815" spans="1:17" x14ac:dyDescent="0.2">
      <c r="A815">
        <v>211981</v>
      </c>
      <c r="B815" t="s">
        <v>868</v>
      </c>
      <c r="C815" t="s">
        <v>855</v>
      </c>
      <c r="D815">
        <v>0.93210000000000004</v>
      </c>
      <c r="E815">
        <v>1628</v>
      </c>
      <c r="F815">
        <v>44850</v>
      </c>
      <c r="G815">
        <v>0.55910000000000004</v>
      </c>
      <c r="H815">
        <v>0.69279999999999997</v>
      </c>
      <c r="I815">
        <v>0.29899999999999999</v>
      </c>
      <c r="J815">
        <v>55838</v>
      </c>
      <c r="K815">
        <v>25000</v>
      </c>
      <c r="L815">
        <v>9069</v>
      </c>
      <c r="M815">
        <v>14</v>
      </c>
      <c r="N815" t="s">
        <v>24</v>
      </c>
      <c r="O815" t="s">
        <v>29</v>
      </c>
      <c r="P815" t="s">
        <v>616</v>
      </c>
      <c r="Q815" t="str">
        <f t="shared" si="12"/>
        <v>yes</v>
      </c>
    </row>
    <row r="816" spans="1:17" x14ac:dyDescent="0.2">
      <c r="A816">
        <v>212009</v>
      </c>
      <c r="B816" t="s">
        <v>869</v>
      </c>
      <c r="C816" t="s">
        <v>855</v>
      </c>
      <c r="D816">
        <v>0.4209</v>
      </c>
      <c r="E816">
        <v>2273</v>
      </c>
      <c r="F816">
        <v>65650</v>
      </c>
      <c r="G816">
        <v>0.79779999999999995</v>
      </c>
      <c r="H816">
        <v>0.91979999999999995</v>
      </c>
      <c r="I816">
        <v>0.1275</v>
      </c>
      <c r="J816">
        <v>70204</v>
      </c>
      <c r="K816">
        <v>19000</v>
      </c>
      <c r="L816">
        <v>10034</v>
      </c>
      <c r="M816">
        <v>11</v>
      </c>
      <c r="N816" t="s">
        <v>24</v>
      </c>
      <c r="O816" t="s">
        <v>20</v>
      </c>
      <c r="P816" t="s">
        <v>616</v>
      </c>
      <c r="Q816" t="str">
        <f t="shared" si="12"/>
        <v>yes</v>
      </c>
    </row>
    <row r="817" spans="1:17" x14ac:dyDescent="0.2">
      <c r="A817">
        <v>212054</v>
      </c>
      <c r="B817" t="s">
        <v>870</v>
      </c>
      <c r="C817" t="s">
        <v>855</v>
      </c>
      <c r="D817">
        <v>0.7944</v>
      </c>
      <c r="E817">
        <v>13233</v>
      </c>
      <c r="F817">
        <v>62412</v>
      </c>
      <c r="G817">
        <v>0.78159999999999996</v>
      </c>
      <c r="H817">
        <v>0.89510000000000001</v>
      </c>
      <c r="I817">
        <v>0.2676</v>
      </c>
      <c r="J817">
        <v>84648</v>
      </c>
      <c r="K817">
        <v>25325</v>
      </c>
      <c r="L817">
        <v>12380</v>
      </c>
      <c r="M817">
        <v>9</v>
      </c>
      <c r="N817" t="s">
        <v>24</v>
      </c>
      <c r="O817" t="s">
        <v>20</v>
      </c>
      <c r="P817" t="s">
        <v>616</v>
      </c>
      <c r="Q817" t="str">
        <f t="shared" si="12"/>
        <v>yes</v>
      </c>
    </row>
    <row r="818" spans="1:17" x14ac:dyDescent="0.2">
      <c r="A818">
        <v>212106</v>
      </c>
      <c r="B818" t="s">
        <v>871</v>
      </c>
      <c r="C818" t="s">
        <v>855</v>
      </c>
      <c r="D818">
        <v>0.83560000000000001</v>
      </c>
      <c r="E818">
        <v>5350</v>
      </c>
      <c r="F818">
        <v>48986</v>
      </c>
      <c r="G818">
        <v>0.77490000000000003</v>
      </c>
      <c r="H818">
        <v>0.84150000000000003</v>
      </c>
      <c r="I818">
        <v>0.2024</v>
      </c>
      <c r="J818">
        <v>74742</v>
      </c>
      <c r="K818">
        <v>26244</v>
      </c>
      <c r="L818">
        <v>10204</v>
      </c>
      <c r="M818">
        <v>12</v>
      </c>
      <c r="N818" t="s">
        <v>24</v>
      </c>
      <c r="O818" t="s">
        <v>20</v>
      </c>
      <c r="P818" t="s">
        <v>616</v>
      </c>
      <c r="Q818" t="str">
        <f t="shared" si="12"/>
        <v>yes</v>
      </c>
    </row>
    <row r="819" spans="1:17" x14ac:dyDescent="0.2">
      <c r="A819">
        <v>212115</v>
      </c>
      <c r="B819" t="s">
        <v>872</v>
      </c>
      <c r="C819" t="s">
        <v>855</v>
      </c>
      <c r="D819">
        <v>0.92049999999999998</v>
      </c>
      <c r="E819">
        <v>4814</v>
      </c>
      <c r="F819">
        <v>19502</v>
      </c>
      <c r="G819">
        <v>0.43120000000000003</v>
      </c>
      <c r="H819">
        <v>0.72130000000000005</v>
      </c>
      <c r="I819">
        <v>0.41489999999999999</v>
      </c>
      <c r="J819">
        <v>56148</v>
      </c>
      <c r="K819">
        <v>24218</v>
      </c>
      <c r="L819">
        <v>10957</v>
      </c>
      <c r="M819">
        <v>21</v>
      </c>
      <c r="N819" t="s">
        <v>19</v>
      </c>
      <c r="O819" t="s">
        <v>73</v>
      </c>
      <c r="P819" t="s">
        <v>616</v>
      </c>
      <c r="Q819" t="str">
        <f t="shared" si="12"/>
        <v>yes</v>
      </c>
    </row>
    <row r="820" spans="1:17" x14ac:dyDescent="0.2">
      <c r="A820">
        <v>212133</v>
      </c>
      <c r="B820" t="s">
        <v>873</v>
      </c>
      <c r="C820" t="s">
        <v>855</v>
      </c>
      <c r="D820">
        <v>0.90769999999999995</v>
      </c>
      <c r="E820">
        <v>2404</v>
      </c>
      <c r="F820">
        <v>38400</v>
      </c>
      <c r="G820">
        <v>0.54</v>
      </c>
      <c r="H820">
        <v>0.65469999999999995</v>
      </c>
      <c r="I820">
        <v>0.41920000000000002</v>
      </c>
      <c r="J820">
        <v>51655</v>
      </c>
      <c r="K820">
        <v>25000</v>
      </c>
      <c r="L820">
        <v>5855</v>
      </c>
      <c r="M820">
        <v>21</v>
      </c>
      <c r="N820" t="s">
        <v>24</v>
      </c>
      <c r="O820" t="s">
        <v>29</v>
      </c>
      <c r="P820" t="s">
        <v>616</v>
      </c>
      <c r="Q820" t="str">
        <f t="shared" si="12"/>
        <v>yes</v>
      </c>
    </row>
    <row r="821" spans="1:17" x14ac:dyDescent="0.2">
      <c r="A821">
        <v>212197</v>
      </c>
      <c r="B821" t="s">
        <v>874</v>
      </c>
      <c r="C821" t="s">
        <v>855</v>
      </c>
      <c r="D821">
        <v>0.77869999999999995</v>
      </c>
      <c r="E821">
        <v>1868</v>
      </c>
      <c r="F821">
        <v>37950</v>
      </c>
      <c r="G821">
        <v>0.76170000000000004</v>
      </c>
      <c r="H821">
        <v>0.83720000000000006</v>
      </c>
      <c r="I821">
        <v>0.2084</v>
      </c>
      <c r="J821">
        <v>62399</v>
      </c>
      <c r="K821">
        <v>27000</v>
      </c>
      <c r="L821">
        <v>9109</v>
      </c>
      <c r="M821">
        <v>13</v>
      </c>
      <c r="N821" t="s">
        <v>24</v>
      </c>
      <c r="O821" t="s">
        <v>29</v>
      </c>
      <c r="P821" t="s">
        <v>616</v>
      </c>
      <c r="Q821" t="str">
        <f t="shared" si="12"/>
        <v>yes</v>
      </c>
    </row>
    <row r="822" spans="1:17" x14ac:dyDescent="0.2">
      <c r="A822">
        <v>212577</v>
      </c>
      <c r="B822" t="s">
        <v>875</v>
      </c>
      <c r="C822" t="s">
        <v>855</v>
      </c>
      <c r="D822">
        <v>0.28189999999999998</v>
      </c>
      <c r="E822">
        <v>1799</v>
      </c>
      <c r="F822">
        <v>70794</v>
      </c>
      <c r="G822">
        <v>0.8377</v>
      </c>
      <c r="H822">
        <v>0.90239999999999998</v>
      </c>
      <c r="I822">
        <v>0.158</v>
      </c>
      <c r="J822">
        <v>76124</v>
      </c>
      <c r="K822">
        <v>19000</v>
      </c>
      <c r="L822">
        <v>11293</v>
      </c>
      <c r="M822">
        <v>9</v>
      </c>
      <c r="N822" t="s">
        <v>24</v>
      </c>
      <c r="O822" t="s">
        <v>20</v>
      </c>
      <c r="P822" t="s">
        <v>616</v>
      </c>
      <c r="Q822" t="str">
        <f t="shared" si="12"/>
        <v>yes</v>
      </c>
    </row>
    <row r="823" spans="1:17" x14ac:dyDescent="0.2">
      <c r="A823">
        <v>212601</v>
      </c>
      <c r="B823" t="s">
        <v>876</v>
      </c>
      <c r="C823" t="s">
        <v>855</v>
      </c>
      <c r="D823">
        <v>0.74160000000000004</v>
      </c>
      <c r="E823">
        <v>2365</v>
      </c>
      <c r="F823">
        <v>40656</v>
      </c>
      <c r="G823">
        <v>0.66359999999999997</v>
      </c>
      <c r="H823">
        <v>0.76170000000000004</v>
      </c>
      <c r="I823">
        <v>0.2384</v>
      </c>
      <c r="J823">
        <v>58845</v>
      </c>
      <c r="K823">
        <v>27000</v>
      </c>
      <c r="L823">
        <v>8733</v>
      </c>
      <c r="M823">
        <v>11</v>
      </c>
      <c r="N823" t="s">
        <v>24</v>
      </c>
      <c r="O823" t="s">
        <v>20</v>
      </c>
      <c r="P823" t="s">
        <v>616</v>
      </c>
      <c r="Q823" t="str">
        <f t="shared" si="12"/>
        <v>yes</v>
      </c>
    </row>
    <row r="824" spans="1:17" x14ac:dyDescent="0.2">
      <c r="A824">
        <v>212674</v>
      </c>
      <c r="B824" t="s">
        <v>877</v>
      </c>
      <c r="C824" t="s">
        <v>855</v>
      </c>
      <c r="D824">
        <v>0.38900000000000001</v>
      </c>
      <c r="E824">
        <v>2099</v>
      </c>
      <c r="F824">
        <v>66640</v>
      </c>
      <c r="G824">
        <v>0.82530000000000003</v>
      </c>
      <c r="H824">
        <v>0.91210000000000002</v>
      </c>
      <c r="I824">
        <v>0.2099</v>
      </c>
      <c r="J824">
        <v>71517</v>
      </c>
      <c r="K824">
        <v>26999</v>
      </c>
      <c r="L824">
        <v>10433</v>
      </c>
      <c r="M824">
        <v>10</v>
      </c>
      <c r="N824" t="s">
        <v>24</v>
      </c>
      <c r="O824" t="s">
        <v>73</v>
      </c>
      <c r="P824" t="s">
        <v>616</v>
      </c>
      <c r="Q824" t="str">
        <f t="shared" si="12"/>
        <v>yes</v>
      </c>
    </row>
    <row r="825" spans="1:17" x14ac:dyDescent="0.2">
      <c r="A825">
        <v>212832</v>
      </c>
      <c r="B825" t="s">
        <v>878</v>
      </c>
      <c r="C825" t="s">
        <v>855</v>
      </c>
      <c r="D825">
        <v>0.89629999999999999</v>
      </c>
      <c r="E825">
        <v>1067</v>
      </c>
      <c r="F825">
        <v>40122</v>
      </c>
      <c r="G825">
        <v>0.56879999999999997</v>
      </c>
      <c r="H825">
        <v>0.7752</v>
      </c>
      <c r="I825">
        <v>0.24909999999999999</v>
      </c>
      <c r="J825">
        <v>67145</v>
      </c>
      <c r="K825">
        <v>25000</v>
      </c>
      <c r="L825">
        <v>7592</v>
      </c>
      <c r="M825">
        <v>12</v>
      </c>
      <c r="N825" t="s">
        <v>24</v>
      </c>
      <c r="O825" t="s">
        <v>29</v>
      </c>
      <c r="P825" t="s">
        <v>616</v>
      </c>
      <c r="Q825" t="str">
        <f t="shared" si="12"/>
        <v>yes</v>
      </c>
    </row>
    <row r="826" spans="1:17" x14ac:dyDescent="0.2">
      <c r="A826">
        <v>212911</v>
      </c>
      <c r="B826" t="s">
        <v>879</v>
      </c>
      <c r="C826" t="s">
        <v>855</v>
      </c>
      <c r="D826">
        <v>0.1237</v>
      </c>
      <c r="E826">
        <v>1430</v>
      </c>
      <c r="F826">
        <v>70688</v>
      </c>
      <c r="G826">
        <v>0.89639999999999997</v>
      </c>
      <c r="H826">
        <v>0.93830000000000002</v>
      </c>
      <c r="I826">
        <v>0.1545</v>
      </c>
      <c r="J826">
        <v>79966</v>
      </c>
      <c r="K826">
        <v>13621</v>
      </c>
      <c r="L826">
        <v>11785</v>
      </c>
      <c r="M826">
        <v>8</v>
      </c>
      <c r="N826" t="s">
        <v>24</v>
      </c>
      <c r="O826" t="s">
        <v>29</v>
      </c>
      <c r="P826" t="s">
        <v>616</v>
      </c>
      <c r="Q826" t="str">
        <f t="shared" si="12"/>
        <v>yes</v>
      </c>
    </row>
    <row r="827" spans="1:17" x14ac:dyDescent="0.2">
      <c r="A827">
        <v>212984</v>
      </c>
      <c r="B827" t="s">
        <v>880</v>
      </c>
      <c r="C827" t="s">
        <v>855</v>
      </c>
      <c r="D827">
        <v>0.71040000000000003</v>
      </c>
      <c r="E827">
        <v>2464</v>
      </c>
      <c r="F827">
        <v>35330</v>
      </c>
      <c r="G827">
        <v>0.60909999999999997</v>
      </c>
      <c r="H827">
        <v>0.77729999999999999</v>
      </c>
      <c r="I827">
        <v>0.41049999999999998</v>
      </c>
      <c r="J827">
        <v>62235</v>
      </c>
      <c r="K827">
        <v>25125</v>
      </c>
      <c r="L827">
        <v>7978</v>
      </c>
      <c r="M827">
        <v>14</v>
      </c>
      <c r="N827" t="s">
        <v>24</v>
      </c>
      <c r="O827" t="s">
        <v>20</v>
      </c>
      <c r="P827" t="s">
        <v>616</v>
      </c>
      <c r="Q827" t="str">
        <f t="shared" si="12"/>
        <v>yes</v>
      </c>
    </row>
    <row r="828" spans="1:17" x14ac:dyDescent="0.2">
      <c r="A828">
        <v>213011</v>
      </c>
      <c r="B828" t="s">
        <v>881</v>
      </c>
      <c r="C828" t="s">
        <v>855</v>
      </c>
      <c r="D828">
        <v>0.85760000000000003</v>
      </c>
      <c r="E828">
        <v>1320</v>
      </c>
      <c r="F828">
        <v>29330</v>
      </c>
      <c r="G828">
        <v>0.71040000000000003</v>
      </c>
      <c r="H828">
        <v>0.83030000000000004</v>
      </c>
      <c r="I828">
        <v>0.2283</v>
      </c>
      <c r="J828">
        <v>75701</v>
      </c>
      <c r="K828">
        <v>27000</v>
      </c>
      <c r="L828">
        <v>4852</v>
      </c>
      <c r="M828">
        <v>11</v>
      </c>
      <c r="N828" t="s">
        <v>24</v>
      </c>
      <c r="O828" t="s">
        <v>29</v>
      </c>
      <c r="P828" t="s">
        <v>616</v>
      </c>
      <c r="Q828" t="str">
        <f t="shared" si="12"/>
        <v>yes</v>
      </c>
    </row>
    <row r="829" spans="1:17" x14ac:dyDescent="0.2">
      <c r="A829">
        <v>213020</v>
      </c>
      <c r="B829" t="s">
        <v>882</v>
      </c>
      <c r="C829" t="s">
        <v>855</v>
      </c>
      <c r="D829">
        <v>0.90769999999999995</v>
      </c>
      <c r="E829">
        <v>6764</v>
      </c>
      <c r="F829">
        <v>16297</v>
      </c>
      <c r="G829">
        <v>0.55510000000000004</v>
      </c>
      <c r="H829">
        <v>0.75339999999999996</v>
      </c>
      <c r="I829">
        <v>0.36830000000000002</v>
      </c>
      <c r="J829">
        <v>51019</v>
      </c>
      <c r="K829">
        <v>26798</v>
      </c>
      <c r="L829">
        <v>11877</v>
      </c>
      <c r="M829">
        <v>23</v>
      </c>
      <c r="N829" t="s">
        <v>19</v>
      </c>
      <c r="O829" t="s">
        <v>73</v>
      </c>
      <c r="P829" t="s">
        <v>616</v>
      </c>
      <c r="Q829" t="str">
        <f t="shared" si="12"/>
        <v>yes</v>
      </c>
    </row>
    <row r="830" spans="1:17" x14ac:dyDescent="0.2">
      <c r="A830">
        <v>213251</v>
      </c>
      <c r="B830" t="s">
        <v>883</v>
      </c>
      <c r="C830" t="s">
        <v>855</v>
      </c>
      <c r="D830">
        <v>0.78910000000000002</v>
      </c>
      <c r="E830">
        <v>1191</v>
      </c>
      <c r="F830">
        <v>58580</v>
      </c>
      <c r="G830">
        <v>0.73499999999999999</v>
      </c>
      <c r="H830">
        <v>0.83330000000000004</v>
      </c>
      <c r="I830">
        <v>0.29039999999999999</v>
      </c>
      <c r="J830">
        <v>56918</v>
      </c>
      <c r="K830">
        <v>27000</v>
      </c>
      <c r="L830">
        <v>9004</v>
      </c>
      <c r="M830">
        <v>11</v>
      </c>
      <c r="N830" t="s">
        <v>24</v>
      </c>
      <c r="O830" t="s">
        <v>73</v>
      </c>
      <c r="P830" t="s">
        <v>616</v>
      </c>
      <c r="Q830" t="str">
        <f t="shared" si="12"/>
        <v>yes</v>
      </c>
    </row>
    <row r="831" spans="1:17" x14ac:dyDescent="0.2">
      <c r="A831">
        <v>213303</v>
      </c>
      <c r="B831" t="s">
        <v>884</v>
      </c>
      <c r="C831" t="s">
        <v>855</v>
      </c>
      <c r="D831">
        <v>0.84799999999999998</v>
      </c>
      <c r="E831">
        <v>771</v>
      </c>
      <c r="F831">
        <v>18300</v>
      </c>
      <c r="G831">
        <v>0.35870000000000002</v>
      </c>
      <c r="H831">
        <v>0.57230000000000003</v>
      </c>
      <c r="I831">
        <v>0.4178</v>
      </c>
      <c r="J831">
        <v>44976</v>
      </c>
      <c r="K831">
        <v>26000</v>
      </c>
      <c r="L831">
        <v>5423</v>
      </c>
      <c r="M831">
        <v>12</v>
      </c>
      <c r="N831" t="s">
        <v>24</v>
      </c>
      <c r="O831" t="s">
        <v>29</v>
      </c>
      <c r="P831" t="s">
        <v>616</v>
      </c>
      <c r="Q831" t="str">
        <f t="shared" si="12"/>
        <v>no</v>
      </c>
    </row>
    <row r="832" spans="1:17" x14ac:dyDescent="0.2">
      <c r="A832">
        <v>213321</v>
      </c>
      <c r="B832" t="s">
        <v>885</v>
      </c>
      <c r="C832" t="s">
        <v>855</v>
      </c>
      <c r="D832">
        <v>0.93110000000000004</v>
      </c>
      <c r="E832">
        <v>1484</v>
      </c>
      <c r="F832">
        <v>44100</v>
      </c>
      <c r="G832">
        <v>0.59889999999999999</v>
      </c>
      <c r="H832">
        <v>0.75700000000000001</v>
      </c>
      <c r="I832">
        <v>0.30380000000000001</v>
      </c>
      <c r="J832">
        <v>59498</v>
      </c>
      <c r="K832">
        <v>27000</v>
      </c>
      <c r="L832">
        <v>8851</v>
      </c>
      <c r="M832">
        <v>13</v>
      </c>
      <c r="N832" t="s">
        <v>24</v>
      </c>
      <c r="O832" t="s">
        <v>20</v>
      </c>
      <c r="P832" t="s">
        <v>616</v>
      </c>
      <c r="Q832" t="str">
        <f t="shared" si="12"/>
        <v>yes</v>
      </c>
    </row>
    <row r="833" spans="1:17" x14ac:dyDescent="0.2">
      <c r="A833">
        <v>213349</v>
      </c>
      <c r="B833" t="s">
        <v>886</v>
      </c>
      <c r="C833" t="s">
        <v>855</v>
      </c>
      <c r="D833">
        <v>0.90749999999999997</v>
      </c>
      <c r="E833">
        <v>6180</v>
      </c>
      <c r="F833">
        <v>16068</v>
      </c>
      <c r="G833">
        <v>0.53820000000000001</v>
      </c>
      <c r="H833">
        <v>0.77790000000000004</v>
      </c>
      <c r="I833">
        <v>0.3266</v>
      </c>
      <c r="J833">
        <v>53775</v>
      </c>
      <c r="K833">
        <v>26000</v>
      </c>
      <c r="L833">
        <v>11035</v>
      </c>
      <c r="M833">
        <v>20</v>
      </c>
      <c r="N833" t="s">
        <v>19</v>
      </c>
      <c r="O833" t="s">
        <v>73</v>
      </c>
      <c r="P833" t="s">
        <v>616</v>
      </c>
      <c r="Q833" t="str">
        <f t="shared" si="12"/>
        <v>yes</v>
      </c>
    </row>
    <row r="834" spans="1:17" x14ac:dyDescent="0.2">
      <c r="A834">
        <v>213358</v>
      </c>
      <c r="B834" t="s">
        <v>887</v>
      </c>
      <c r="C834" t="s">
        <v>855</v>
      </c>
      <c r="D834">
        <v>0.75760000000000005</v>
      </c>
      <c r="E834">
        <v>751</v>
      </c>
      <c r="F834">
        <v>34052</v>
      </c>
      <c r="G834">
        <v>0.57210000000000005</v>
      </c>
      <c r="H834">
        <v>0.68820000000000003</v>
      </c>
      <c r="I834">
        <v>0.1009</v>
      </c>
      <c r="J834">
        <v>52341</v>
      </c>
      <c r="K834">
        <v>25000</v>
      </c>
      <c r="L834">
        <v>7208</v>
      </c>
      <c r="M834">
        <v>11</v>
      </c>
      <c r="N834" t="s">
        <v>24</v>
      </c>
      <c r="O834" t="s">
        <v>29</v>
      </c>
      <c r="P834" t="s">
        <v>616</v>
      </c>
      <c r="Q834" t="str">
        <f t="shared" ref="Q834:Q897" si="13">IF(J834&gt;50000,"yes","no")</f>
        <v>yes</v>
      </c>
    </row>
    <row r="835" spans="1:17" x14ac:dyDescent="0.2">
      <c r="A835">
        <v>213367</v>
      </c>
      <c r="B835" t="s">
        <v>888</v>
      </c>
      <c r="C835" t="s">
        <v>855</v>
      </c>
      <c r="D835">
        <v>0.96589999999999998</v>
      </c>
      <c r="E835">
        <v>1953</v>
      </c>
      <c r="F835">
        <v>37800</v>
      </c>
      <c r="G835">
        <v>0.57120000000000004</v>
      </c>
      <c r="H835">
        <v>0.73899999999999999</v>
      </c>
      <c r="I835">
        <v>0.35049999999999998</v>
      </c>
      <c r="J835">
        <v>67416</v>
      </c>
      <c r="K835">
        <v>25000</v>
      </c>
      <c r="L835">
        <v>9355</v>
      </c>
      <c r="M835">
        <v>12</v>
      </c>
      <c r="N835" t="s">
        <v>24</v>
      </c>
      <c r="O835" t="s">
        <v>20</v>
      </c>
      <c r="P835" t="s">
        <v>616</v>
      </c>
      <c r="Q835" t="str">
        <f t="shared" si="13"/>
        <v>yes</v>
      </c>
    </row>
    <row r="836" spans="1:17" x14ac:dyDescent="0.2">
      <c r="A836">
        <v>213385</v>
      </c>
      <c r="B836" t="s">
        <v>889</v>
      </c>
      <c r="C836" t="s">
        <v>855</v>
      </c>
      <c r="D836">
        <v>0.3145</v>
      </c>
      <c r="E836">
        <v>2757</v>
      </c>
      <c r="F836">
        <v>65398</v>
      </c>
      <c r="G836">
        <v>0.87590000000000001</v>
      </c>
      <c r="H836">
        <v>0.89670000000000005</v>
      </c>
      <c r="I836">
        <v>0.11650000000000001</v>
      </c>
      <c r="J836">
        <v>91410</v>
      </c>
      <c r="K836">
        <v>16000</v>
      </c>
      <c r="L836">
        <v>12663</v>
      </c>
      <c r="M836">
        <v>10</v>
      </c>
      <c r="N836" t="s">
        <v>24</v>
      </c>
      <c r="O836" t="s">
        <v>29</v>
      </c>
      <c r="P836" t="s">
        <v>616</v>
      </c>
      <c r="Q836" t="str">
        <f t="shared" si="13"/>
        <v>yes</v>
      </c>
    </row>
    <row r="837" spans="1:17" x14ac:dyDescent="0.2">
      <c r="A837">
        <v>213400</v>
      </c>
      <c r="B837" t="s">
        <v>890</v>
      </c>
      <c r="C837" t="s">
        <v>855</v>
      </c>
      <c r="D837">
        <v>0.55889999999999995</v>
      </c>
      <c r="E837">
        <v>1569</v>
      </c>
      <c r="F837">
        <v>29990</v>
      </c>
      <c r="G837">
        <v>0.66669999999999996</v>
      </c>
      <c r="H837">
        <v>0.79390000000000005</v>
      </c>
      <c r="I837">
        <v>0.35489999999999999</v>
      </c>
      <c r="J837">
        <v>44096</v>
      </c>
      <c r="K837">
        <v>20500</v>
      </c>
      <c r="L837">
        <v>5811</v>
      </c>
      <c r="M837">
        <v>19</v>
      </c>
      <c r="N837" t="s">
        <v>24</v>
      </c>
      <c r="O837" t="s">
        <v>29</v>
      </c>
      <c r="P837" t="s">
        <v>616</v>
      </c>
      <c r="Q837" t="str">
        <f t="shared" si="13"/>
        <v>no</v>
      </c>
    </row>
    <row r="838" spans="1:17" x14ac:dyDescent="0.2">
      <c r="A838">
        <v>213507</v>
      </c>
      <c r="B838" t="s">
        <v>891</v>
      </c>
      <c r="C838" t="s">
        <v>855</v>
      </c>
      <c r="D838">
        <v>0.8377</v>
      </c>
      <c r="E838">
        <v>1684</v>
      </c>
      <c r="F838">
        <v>52080</v>
      </c>
      <c r="G838">
        <v>0.64959999999999996</v>
      </c>
      <c r="H838">
        <v>0.82979999999999998</v>
      </c>
      <c r="I838">
        <v>0.2485</v>
      </c>
      <c r="J838">
        <v>62621</v>
      </c>
      <c r="K838">
        <v>27000</v>
      </c>
      <c r="L838">
        <v>8422</v>
      </c>
      <c r="M838">
        <v>11</v>
      </c>
      <c r="N838" t="s">
        <v>24</v>
      </c>
      <c r="O838" t="s">
        <v>29</v>
      </c>
      <c r="P838" t="s">
        <v>616</v>
      </c>
      <c r="Q838" t="str">
        <f t="shared" si="13"/>
        <v>yes</v>
      </c>
    </row>
    <row r="839" spans="1:17" x14ac:dyDescent="0.2">
      <c r="A839">
        <v>213543</v>
      </c>
      <c r="B839" t="s">
        <v>892</v>
      </c>
      <c r="C839" t="s">
        <v>855</v>
      </c>
      <c r="D839">
        <v>0.25929999999999997</v>
      </c>
      <c r="E839">
        <v>5898</v>
      </c>
      <c r="F839">
        <v>64980</v>
      </c>
      <c r="G839">
        <v>0.87909999999999999</v>
      </c>
      <c r="H839">
        <v>0.93700000000000006</v>
      </c>
      <c r="I839">
        <v>0.17710000000000001</v>
      </c>
      <c r="J839">
        <v>105584</v>
      </c>
      <c r="K839">
        <v>21960</v>
      </c>
      <c r="L839">
        <v>15219</v>
      </c>
      <c r="M839">
        <v>10</v>
      </c>
      <c r="N839" t="s">
        <v>24</v>
      </c>
      <c r="O839" t="s">
        <v>20</v>
      </c>
      <c r="P839" t="s">
        <v>616</v>
      </c>
      <c r="Q839" t="str">
        <f t="shared" si="13"/>
        <v>yes</v>
      </c>
    </row>
    <row r="840" spans="1:17" x14ac:dyDescent="0.2">
      <c r="A840">
        <v>213598</v>
      </c>
      <c r="B840" t="s">
        <v>893</v>
      </c>
      <c r="C840" t="s">
        <v>855</v>
      </c>
      <c r="D840">
        <v>0.65720000000000001</v>
      </c>
      <c r="E840">
        <v>1539</v>
      </c>
      <c r="F840">
        <v>19384</v>
      </c>
      <c r="G840">
        <v>0.4355</v>
      </c>
      <c r="H840">
        <v>0.73409999999999997</v>
      </c>
      <c r="I840">
        <v>0.68669999999999998</v>
      </c>
      <c r="J840">
        <v>43167</v>
      </c>
      <c r="K840">
        <v>28250</v>
      </c>
      <c r="L840">
        <v>9580</v>
      </c>
      <c r="M840">
        <v>12</v>
      </c>
      <c r="N840" t="s">
        <v>19</v>
      </c>
      <c r="O840" t="s">
        <v>29</v>
      </c>
      <c r="P840" t="s">
        <v>616</v>
      </c>
      <c r="Q840" t="str">
        <f t="shared" si="13"/>
        <v>no</v>
      </c>
    </row>
    <row r="841" spans="1:17" x14ac:dyDescent="0.2">
      <c r="A841">
        <v>213668</v>
      </c>
      <c r="B841" t="s">
        <v>894</v>
      </c>
      <c r="C841" t="s">
        <v>855</v>
      </c>
      <c r="D841">
        <v>0.74070000000000003</v>
      </c>
      <c r="E841">
        <v>996</v>
      </c>
      <c r="F841">
        <v>50029</v>
      </c>
      <c r="G841">
        <v>0.59630000000000005</v>
      </c>
      <c r="H841">
        <v>0.7611</v>
      </c>
      <c r="I841">
        <v>0.38009999999999999</v>
      </c>
      <c r="J841">
        <v>56210</v>
      </c>
      <c r="K841">
        <v>27000</v>
      </c>
      <c r="L841">
        <v>8261</v>
      </c>
      <c r="M841">
        <v>10</v>
      </c>
      <c r="N841" t="s">
        <v>24</v>
      </c>
      <c r="O841" t="s">
        <v>20</v>
      </c>
      <c r="P841" t="s">
        <v>616</v>
      </c>
      <c r="Q841" t="str">
        <f t="shared" si="13"/>
        <v>yes</v>
      </c>
    </row>
    <row r="842" spans="1:17" x14ac:dyDescent="0.2">
      <c r="A842">
        <v>213826</v>
      </c>
      <c r="B842" t="s">
        <v>895</v>
      </c>
      <c r="C842" t="s">
        <v>855</v>
      </c>
      <c r="D842">
        <v>0.60580000000000001</v>
      </c>
      <c r="E842">
        <v>1784</v>
      </c>
      <c r="F842">
        <v>41420</v>
      </c>
      <c r="G842">
        <v>0.71650000000000003</v>
      </c>
      <c r="H842">
        <v>0.79810000000000003</v>
      </c>
      <c r="I842">
        <v>0.3196</v>
      </c>
      <c r="J842">
        <v>55817</v>
      </c>
      <c r="K842">
        <v>26186</v>
      </c>
      <c r="L842">
        <v>7773</v>
      </c>
      <c r="M842">
        <v>11</v>
      </c>
      <c r="N842" t="s">
        <v>24</v>
      </c>
      <c r="O842" t="s">
        <v>20</v>
      </c>
      <c r="P842" t="s">
        <v>616</v>
      </c>
      <c r="Q842" t="str">
        <f t="shared" si="13"/>
        <v>yes</v>
      </c>
    </row>
    <row r="843" spans="1:17" x14ac:dyDescent="0.2">
      <c r="A843">
        <v>213987</v>
      </c>
      <c r="B843" t="s">
        <v>896</v>
      </c>
      <c r="C843" t="s">
        <v>855</v>
      </c>
      <c r="D843">
        <v>0.81020000000000003</v>
      </c>
      <c r="E843">
        <v>2191</v>
      </c>
      <c r="F843">
        <v>45770</v>
      </c>
      <c r="G843">
        <v>0.60170000000000001</v>
      </c>
      <c r="H843">
        <v>0.79790000000000005</v>
      </c>
      <c r="I843">
        <v>0.31330000000000002</v>
      </c>
      <c r="J843">
        <v>47452</v>
      </c>
      <c r="K843">
        <v>25305</v>
      </c>
      <c r="L843">
        <v>7193</v>
      </c>
      <c r="M843">
        <v>14</v>
      </c>
      <c r="N843" t="s">
        <v>24</v>
      </c>
      <c r="O843" t="s">
        <v>20</v>
      </c>
      <c r="P843" t="s">
        <v>616</v>
      </c>
      <c r="Q843" t="str">
        <f t="shared" si="13"/>
        <v>no</v>
      </c>
    </row>
    <row r="844" spans="1:17" x14ac:dyDescent="0.2">
      <c r="A844">
        <v>213996</v>
      </c>
      <c r="B844" t="s">
        <v>897</v>
      </c>
      <c r="C844" t="s">
        <v>855</v>
      </c>
      <c r="D844">
        <v>0.78969999999999996</v>
      </c>
      <c r="E844">
        <v>2259</v>
      </c>
      <c r="F844">
        <v>42240</v>
      </c>
      <c r="G844">
        <v>0.74960000000000004</v>
      </c>
      <c r="H844">
        <v>0.88570000000000004</v>
      </c>
      <c r="I844">
        <v>0.19639999999999999</v>
      </c>
      <c r="J844">
        <v>54064</v>
      </c>
      <c r="K844">
        <v>25621</v>
      </c>
      <c r="L844">
        <v>9179</v>
      </c>
      <c r="M844">
        <v>12</v>
      </c>
      <c r="N844" t="s">
        <v>24</v>
      </c>
      <c r="O844" t="s">
        <v>29</v>
      </c>
      <c r="P844" t="s">
        <v>616</v>
      </c>
      <c r="Q844" t="str">
        <f t="shared" si="13"/>
        <v>yes</v>
      </c>
    </row>
    <row r="845" spans="1:17" x14ac:dyDescent="0.2">
      <c r="A845">
        <v>214041</v>
      </c>
      <c r="B845" t="s">
        <v>898</v>
      </c>
      <c r="C845" t="s">
        <v>855</v>
      </c>
      <c r="D845">
        <v>0.8619</v>
      </c>
      <c r="E845">
        <v>5728</v>
      </c>
      <c r="F845">
        <v>22952</v>
      </c>
      <c r="G845">
        <v>0.57630000000000003</v>
      </c>
      <c r="H845">
        <v>0.77110000000000001</v>
      </c>
      <c r="I845">
        <v>0.27310000000000001</v>
      </c>
      <c r="J845">
        <v>55246</v>
      </c>
      <c r="K845">
        <v>23507</v>
      </c>
      <c r="L845">
        <v>11531</v>
      </c>
      <c r="M845">
        <v>19</v>
      </c>
      <c r="N845" t="s">
        <v>19</v>
      </c>
      <c r="O845" t="s">
        <v>29</v>
      </c>
      <c r="P845" t="s">
        <v>616</v>
      </c>
      <c r="Q845" t="str">
        <f t="shared" si="13"/>
        <v>yes</v>
      </c>
    </row>
    <row r="846" spans="1:17" x14ac:dyDescent="0.2">
      <c r="A846">
        <v>214069</v>
      </c>
      <c r="B846" t="s">
        <v>899</v>
      </c>
      <c r="C846" t="s">
        <v>855</v>
      </c>
      <c r="D846">
        <v>0.70930000000000004</v>
      </c>
      <c r="E846">
        <v>1672</v>
      </c>
      <c r="F846">
        <v>40370</v>
      </c>
      <c r="G846">
        <v>0.71709999999999996</v>
      </c>
      <c r="H846">
        <v>0.77639999999999998</v>
      </c>
      <c r="I846">
        <v>0.27189999999999998</v>
      </c>
      <c r="J846">
        <v>64313</v>
      </c>
      <c r="K846">
        <v>26973</v>
      </c>
      <c r="L846">
        <v>8504</v>
      </c>
      <c r="M846">
        <v>11</v>
      </c>
      <c r="N846" t="s">
        <v>24</v>
      </c>
      <c r="O846" t="s">
        <v>29</v>
      </c>
      <c r="P846" t="s">
        <v>616</v>
      </c>
      <c r="Q846" t="str">
        <f t="shared" si="13"/>
        <v>yes</v>
      </c>
    </row>
    <row r="847" spans="1:17" x14ac:dyDescent="0.2">
      <c r="A847">
        <v>214148</v>
      </c>
      <c r="B847" t="s">
        <v>900</v>
      </c>
      <c r="C847" t="s">
        <v>855</v>
      </c>
      <c r="D847">
        <v>0.56459999999999999</v>
      </c>
      <c r="E847">
        <v>535</v>
      </c>
      <c r="F847">
        <v>52812</v>
      </c>
      <c r="G847">
        <v>0.57140000000000002</v>
      </c>
      <c r="H847">
        <v>0.80559999999999998</v>
      </c>
      <c r="I847">
        <v>0.43330000000000002</v>
      </c>
      <c r="J847">
        <v>37839</v>
      </c>
      <c r="K847">
        <v>26000</v>
      </c>
      <c r="L847">
        <v>8081</v>
      </c>
      <c r="M847">
        <v>9</v>
      </c>
      <c r="N847" t="s">
        <v>24</v>
      </c>
      <c r="O847" t="s">
        <v>20</v>
      </c>
      <c r="P847" t="s">
        <v>616</v>
      </c>
      <c r="Q847" t="str">
        <f t="shared" si="13"/>
        <v>no</v>
      </c>
    </row>
    <row r="848" spans="1:17" x14ac:dyDescent="0.2">
      <c r="A848">
        <v>214157</v>
      </c>
      <c r="B848" t="s">
        <v>901</v>
      </c>
      <c r="C848" t="s">
        <v>855</v>
      </c>
      <c r="D848">
        <v>0.54169999999999996</v>
      </c>
      <c r="E848">
        <v>1949</v>
      </c>
      <c r="F848">
        <v>53500</v>
      </c>
      <c r="G848">
        <v>0.71689999999999998</v>
      </c>
      <c r="H848">
        <v>0.79169999999999996</v>
      </c>
      <c r="I848">
        <v>0.31900000000000001</v>
      </c>
      <c r="J848">
        <v>61860</v>
      </c>
      <c r="K848">
        <v>26793</v>
      </c>
      <c r="L848">
        <v>8295</v>
      </c>
      <c r="M848">
        <v>10</v>
      </c>
      <c r="N848" t="s">
        <v>24</v>
      </c>
      <c r="O848" t="s">
        <v>20</v>
      </c>
      <c r="P848" t="s">
        <v>616</v>
      </c>
      <c r="Q848" t="str">
        <f t="shared" si="13"/>
        <v>yes</v>
      </c>
    </row>
    <row r="849" spans="1:17" x14ac:dyDescent="0.2">
      <c r="A849">
        <v>214166</v>
      </c>
      <c r="B849" t="s">
        <v>902</v>
      </c>
      <c r="C849" t="s">
        <v>855</v>
      </c>
      <c r="D849">
        <v>0.82050000000000001</v>
      </c>
      <c r="E849">
        <v>1094</v>
      </c>
      <c r="F849">
        <v>27072</v>
      </c>
      <c r="G849">
        <v>0.56910000000000005</v>
      </c>
      <c r="H849">
        <v>0.56120000000000003</v>
      </c>
      <c r="I849">
        <v>0.15429999999999999</v>
      </c>
      <c r="J849">
        <v>46165</v>
      </c>
      <c r="K849">
        <v>24287</v>
      </c>
      <c r="L849">
        <v>7396</v>
      </c>
      <c r="M849">
        <v>11</v>
      </c>
      <c r="N849" t="s">
        <v>24</v>
      </c>
      <c r="O849" t="s">
        <v>73</v>
      </c>
      <c r="P849" t="s">
        <v>616</v>
      </c>
      <c r="Q849" t="str">
        <f t="shared" si="13"/>
        <v>no</v>
      </c>
    </row>
    <row r="850" spans="1:17" x14ac:dyDescent="0.2">
      <c r="A850">
        <v>214175</v>
      </c>
      <c r="B850" t="s">
        <v>903</v>
      </c>
      <c r="C850" t="s">
        <v>855</v>
      </c>
      <c r="D850">
        <v>0.71989999999999998</v>
      </c>
      <c r="E850">
        <v>1727</v>
      </c>
      <c r="F850">
        <v>62805</v>
      </c>
      <c r="G850">
        <v>0.82230000000000003</v>
      </c>
      <c r="H850">
        <v>0.89929999999999999</v>
      </c>
      <c r="I850">
        <v>0.21199999999999999</v>
      </c>
      <c r="J850">
        <v>69107</v>
      </c>
      <c r="K850">
        <v>25455</v>
      </c>
      <c r="L850">
        <v>9647</v>
      </c>
      <c r="M850">
        <v>9</v>
      </c>
      <c r="N850" t="s">
        <v>24</v>
      </c>
      <c r="O850" t="s">
        <v>20</v>
      </c>
      <c r="P850" t="s">
        <v>616</v>
      </c>
      <c r="Q850" t="str">
        <f t="shared" si="13"/>
        <v>yes</v>
      </c>
    </row>
    <row r="851" spans="1:17" x14ac:dyDescent="0.2">
      <c r="A851">
        <v>214272</v>
      </c>
      <c r="B851" t="s">
        <v>904</v>
      </c>
      <c r="C851" t="s">
        <v>855</v>
      </c>
      <c r="D851">
        <v>0.81279999999999997</v>
      </c>
      <c r="E851">
        <v>1533</v>
      </c>
      <c r="F851">
        <v>39100</v>
      </c>
      <c r="G851">
        <v>0.53680000000000005</v>
      </c>
      <c r="H851">
        <v>0.72089999999999999</v>
      </c>
      <c r="I851">
        <v>0.42770000000000002</v>
      </c>
      <c r="J851">
        <v>57817</v>
      </c>
      <c r="K851">
        <v>27000</v>
      </c>
      <c r="L851">
        <v>7550</v>
      </c>
      <c r="M851">
        <v>13</v>
      </c>
      <c r="N851" t="s">
        <v>24</v>
      </c>
      <c r="O851" t="s">
        <v>29</v>
      </c>
      <c r="P851" t="s">
        <v>616</v>
      </c>
      <c r="Q851" t="str">
        <f t="shared" si="13"/>
        <v>yes</v>
      </c>
    </row>
    <row r="852" spans="1:17" x14ac:dyDescent="0.2">
      <c r="A852">
        <v>214591</v>
      </c>
      <c r="B852" t="s">
        <v>905</v>
      </c>
      <c r="C852" t="s">
        <v>855</v>
      </c>
      <c r="D852">
        <v>0.96830000000000005</v>
      </c>
      <c r="E852">
        <v>3240</v>
      </c>
      <c r="F852">
        <v>26958</v>
      </c>
      <c r="G852">
        <v>0.43630000000000002</v>
      </c>
      <c r="H852">
        <v>0.83250000000000002</v>
      </c>
      <c r="I852">
        <v>0.28889999999999999</v>
      </c>
      <c r="J852">
        <v>63435</v>
      </c>
      <c r="K852">
        <v>25000</v>
      </c>
      <c r="L852">
        <v>10333</v>
      </c>
      <c r="M852">
        <v>12</v>
      </c>
      <c r="N852" t="s">
        <v>19</v>
      </c>
      <c r="O852" t="s">
        <v>29</v>
      </c>
      <c r="P852" t="s">
        <v>616</v>
      </c>
      <c r="Q852" t="str">
        <f t="shared" si="13"/>
        <v>yes</v>
      </c>
    </row>
    <row r="853" spans="1:17" x14ac:dyDescent="0.2">
      <c r="A853">
        <v>214625</v>
      </c>
      <c r="B853" t="s">
        <v>906</v>
      </c>
      <c r="C853" t="s">
        <v>855</v>
      </c>
      <c r="D853">
        <v>0.95289999999999997</v>
      </c>
      <c r="E853">
        <v>416</v>
      </c>
      <c r="F853">
        <v>24134</v>
      </c>
      <c r="G853">
        <v>0.27610000000000001</v>
      </c>
      <c r="H853">
        <v>0.85440000000000005</v>
      </c>
      <c r="I853">
        <v>0.318</v>
      </c>
      <c r="J853">
        <v>63435</v>
      </c>
      <c r="K853">
        <v>25000</v>
      </c>
      <c r="L853">
        <v>9403</v>
      </c>
      <c r="M853">
        <v>9</v>
      </c>
      <c r="N853" t="s">
        <v>19</v>
      </c>
      <c r="O853" t="s">
        <v>73</v>
      </c>
      <c r="P853" t="s">
        <v>616</v>
      </c>
      <c r="Q853" t="str">
        <f t="shared" si="13"/>
        <v>yes</v>
      </c>
    </row>
    <row r="854" spans="1:17" x14ac:dyDescent="0.2">
      <c r="A854">
        <v>214634</v>
      </c>
      <c r="B854" t="s">
        <v>907</v>
      </c>
      <c r="C854" t="s">
        <v>855</v>
      </c>
      <c r="D854">
        <v>0.92200000000000004</v>
      </c>
      <c r="E854">
        <v>256</v>
      </c>
      <c r="F854">
        <v>23560</v>
      </c>
      <c r="G854">
        <v>0.4194</v>
      </c>
      <c r="H854">
        <v>0.65790000000000004</v>
      </c>
      <c r="I854">
        <v>0.3916</v>
      </c>
      <c r="J854">
        <v>63435</v>
      </c>
      <c r="K854">
        <v>25000</v>
      </c>
      <c r="L854">
        <v>9036</v>
      </c>
      <c r="M854">
        <v>7</v>
      </c>
      <c r="N854" t="s">
        <v>19</v>
      </c>
      <c r="O854" t="s">
        <v>73</v>
      </c>
      <c r="P854" t="s">
        <v>616</v>
      </c>
      <c r="Q854" t="str">
        <f t="shared" si="13"/>
        <v>yes</v>
      </c>
    </row>
    <row r="855" spans="1:17" x14ac:dyDescent="0.2">
      <c r="A855">
        <v>214643</v>
      </c>
      <c r="B855" t="s">
        <v>908</v>
      </c>
      <c r="C855" t="s">
        <v>855</v>
      </c>
      <c r="D855">
        <v>0.96989999999999998</v>
      </c>
      <c r="E855">
        <v>313</v>
      </c>
      <c r="F855">
        <v>24006</v>
      </c>
      <c r="G855">
        <v>0.2273</v>
      </c>
      <c r="H855">
        <v>0.80720000000000003</v>
      </c>
      <c r="I855">
        <v>0.39369999999999999</v>
      </c>
      <c r="J855">
        <v>63435</v>
      </c>
      <c r="K855">
        <v>25000</v>
      </c>
      <c r="L855">
        <v>9188</v>
      </c>
      <c r="M855">
        <v>10</v>
      </c>
      <c r="N855" t="s">
        <v>19</v>
      </c>
      <c r="O855" t="s">
        <v>73</v>
      </c>
      <c r="P855" t="s">
        <v>616</v>
      </c>
      <c r="Q855" t="str">
        <f t="shared" si="13"/>
        <v>yes</v>
      </c>
    </row>
    <row r="856" spans="1:17" x14ac:dyDescent="0.2">
      <c r="A856">
        <v>214652</v>
      </c>
      <c r="B856" t="s">
        <v>909</v>
      </c>
      <c r="C856" t="s">
        <v>855</v>
      </c>
      <c r="D856">
        <v>0.98519999999999996</v>
      </c>
      <c r="E856">
        <v>793</v>
      </c>
      <c r="F856">
        <v>25392</v>
      </c>
      <c r="G856">
        <v>0.39290000000000003</v>
      </c>
      <c r="H856">
        <v>0.79310000000000003</v>
      </c>
      <c r="I856">
        <v>0.41820000000000002</v>
      </c>
      <c r="J856">
        <v>63435</v>
      </c>
      <c r="K856">
        <v>25000</v>
      </c>
      <c r="L856">
        <v>9774</v>
      </c>
      <c r="M856">
        <v>11</v>
      </c>
      <c r="N856" t="s">
        <v>19</v>
      </c>
      <c r="O856" t="s">
        <v>29</v>
      </c>
      <c r="P856" t="s">
        <v>616</v>
      </c>
      <c r="Q856" t="str">
        <f t="shared" si="13"/>
        <v>yes</v>
      </c>
    </row>
    <row r="857" spans="1:17" x14ac:dyDescent="0.2">
      <c r="A857">
        <v>214670</v>
      </c>
      <c r="B857" t="s">
        <v>910</v>
      </c>
      <c r="C857" t="s">
        <v>855</v>
      </c>
      <c r="D857">
        <v>0.97370000000000001</v>
      </c>
      <c r="E857">
        <v>859</v>
      </c>
      <c r="F857">
        <v>25392</v>
      </c>
      <c r="G857">
        <v>0.17829999999999999</v>
      </c>
      <c r="H857">
        <v>0.83389999999999997</v>
      </c>
      <c r="I857">
        <v>0.35010000000000002</v>
      </c>
      <c r="J857">
        <v>63435</v>
      </c>
      <c r="K857">
        <v>25000</v>
      </c>
      <c r="L857">
        <v>8550</v>
      </c>
      <c r="M857">
        <v>14</v>
      </c>
      <c r="N857" t="s">
        <v>19</v>
      </c>
      <c r="O857" t="s">
        <v>29</v>
      </c>
      <c r="P857" t="s">
        <v>616</v>
      </c>
      <c r="Q857" t="str">
        <f t="shared" si="13"/>
        <v>yes</v>
      </c>
    </row>
    <row r="858" spans="1:17" x14ac:dyDescent="0.2">
      <c r="A858">
        <v>214689</v>
      </c>
      <c r="B858" t="s">
        <v>911</v>
      </c>
      <c r="C858" t="s">
        <v>855</v>
      </c>
      <c r="D858">
        <v>0.98060000000000003</v>
      </c>
      <c r="E858">
        <v>2367</v>
      </c>
      <c r="F858">
        <v>26958</v>
      </c>
      <c r="G858">
        <v>0.16500000000000001</v>
      </c>
      <c r="H858">
        <v>0.79520000000000002</v>
      </c>
      <c r="I858">
        <v>0.29370000000000002</v>
      </c>
      <c r="J858">
        <v>63435</v>
      </c>
      <c r="K858">
        <v>25000</v>
      </c>
      <c r="L858">
        <v>9491</v>
      </c>
      <c r="M858">
        <v>13</v>
      </c>
      <c r="N858" t="s">
        <v>19</v>
      </c>
      <c r="O858" t="s">
        <v>20</v>
      </c>
      <c r="P858" t="s">
        <v>616</v>
      </c>
      <c r="Q858" t="str">
        <f t="shared" si="13"/>
        <v>yes</v>
      </c>
    </row>
    <row r="859" spans="1:17" x14ac:dyDescent="0.2">
      <c r="A859">
        <v>214698</v>
      </c>
      <c r="B859" t="s">
        <v>912</v>
      </c>
      <c r="C859" t="s">
        <v>855</v>
      </c>
      <c r="D859">
        <v>0.95650000000000002</v>
      </c>
      <c r="E859">
        <v>482</v>
      </c>
      <c r="F859">
        <v>24134</v>
      </c>
      <c r="G859">
        <v>0.21740000000000001</v>
      </c>
      <c r="H859">
        <v>0.75609999999999999</v>
      </c>
      <c r="I859">
        <v>0.31940000000000002</v>
      </c>
      <c r="J859">
        <v>63435</v>
      </c>
      <c r="K859">
        <v>25000</v>
      </c>
      <c r="L859">
        <v>9688</v>
      </c>
      <c r="M859">
        <v>12</v>
      </c>
      <c r="N859" t="s">
        <v>19</v>
      </c>
      <c r="O859" t="s">
        <v>29</v>
      </c>
      <c r="P859" t="s">
        <v>616</v>
      </c>
      <c r="Q859" t="str">
        <f t="shared" si="13"/>
        <v>yes</v>
      </c>
    </row>
    <row r="860" spans="1:17" x14ac:dyDescent="0.2">
      <c r="A860">
        <v>214704</v>
      </c>
      <c r="B860" t="s">
        <v>913</v>
      </c>
      <c r="C860" t="s">
        <v>855</v>
      </c>
      <c r="D860">
        <v>0.98670000000000002</v>
      </c>
      <c r="E860">
        <v>1872</v>
      </c>
      <c r="F860">
        <v>26958</v>
      </c>
      <c r="G860">
        <v>0.31519999999999998</v>
      </c>
      <c r="H860">
        <v>0.76749999999999996</v>
      </c>
      <c r="I860">
        <v>0.28760000000000002</v>
      </c>
      <c r="J860">
        <v>63435</v>
      </c>
      <c r="K860">
        <v>25000</v>
      </c>
      <c r="L860">
        <v>10158</v>
      </c>
      <c r="M860">
        <v>13</v>
      </c>
      <c r="N860" t="s">
        <v>19</v>
      </c>
      <c r="O860" t="s">
        <v>29</v>
      </c>
      <c r="P860" t="s">
        <v>616</v>
      </c>
      <c r="Q860" t="str">
        <f t="shared" si="13"/>
        <v>yes</v>
      </c>
    </row>
    <row r="861" spans="1:17" x14ac:dyDescent="0.2">
      <c r="A861">
        <v>214713</v>
      </c>
      <c r="B861" t="s">
        <v>914</v>
      </c>
      <c r="C861" t="s">
        <v>855</v>
      </c>
      <c r="D861">
        <v>0.97599999999999998</v>
      </c>
      <c r="E861">
        <v>4031</v>
      </c>
      <c r="F861">
        <v>26958</v>
      </c>
      <c r="G861">
        <v>0.26119999999999999</v>
      </c>
      <c r="H861">
        <v>0.82120000000000004</v>
      </c>
      <c r="I861">
        <v>0.26129999999999998</v>
      </c>
      <c r="J861">
        <v>63435</v>
      </c>
      <c r="K861">
        <v>25000</v>
      </c>
      <c r="L861">
        <v>11107</v>
      </c>
      <c r="M861">
        <v>15</v>
      </c>
      <c r="N861" t="s">
        <v>19</v>
      </c>
      <c r="O861" t="s">
        <v>29</v>
      </c>
      <c r="P861" t="s">
        <v>616</v>
      </c>
      <c r="Q861" t="str">
        <f t="shared" si="13"/>
        <v>yes</v>
      </c>
    </row>
    <row r="862" spans="1:17" x14ac:dyDescent="0.2">
      <c r="A862">
        <v>214731</v>
      </c>
      <c r="B862" t="s">
        <v>915</v>
      </c>
      <c r="C862" t="s">
        <v>855</v>
      </c>
      <c r="D862">
        <v>0.98109999999999997</v>
      </c>
      <c r="E862">
        <v>1223</v>
      </c>
      <c r="F862">
        <v>25392</v>
      </c>
      <c r="G862">
        <v>0.25979999999999998</v>
      </c>
      <c r="H862">
        <v>0.72619999999999996</v>
      </c>
      <c r="I862">
        <v>0.33689999999999998</v>
      </c>
      <c r="J862">
        <v>63435</v>
      </c>
      <c r="K862">
        <v>25000</v>
      </c>
      <c r="L862">
        <v>9857</v>
      </c>
      <c r="M862">
        <v>15</v>
      </c>
      <c r="N862" t="s">
        <v>19</v>
      </c>
      <c r="O862" t="s">
        <v>29</v>
      </c>
      <c r="P862" t="s">
        <v>616</v>
      </c>
      <c r="Q862" t="str">
        <f t="shared" si="13"/>
        <v>yes</v>
      </c>
    </row>
    <row r="863" spans="1:17" x14ac:dyDescent="0.2">
      <c r="A863">
        <v>214740</v>
      </c>
      <c r="B863" t="s">
        <v>916</v>
      </c>
      <c r="C863" t="s">
        <v>855</v>
      </c>
      <c r="D863">
        <v>0.97119999999999995</v>
      </c>
      <c r="E863">
        <v>349</v>
      </c>
      <c r="F863">
        <v>24134</v>
      </c>
      <c r="G863">
        <v>0.33810000000000001</v>
      </c>
      <c r="H863">
        <v>0.86360000000000003</v>
      </c>
      <c r="I863">
        <v>0.29459999999999997</v>
      </c>
      <c r="J863">
        <v>63435</v>
      </c>
      <c r="K863">
        <v>25000</v>
      </c>
      <c r="L863">
        <v>9056</v>
      </c>
      <c r="M863">
        <v>9</v>
      </c>
      <c r="N863" t="s">
        <v>19</v>
      </c>
      <c r="O863" t="s">
        <v>73</v>
      </c>
      <c r="P863" t="s">
        <v>616</v>
      </c>
      <c r="Q863" t="str">
        <f t="shared" si="13"/>
        <v>yes</v>
      </c>
    </row>
    <row r="864" spans="1:17" x14ac:dyDescent="0.2">
      <c r="A864">
        <v>214759</v>
      </c>
      <c r="B864" t="s">
        <v>917</v>
      </c>
      <c r="C864" t="s">
        <v>855</v>
      </c>
      <c r="D864">
        <v>0.95469999999999999</v>
      </c>
      <c r="E864">
        <v>402</v>
      </c>
      <c r="F864">
        <v>24134</v>
      </c>
      <c r="G864">
        <v>0.38619999999999999</v>
      </c>
      <c r="H864">
        <v>0.77780000000000005</v>
      </c>
      <c r="I864">
        <v>0.3866</v>
      </c>
      <c r="J864">
        <v>63435</v>
      </c>
      <c r="K864">
        <v>25000</v>
      </c>
      <c r="L864">
        <v>9599</v>
      </c>
      <c r="M864">
        <v>9</v>
      </c>
      <c r="N864" t="s">
        <v>19</v>
      </c>
      <c r="O864" t="s">
        <v>73</v>
      </c>
      <c r="P864" t="s">
        <v>616</v>
      </c>
      <c r="Q864" t="str">
        <f t="shared" si="13"/>
        <v>yes</v>
      </c>
    </row>
    <row r="865" spans="1:17" x14ac:dyDescent="0.2">
      <c r="A865">
        <v>214768</v>
      </c>
      <c r="B865" t="s">
        <v>918</v>
      </c>
      <c r="C865" t="s">
        <v>855</v>
      </c>
      <c r="D865">
        <v>0.96409999999999996</v>
      </c>
      <c r="E865">
        <v>501</v>
      </c>
      <c r="F865">
        <v>25392</v>
      </c>
      <c r="G865">
        <v>0.26150000000000001</v>
      </c>
      <c r="H865">
        <v>0.75139999999999996</v>
      </c>
      <c r="I865">
        <v>0.42749999999999999</v>
      </c>
      <c r="J865">
        <v>63435</v>
      </c>
      <c r="K865">
        <v>25000</v>
      </c>
      <c r="L865">
        <v>9943</v>
      </c>
      <c r="M865">
        <v>12</v>
      </c>
      <c r="N865" t="s">
        <v>19</v>
      </c>
      <c r="O865" t="s">
        <v>29</v>
      </c>
      <c r="P865" t="s">
        <v>616</v>
      </c>
      <c r="Q865" t="str">
        <f t="shared" si="13"/>
        <v>yes</v>
      </c>
    </row>
    <row r="866" spans="1:17" x14ac:dyDescent="0.2">
      <c r="A866">
        <v>214777</v>
      </c>
      <c r="B866" t="s">
        <v>919</v>
      </c>
      <c r="C866" t="s">
        <v>855</v>
      </c>
      <c r="D866">
        <v>0.60560000000000003</v>
      </c>
      <c r="E866">
        <v>42284</v>
      </c>
      <c r="F866">
        <v>41790</v>
      </c>
      <c r="G866">
        <v>0.8609</v>
      </c>
      <c r="H866">
        <v>0.9264</v>
      </c>
      <c r="I866">
        <v>0.13880000000000001</v>
      </c>
      <c r="J866">
        <v>63435</v>
      </c>
      <c r="K866">
        <v>25000</v>
      </c>
      <c r="L866">
        <v>13120</v>
      </c>
      <c r="M866">
        <v>16</v>
      </c>
      <c r="N866" t="s">
        <v>19</v>
      </c>
      <c r="O866" t="s">
        <v>20</v>
      </c>
      <c r="P866" t="s">
        <v>616</v>
      </c>
      <c r="Q866" t="str">
        <f t="shared" si="13"/>
        <v>yes</v>
      </c>
    </row>
    <row r="867" spans="1:17" x14ac:dyDescent="0.2">
      <c r="A867">
        <v>214786</v>
      </c>
      <c r="B867" t="s">
        <v>920</v>
      </c>
      <c r="C867" t="s">
        <v>855</v>
      </c>
      <c r="D867">
        <v>0.9647</v>
      </c>
      <c r="E867">
        <v>349</v>
      </c>
      <c r="F867">
        <v>24134</v>
      </c>
      <c r="G867">
        <v>0.18970000000000001</v>
      </c>
      <c r="H867">
        <v>0.77880000000000005</v>
      </c>
      <c r="I867">
        <v>0.41270000000000001</v>
      </c>
      <c r="J867">
        <v>63435</v>
      </c>
      <c r="K867">
        <v>25000</v>
      </c>
      <c r="L867">
        <v>10177</v>
      </c>
      <c r="M867">
        <v>9</v>
      </c>
      <c r="N867" t="s">
        <v>19</v>
      </c>
      <c r="O867" t="s">
        <v>29</v>
      </c>
      <c r="P867" t="s">
        <v>616</v>
      </c>
      <c r="Q867" t="str">
        <f t="shared" si="13"/>
        <v>yes</v>
      </c>
    </row>
    <row r="868" spans="1:17" x14ac:dyDescent="0.2">
      <c r="A868">
        <v>214795</v>
      </c>
      <c r="B868" t="s">
        <v>921</v>
      </c>
      <c r="C868" t="s">
        <v>855</v>
      </c>
      <c r="D868">
        <v>0.98209999999999997</v>
      </c>
      <c r="E868">
        <v>559</v>
      </c>
      <c r="F868">
        <v>24134</v>
      </c>
      <c r="G868">
        <v>0.33650000000000002</v>
      </c>
      <c r="H868">
        <v>0.8286</v>
      </c>
      <c r="I868">
        <v>0.26750000000000002</v>
      </c>
      <c r="J868">
        <v>63435</v>
      </c>
      <c r="K868">
        <v>25000</v>
      </c>
      <c r="L868">
        <v>9579</v>
      </c>
      <c r="M868">
        <v>10</v>
      </c>
      <c r="N868" t="s">
        <v>19</v>
      </c>
      <c r="O868" t="s">
        <v>73</v>
      </c>
      <c r="P868" t="s">
        <v>616</v>
      </c>
      <c r="Q868" t="str">
        <f t="shared" si="13"/>
        <v>yes</v>
      </c>
    </row>
    <row r="869" spans="1:17" x14ac:dyDescent="0.2">
      <c r="A869">
        <v>214801</v>
      </c>
      <c r="B869" t="s">
        <v>922</v>
      </c>
      <c r="C869" t="s">
        <v>855</v>
      </c>
      <c r="D869">
        <v>0.9677</v>
      </c>
      <c r="E869">
        <v>2877</v>
      </c>
      <c r="F869">
        <v>25664</v>
      </c>
      <c r="G869">
        <v>0.19750000000000001</v>
      </c>
      <c r="H869">
        <v>0.77229999999999999</v>
      </c>
      <c r="I869">
        <v>0.38769999999999999</v>
      </c>
      <c r="J869">
        <v>63435</v>
      </c>
      <c r="K869">
        <v>25000</v>
      </c>
      <c r="L869">
        <v>9204</v>
      </c>
      <c r="M869">
        <v>14</v>
      </c>
      <c r="N869" t="s">
        <v>19</v>
      </c>
      <c r="O869" t="s">
        <v>29</v>
      </c>
      <c r="P869" t="s">
        <v>616</v>
      </c>
      <c r="Q869" t="str">
        <f t="shared" si="13"/>
        <v>yes</v>
      </c>
    </row>
    <row r="870" spans="1:17" x14ac:dyDescent="0.2">
      <c r="A870">
        <v>214810</v>
      </c>
      <c r="B870" t="s">
        <v>923</v>
      </c>
      <c r="C870" t="s">
        <v>855</v>
      </c>
      <c r="D870">
        <v>0.96640000000000004</v>
      </c>
      <c r="E870">
        <v>620</v>
      </c>
      <c r="F870">
        <v>25392</v>
      </c>
      <c r="G870">
        <v>0.31879999999999997</v>
      </c>
      <c r="H870">
        <v>0.7823</v>
      </c>
      <c r="I870">
        <v>0.40460000000000002</v>
      </c>
      <c r="J870">
        <v>63435</v>
      </c>
      <c r="K870">
        <v>25000</v>
      </c>
      <c r="L870">
        <v>8985</v>
      </c>
      <c r="M870">
        <v>14</v>
      </c>
      <c r="N870" t="s">
        <v>19</v>
      </c>
      <c r="O870" t="s">
        <v>73</v>
      </c>
      <c r="P870" t="s">
        <v>616</v>
      </c>
      <c r="Q870" t="str">
        <f t="shared" si="13"/>
        <v>yes</v>
      </c>
    </row>
    <row r="871" spans="1:17" x14ac:dyDescent="0.2">
      <c r="A871">
        <v>214829</v>
      </c>
      <c r="B871" t="s">
        <v>924</v>
      </c>
      <c r="C871" t="s">
        <v>855</v>
      </c>
      <c r="D871">
        <v>0.97409999999999997</v>
      </c>
      <c r="E871">
        <v>668</v>
      </c>
      <c r="F871">
        <v>25392</v>
      </c>
      <c r="G871">
        <v>0.16270000000000001</v>
      </c>
      <c r="H871">
        <v>0.76839999999999997</v>
      </c>
      <c r="I871">
        <v>0.30199999999999999</v>
      </c>
      <c r="J871">
        <v>63435</v>
      </c>
      <c r="K871">
        <v>25000</v>
      </c>
      <c r="L871">
        <v>10236</v>
      </c>
      <c r="M871">
        <v>14</v>
      </c>
      <c r="N871" t="s">
        <v>19</v>
      </c>
      <c r="O871" t="s">
        <v>29</v>
      </c>
      <c r="P871" t="s">
        <v>616</v>
      </c>
      <c r="Q871" t="str">
        <f t="shared" si="13"/>
        <v>yes</v>
      </c>
    </row>
    <row r="872" spans="1:17" x14ac:dyDescent="0.2">
      <c r="A872">
        <v>215053</v>
      </c>
      <c r="B872" t="s">
        <v>925</v>
      </c>
      <c r="C872" t="s">
        <v>855</v>
      </c>
      <c r="D872">
        <v>0.99239999999999995</v>
      </c>
      <c r="E872">
        <v>400</v>
      </c>
      <c r="F872">
        <v>32150</v>
      </c>
      <c r="G872">
        <v>0.68520000000000003</v>
      </c>
      <c r="H872">
        <v>0.85109999999999997</v>
      </c>
      <c r="I872">
        <v>0.47370000000000001</v>
      </c>
      <c r="J872">
        <v>33301</v>
      </c>
      <c r="K872">
        <v>27000</v>
      </c>
      <c r="L872">
        <v>4574</v>
      </c>
      <c r="M872">
        <v>10</v>
      </c>
      <c r="N872" t="s">
        <v>24</v>
      </c>
      <c r="O872" t="s">
        <v>20</v>
      </c>
      <c r="P872" t="s">
        <v>616</v>
      </c>
      <c r="Q872" t="str">
        <f t="shared" si="13"/>
        <v>no</v>
      </c>
    </row>
    <row r="873" spans="1:17" x14ac:dyDescent="0.2">
      <c r="A873">
        <v>215062</v>
      </c>
      <c r="B873" t="s">
        <v>926</v>
      </c>
      <c r="C873" t="s">
        <v>855</v>
      </c>
      <c r="D873">
        <v>5.3999999999999999E-2</v>
      </c>
      <c r="E873">
        <v>10650</v>
      </c>
      <c r="F873">
        <v>68686</v>
      </c>
      <c r="G873">
        <v>0.96540000000000004</v>
      </c>
      <c r="H873">
        <v>0.98880000000000001</v>
      </c>
      <c r="I873">
        <v>0.1653</v>
      </c>
      <c r="J873">
        <v>111371</v>
      </c>
      <c r="K873">
        <v>15715</v>
      </c>
      <c r="L873">
        <v>22117</v>
      </c>
      <c r="M873">
        <v>8</v>
      </c>
      <c r="N873" t="s">
        <v>24</v>
      </c>
      <c r="O873" t="s">
        <v>20</v>
      </c>
      <c r="P873" t="s">
        <v>616</v>
      </c>
      <c r="Q873" t="str">
        <f t="shared" si="13"/>
        <v>yes</v>
      </c>
    </row>
    <row r="874" spans="1:17" x14ac:dyDescent="0.2">
      <c r="A874">
        <v>215114</v>
      </c>
      <c r="B874" t="s">
        <v>927</v>
      </c>
      <c r="C874" t="s">
        <v>855</v>
      </c>
      <c r="D874">
        <v>0.88170000000000004</v>
      </c>
      <c r="E874">
        <v>775</v>
      </c>
      <c r="F874">
        <v>34009</v>
      </c>
      <c r="G874">
        <v>0.5968</v>
      </c>
      <c r="H874">
        <v>0.76619999999999999</v>
      </c>
      <c r="I874">
        <v>0.32050000000000001</v>
      </c>
      <c r="J874">
        <v>44172</v>
      </c>
      <c r="K874">
        <v>26926</v>
      </c>
      <c r="L874">
        <v>6206</v>
      </c>
      <c r="M874">
        <v>11</v>
      </c>
      <c r="N874" t="s">
        <v>24</v>
      </c>
      <c r="O874" t="s">
        <v>29</v>
      </c>
      <c r="P874" t="s">
        <v>616</v>
      </c>
      <c r="Q874" t="str">
        <f t="shared" si="13"/>
        <v>no</v>
      </c>
    </row>
    <row r="875" spans="1:17" x14ac:dyDescent="0.2">
      <c r="A875">
        <v>215266</v>
      </c>
      <c r="B875" t="s">
        <v>928</v>
      </c>
      <c r="C875" t="s">
        <v>855</v>
      </c>
      <c r="D875">
        <v>0.88539999999999996</v>
      </c>
      <c r="E875">
        <v>995</v>
      </c>
      <c r="F875">
        <v>26644</v>
      </c>
      <c r="G875">
        <v>0.47610000000000002</v>
      </c>
      <c r="H875">
        <v>0.65569999999999995</v>
      </c>
      <c r="I875">
        <v>0.47060000000000002</v>
      </c>
      <c r="J875">
        <v>66125</v>
      </c>
      <c r="K875">
        <v>24250</v>
      </c>
      <c r="L875">
        <v>9088</v>
      </c>
      <c r="M875">
        <v>12</v>
      </c>
      <c r="N875" t="s">
        <v>19</v>
      </c>
      <c r="O875" t="s">
        <v>73</v>
      </c>
      <c r="P875" t="s">
        <v>616</v>
      </c>
      <c r="Q875" t="str">
        <f t="shared" si="13"/>
        <v>yes</v>
      </c>
    </row>
    <row r="876" spans="1:17" x14ac:dyDescent="0.2">
      <c r="A876">
        <v>215275</v>
      </c>
      <c r="B876" t="s">
        <v>929</v>
      </c>
      <c r="C876" t="s">
        <v>855</v>
      </c>
      <c r="D876">
        <v>0.95209999999999995</v>
      </c>
      <c r="E876">
        <v>1305</v>
      </c>
      <c r="F876">
        <v>26584</v>
      </c>
      <c r="G876">
        <v>0.39700000000000002</v>
      </c>
      <c r="H876">
        <v>0.69069999999999998</v>
      </c>
      <c r="I876">
        <v>0.37709999999999999</v>
      </c>
      <c r="J876">
        <v>66125</v>
      </c>
      <c r="K876">
        <v>24250</v>
      </c>
      <c r="L876">
        <v>8269</v>
      </c>
      <c r="M876">
        <v>14</v>
      </c>
      <c r="N876" t="s">
        <v>19</v>
      </c>
      <c r="O876" t="s">
        <v>29</v>
      </c>
      <c r="P876" t="s">
        <v>616</v>
      </c>
      <c r="Q876" t="str">
        <f t="shared" si="13"/>
        <v>yes</v>
      </c>
    </row>
    <row r="877" spans="1:17" x14ac:dyDescent="0.2">
      <c r="A877">
        <v>215284</v>
      </c>
      <c r="B877" t="s">
        <v>930</v>
      </c>
      <c r="C877" t="s">
        <v>855</v>
      </c>
      <c r="D877">
        <v>0.94840000000000002</v>
      </c>
      <c r="E877">
        <v>1808</v>
      </c>
      <c r="F877">
        <v>26780</v>
      </c>
      <c r="G877">
        <v>0.55820000000000003</v>
      </c>
      <c r="H877">
        <v>0.75109999999999999</v>
      </c>
      <c r="I877">
        <v>0.32369999999999999</v>
      </c>
      <c r="J877">
        <v>66125</v>
      </c>
      <c r="K877">
        <v>24250</v>
      </c>
      <c r="L877">
        <v>8540</v>
      </c>
      <c r="M877">
        <v>14</v>
      </c>
      <c r="N877" t="s">
        <v>19</v>
      </c>
      <c r="O877" t="s">
        <v>29</v>
      </c>
      <c r="P877" t="s">
        <v>616</v>
      </c>
      <c r="Q877" t="str">
        <f t="shared" si="13"/>
        <v>yes</v>
      </c>
    </row>
    <row r="878" spans="1:17" x14ac:dyDescent="0.2">
      <c r="A878">
        <v>215293</v>
      </c>
      <c r="B878" t="s">
        <v>931</v>
      </c>
      <c r="C878" t="s">
        <v>855</v>
      </c>
      <c r="D878">
        <v>0.58079999999999998</v>
      </c>
      <c r="E878">
        <v>20370</v>
      </c>
      <c r="F878">
        <v>41430</v>
      </c>
      <c r="G878">
        <v>0.85499999999999998</v>
      </c>
      <c r="H878">
        <v>0.91990000000000005</v>
      </c>
      <c r="I878">
        <v>0.13980000000000001</v>
      </c>
      <c r="J878">
        <v>66125</v>
      </c>
      <c r="K878">
        <v>24250</v>
      </c>
      <c r="L878">
        <v>12140</v>
      </c>
      <c r="M878">
        <v>13</v>
      </c>
      <c r="N878" t="s">
        <v>19</v>
      </c>
      <c r="O878" t="s">
        <v>20</v>
      </c>
      <c r="P878" t="s">
        <v>616</v>
      </c>
      <c r="Q878" t="str">
        <f t="shared" si="13"/>
        <v>yes</v>
      </c>
    </row>
    <row r="879" spans="1:17" x14ac:dyDescent="0.2">
      <c r="A879">
        <v>215442</v>
      </c>
      <c r="B879" t="s">
        <v>932</v>
      </c>
      <c r="C879" t="s">
        <v>855</v>
      </c>
      <c r="D879">
        <v>0.96909999999999996</v>
      </c>
      <c r="E879">
        <v>2331</v>
      </c>
      <c r="F879">
        <v>39570</v>
      </c>
      <c r="G879">
        <v>0.58540000000000003</v>
      </c>
      <c r="H879">
        <v>0.73939999999999995</v>
      </c>
      <c r="I879">
        <v>0.38700000000000001</v>
      </c>
      <c r="J879">
        <v>45856</v>
      </c>
      <c r="K879">
        <v>27000</v>
      </c>
      <c r="L879">
        <v>9211</v>
      </c>
      <c r="M879">
        <v>12</v>
      </c>
      <c r="N879" t="s">
        <v>24</v>
      </c>
      <c r="O879" t="s">
        <v>20</v>
      </c>
      <c r="P879" t="s">
        <v>616</v>
      </c>
      <c r="Q879" t="str">
        <f t="shared" si="13"/>
        <v>no</v>
      </c>
    </row>
    <row r="880" spans="1:17" x14ac:dyDescent="0.2">
      <c r="A880">
        <v>215655</v>
      </c>
      <c r="B880" t="s">
        <v>933</v>
      </c>
      <c r="C880" t="s">
        <v>855</v>
      </c>
      <c r="D880">
        <v>0.89890000000000003</v>
      </c>
      <c r="E880">
        <v>2896</v>
      </c>
      <c r="F880">
        <v>35970</v>
      </c>
      <c r="G880">
        <v>0.65690000000000004</v>
      </c>
      <c r="H880">
        <v>0.83199999999999996</v>
      </c>
      <c r="I880">
        <v>0.23300000000000001</v>
      </c>
      <c r="J880">
        <v>62105</v>
      </c>
      <c r="K880">
        <v>26950</v>
      </c>
      <c r="L880">
        <v>13576</v>
      </c>
      <c r="M880">
        <v>14</v>
      </c>
      <c r="N880" t="s">
        <v>24</v>
      </c>
      <c r="O880" t="s">
        <v>29</v>
      </c>
      <c r="P880" t="s">
        <v>616</v>
      </c>
      <c r="Q880" t="str">
        <f t="shared" si="13"/>
        <v>yes</v>
      </c>
    </row>
    <row r="881" spans="1:17" x14ac:dyDescent="0.2">
      <c r="A881">
        <v>215691</v>
      </c>
      <c r="B881" t="s">
        <v>934</v>
      </c>
      <c r="C881" t="s">
        <v>855</v>
      </c>
      <c r="D881">
        <v>0.76339999999999997</v>
      </c>
      <c r="E881">
        <v>486</v>
      </c>
      <c r="F881">
        <v>23845</v>
      </c>
      <c r="G881">
        <v>0.57140000000000002</v>
      </c>
      <c r="H881">
        <v>0.82020000000000004</v>
      </c>
      <c r="I881">
        <v>0.44890000000000002</v>
      </c>
      <c r="J881">
        <v>48555</v>
      </c>
      <c r="K881">
        <v>27000</v>
      </c>
      <c r="L881">
        <v>6270</v>
      </c>
      <c r="M881">
        <v>12</v>
      </c>
      <c r="N881" t="s">
        <v>24</v>
      </c>
      <c r="O881" t="s">
        <v>29</v>
      </c>
      <c r="P881" t="s">
        <v>616</v>
      </c>
      <c r="Q881" t="str">
        <f t="shared" si="13"/>
        <v>no</v>
      </c>
    </row>
    <row r="882" spans="1:17" x14ac:dyDescent="0.2">
      <c r="A882">
        <v>215743</v>
      </c>
      <c r="B882" t="s">
        <v>935</v>
      </c>
      <c r="C882" t="s">
        <v>855</v>
      </c>
      <c r="D882">
        <v>0.76819999999999999</v>
      </c>
      <c r="E882">
        <v>1557</v>
      </c>
      <c r="F882">
        <v>44000</v>
      </c>
      <c r="G882">
        <v>0.74390000000000001</v>
      </c>
      <c r="H882">
        <v>0.83020000000000005</v>
      </c>
      <c r="I882">
        <v>0.17699999999999999</v>
      </c>
      <c r="J882">
        <v>62101</v>
      </c>
      <c r="K882">
        <v>27000</v>
      </c>
      <c r="L882">
        <v>7645</v>
      </c>
      <c r="M882">
        <v>16</v>
      </c>
      <c r="N882" t="s">
        <v>24</v>
      </c>
      <c r="O882" t="s">
        <v>73</v>
      </c>
      <c r="P882" t="s">
        <v>616</v>
      </c>
      <c r="Q882" t="str">
        <f t="shared" si="13"/>
        <v>yes</v>
      </c>
    </row>
    <row r="883" spans="1:17" x14ac:dyDescent="0.2">
      <c r="A883">
        <v>215770</v>
      </c>
      <c r="B883" t="s">
        <v>936</v>
      </c>
      <c r="C883" t="s">
        <v>855</v>
      </c>
      <c r="D883">
        <v>0.88829999999999998</v>
      </c>
      <c r="E883">
        <v>4948</v>
      </c>
      <c r="F883">
        <v>53260</v>
      </c>
      <c r="G883">
        <v>0.78839999999999999</v>
      </c>
      <c r="H883">
        <v>0.88680000000000003</v>
      </c>
      <c r="I883">
        <v>0.19800000000000001</v>
      </c>
      <c r="J883">
        <v>86881</v>
      </c>
      <c r="K883">
        <v>25500</v>
      </c>
      <c r="L883">
        <v>11284</v>
      </c>
      <c r="M883">
        <v>11</v>
      </c>
      <c r="N883" t="s">
        <v>24</v>
      </c>
      <c r="O883" t="s">
        <v>20</v>
      </c>
      <c r="P883" t="s">
        <v>616</v>
      </c>
      <c r="Q883" t="str">
        <f t="shared" si="13"/>
        <v>yes</v>
      </c>
    </row>
    <row r="884" spans="1:17" x14ac:dyDescent="0.2">
      <c r="A884">
        <v>215798</v>
      </c>
      <c r="B884" t="s">
        <v>937</v>
      </c>
      <c r="C884" t="s">
        <v>855</v>
      </c>
      <c r="D884">
        <v>0.61729999999999996</v>
      </c>
      <c r="E884">
        <v>1259</v>
      </c>
      <c r="F884">
        <v>42396</v>
      </c>
      <c r="G884">
        <v>0.68589999999999995</v>
      </c>
      <c r="H884">
        <v>0.82250000000000001</v>
      </c>
      <c r="I884">
        <v>0.26719999999999999</v>
      </c>
      <c r="J884">
        <v>59982</v>
      </c>
      <c r="K884">
        <v>27000</v>
      </c>
      <c r="L884">
        <v>8302</v>
      </c>
      <c r="M884">
        <v>11</v>
      </c>
      <c r="N884" t="s">
        <v>24</v>
      </c>
      <c r="O884" t="s">
        <v>29</v>
      </c>
      <c r="P884" t="s">
        <v>616</v>
      </c>
      <c r="Q884" t="str">
        <f t="shared" si="13"/>
        <v>yes</v>
      </c>
    </row>
    <row r="885" spans="1:17" x14ac:dyDescent="0.2">
      <c r="A885">
        <v>215929</v>
      </c>
      <c r="B885" t="s">
        <v>938</v>
      </c>
      <c r="C885" t="s">
        <v>855</v>
      </c>
      <c r="D885">
        <v>0.81230000000000002</v>
      </c>
      <c r="E885">
        <v>3554</v>
      </c>
      <c r="F885">
        <v>53983</v>
      </c>
      <c r="G885">
        <v>0.79790000000000005</v>
      </c>
      <c r="H885">
        <v>0.8538</v>
      </c>
      <c r="I885">
        <v>0.24060000000000001</v>
      </c>
      <c r="J885">
        <v>74652</v>
      </c>
      <c r="K885">
        <v>27000</v>
      </c>
      <c r="L885">
        <v>11510</v>
      </c>
      <c r="M885">
        <v>11</v>
      </c>
      <c r="N885" t="s">
        <v>24</v>
      </c>
      <c r="O885" t="s">
        <v>20</v>
      </c>
      <c r="P885" t="s">
        <v>616</v>
      </c>
      <c r="Q885" t="str">
        <f t="shared" si="13"/>
        <v>yes</v>
      </c>
    </row>
    <row r="886" spans="1:17" x14ac:dyDescent="0.2">
      <c r="A886">
        <v>215947</v>
      </c>
      <c r="B886" t="s">
        <v>939</v>
      </c>
      <c r="C886" t="s">
        <v>855</v>
      </c>
      <c r="D886">
        <v>0.79530000000000001</v>
      </c>
      <c r="E886">
        <v>1492</v>
      </c>
      <c r="F886">
        <v>42944</v>
      </c>
      <c r="G886">
        <v>0.67359999999999998</v>
      </c>
      <c r="H886">
        <v>0.80879999999999996</v>
      </c>
      <c r="I886">
        <v>0.31269999999999998</v>
      </c>
      <c r="J886">
        <v>51748</v>
      </c>
      <c r="K886">
        <v>27000</v>
      </c>
      <c r="L886">
        <v>8143</v>
      </c>
      <c r="M886">
        <v>13</v>
      </c>
      <c r="N886" t="s">
        <v>24</v>
      </c>
      <c r="O886" t="s">
        <v>29</v>
      </c>
      <c r="P886" t="s">
        <v>616</v>
      </c>
      <c r="Q886" t="str">
        <f t="shared" si="13"/>
        <v>yes</v>
      </c>
    </row>
    <row r="887" spans="1:17" x14ac:dyDescent="0.2">
      <c r="A887">
        <v>216010</v>
      </c>
      <c r="B887" t="s">
        <v>940</v>
      </c>
      <c r="C887" t="s">
        <v>855</v>
      </c>
      <c r="D887">
        <v>0.86499999999999999</v>
      </c>
      <c r="E887">
        <v>4086</v>
      </c>
      <c r="F887">
        <v>15974</v>
      </c>
      <c r="G887">
        <v>0.55700000000000005</v>
      </c>
      <c r="H887">
        <v>0.7681</v>
      </c>
      <c r="I887">
        <v>0.29770000000000002</v>
      </c>
      <c r="J887">
        <v>56351</v>
      </c>
      <c r="K887">
        <v>25000</v>
      </c>
      <c r="L887">
        <v>12033</v>
      </c>
      <c r="M887">
        <v>18</v>
      </c>
      <c r="N887" t="s">
        <v>19</v>
      </c>
      <c r="O887" t="s">
        <v>73</v>
      </c>
      <c r="P887" t="s">
        <v>616</v>
      </c>
      <c r="Q887" t="str">
        <f t="shared" si="13"/>
        <v>yes</v>
      </c>
    </row>
    <row r="888" spans="1:17" x14ac:dyDescent="0.2">
      <c r="A888">
        <v>216038</v>
      </c>
      <c r="B888" t="s">
        <v>941</v>
      </c>
      <c r="C888" t="s">
        <v>855</v>
      </c>
      <c r="D888">
        <v>0.7147</v>
      </c>
      <c r="E888">
        <v>6788</v>
      </c>
      <c r="F888">
        <v>14676</v>
      </c>
      <c r="G888">
        <v>0.65569999999999995</v>
      </c>
      <c r="H888">
        <v>0.84009999999999996</v>
      </c>
      <c r="I888">
        <v>0.30520000000000003</v>
      </c>
      <c r="J888">
        <v>53032</v>
      </c>
      <c r="K888">
        <v>25000</v>
      </c>
      <c r="L888">
        <v>11014</v>
      </c>
      <c r="M888">
        <v>20</v>
      </c>
      <c r="N888" t="s">
        <v>19</v>
      </c>
      <c r="O888" t="s">
        <v>73</v>
      </c>
      <c r="P888" t="s">
        <v>616</v>
      </c>
      <c r="Q888" t="str">
        <f t="shared" si="13"/>
        <v>yes</v>
      </c>
    </row>
    <row r="889" spans="1:17" x14ac:dyDescent="0.2">
      <c r="A889">
        <v>216278</v>
      </c>
      <c r="B889" t="s">
        <v>942</v>
      </c>
      <c r="C889" t="s">
        <v>855</v>
      </c>
      <c r="D889">
        <v>0.81430000000000002</v>
      </c>
      <c r="E889">
        <v>2163</v>
      </c>
      <c r="F889">
        <v>59850</v>
      </c>
      <c r="G889">
        <v>0.81740000000000002</v>
      </c>
      <c r="H889">
        <v>0.86329999999999996</v>
      </c>
      <c r="I889">
        <v>0.249</v>
      </c>
      <c r="J889">
        <v>61723</v>
      </c>
      <c r="K889">
        <v>27000</v>
      </c>
      <c r="L889">
        <v>9249</v>
      </c>
      <c r="M889">
        <v>13</v>
      </c>
      <c r="N889" t="s">
        <v>24</v>
      </c>
      <c r="O889" t="s">
        <v>73</v>
      </c>
      <c r="P889" t="s">
        <v>616</v>
      </c>
      <c r="Q889" t="str">
        <f t="shared" si="13"/>
        <v>yes</v>
      </c>
    </row>
    <row r="890" spans="1:17" x14ac:dyDescent="0.2">
      <c r="A890">
        <v>216287</v>
      </c>
      <c r="B890" t="s">
        <v>943</v>
      </c>
      <c r="C890" t="s">
        <v>855</v>
      </c>
      <c r="D890">
        <v>7.46E-2</v>
      </c>
      <c r="E890">
        <v>1613</v>
      </c>
      <c r="F890">
        <v>65494</v>
      </c>
      <c r="G890">
        <v>0.92269999999999996</v>
      </c>
      <c r="H890">
        <v>0.93979999999999997</v>
      </c>
      <c r="I890">
        <v>0.1948</v>
      </c>
      <c r="J890">
        <v>80257</v>
      </c>
      <c r="K890">
        <v>17500</v>
      </c>
      <c r="L890">
        <v>14961</v>
      </c>
      <c r="M890">
        <v>7</v>
      </c>
      <c r="N890" t="s">
        <v>24</v>
      </c>
      <c r="O890" t="s">
        <v>29</v>
      </c>
      <c r="P890" t="s">
        <v>616</v>
      </c>
      <c r="Q890" t="str">
        <f t="shared" si="13"/>
        <v>yes</v>
      </c>
    </row>
    <row r="891" spans="1:17" x14ac:dyDescent="0.2">
      <c r="A891">
        <v>216339</v>
      </c>
      <c r="B891" t="s">
        <v>944</v>
      </c>
      <c r="C891" t="s">
        <v>855</v>
      </c>
      <c r="D891">
        <v>0.80410000000000004</v>
      </c>
      <c r="E891">
        <v>20970</v>
      </c>
      <c r="F891">
        <v>38958</v>
      </c>
      <c r="G891">
        <v>0.75049999999999994</v>
      </c>
      <c r="H891">
        <v>0.82609999999999995</v>
      </c>
      <c r="I891">
        <v>0.31969999999999998</v>
      </c>
      <c r="J891">
        <v>63727</v>
      </c>
      <c r="K891">
        <v>24395</v>
      </c>
      <c r="L891">
        <v>12479</v>
      </c>
      <c r="M891">
        <v>12</v>
      </c>
      <c r="N891" t="s">
        <v>19</v>
      </c>
      <c r="O891" t="s">
        <v>20</v>
      </c>
      <c r="P891" t="s">
        <v>616</v>
      </c>
      <c r="Q891" t="str">
        <f t="shared" si="13"/>
        <v>yes</v>
      </c>
    </row>
    <row r="892" spans="1:17" x14ac:dyDescent="0.2">
      <c r="A892">
        <v>216357</v>
      </c>
      <c r="B892" t="s">
        <v>945</v>
      </c>
      <c r="C892" t="s">
        <v>855</v>
      </c>
      <c r="D892">
        <v>0.71550000000000002</v>
      </c>
      <c r="E892">
        <v>788</v>
      </c>
      <c r="F892">
        <v>38344</v>
      </c>
      <c r="G892">
        <v>0.48730000000000001</v>
      </c>
      <c r="H892">
        <v>0.73270000000000002</v>
      </c>
      <c r="I892">
        <v>0.4078</v>
      </c>
      <c r="J892">
        <v>49714</v>
      </c>
      <c r="K892">
        <v>27000</v>
      </c>
      <c r="L892">
        <v>7413</v>
      </c>
      <c r="M892">
        <v>12</v>
      </c>
      <c r="N892" t="s">
        <v>24</v>
      </c>
      <c r="O892" t="s">
        <v>73</v>
      </c>
      <c r="P892" t="s">
        <v>616</v>
      </c>
      <c r="Q892" t="str">
        <f t="shared" si="13"/>
        <v>no</v>
      </c>
    </row>
    <row r="893" spans="1:17" x14ac:dyDescent="0.2">
      <c r="A893">
        <v>216366</v>
      </c>
      <c r="B893" t="s">
        <v>946</v>
      </c>
      <c r="C893" t="s">
        <v>855</v>
      </c>
      <c r="D893">
        <v>0.80969999999999998</v>
      </c>
      <c r="E893">
        <v>3755</v>
      </c>
      <c r="F893">
        <v>47505</v>
      </c>
      <c r="G893">
        <v>0.68569999999999998</v>
      </c>
      <c r="H893">
        <v>0.8246</v>
      </c>
      <c r="I893">
        <v>0.37469999999999998</v>
      </c>
      <c r="J893">
        <v>77449</v>
      </c>
      <c r="K893">
        <v>14744</v>
      </c>
      <c r="L893">
        <v>10627</v>
      </c>
      <c r="M893">
        <v>12</v>
      </c>
      <c r="N893" t="s">
        <v>24</v>
      </c>
      <c r="O893" t="s">
        <v>20</v>
      </c>
      <c r="P893" t="s">
        <v>616</v>
      </c>
      <c r="Q893" t="str">
        <f t="shared" si="13"/>
        <v>yes</v>
      </c>
    </row>
    <row r="894" spans="1:17" x14ac:dyDescent="0.2">
      <c r="A894">
        <v>216524</v>
      </c>
      <c r="B894" t="s">
        <v>947</v>
      </c>
      <c r="C894" t="s">
        <v>855</v>
      </c>
      <c r="D894">
        <v>0.91769999999999996</v>
      </c>
      <c r="E894">
        <v>1491</v>
      </c>
      <c r="F894">
        <v>61210</v>
      </c>
      <c r="G894">
        <v>0.73280000000000001</v>
      </c>
      <c r="H894">
        <v>0.86909999999999998</v>
      </c>
      <c r="I894">
        <v>0.2011</v>
      </c>
      <c r="J894">
        <v>73721</v>
      </c>
      <c r="K894">
        <v>27000</v>
      </c>
      <c r="L894">
        <v>9216</v>
      </c>
      <c r="M894">
        <v>10</v>
      </c>
      <c r="N894" t="s">
        <v>24</v>
      </c>
      <c r="O894" t="s">
        <v>29</v>
      </c>
      <c r="P894" t="s">
        <v>616</v>
      </c>
      <c r="Q894" t="str">
        <f t="shared" si="13"/>
        <v>yes</v>
      </c>
    </row>
    <row r="895" spans="1:17" x14ac:dyDescent="0.2">
      <c r="A895">
        <v>216542</v>
      </c>
      <c r="B895" t="s">
        <v>948</v>
      </c>
      <c r="C895" t="s">
        <v>855</v>
      </c>
      <c r="D895">
        <v>0.61199999999999999</v>
      </c>
      <c r="E895">
        <v>471</v>
      </c>
      <c r="F895">
        <v>25240</v>
      </c>
      <c r="G895">
        <v>0.4904</v>
      </c>
      <c r="H895">
        <v>0.78490000000000004</v>
      </c>
      <c r="I895">
        <v>0.47389999999999999</v>
      </c>
      <c r="J895">
        <v>39016</v>
      </c>
      <c r="K895">
        <v>27000</v>
      </c>
      <c r="L895">
        <v>5928</v>
      </c>
      <c r="M895">
        <v>12</v>
      </c>
      <c r="N895" t="s">
        <v>24</v>
      </c>
      <c r="O895" t="s">
        <v>29</v>
      </c>
      <c r="P895" t="s">
        <v>616</v>
      </c>
      <c r="Q895" t="str">
        <f t="shared" si="13"/>
        <v>no</v>
      </c>
    </row>
    <row r="896" spans="1:17" x14ac:dyDescent="0.2">
      <c r="A896">
        <v>216597</v>
      </c>
      <c r="B896" t="s">
        <v>949</v>
      </c>
      <c r="C896" t="s">
        <v>855</v>
      </c>
      <c r="D896">
        <v>0.26979999999999998</v>
      </c>
      <c r="E896">
        <v>6938</v>
      </c>
      <c r="F896">
        <v>67776</v>
      </c>
      <c r="G896">
        <v>0.91859999999999997</v>
      </c>
      <c r="H896">
        <v>0.9506</v>
      </c>
      <c r="I896">
        <v>0.1202</v>
      </c>
      <c r="J896">
        <v>100423</v>
      </c>
      <c r="K896">
        <v>25874</v>
      </c>
      <c r="L896">
        <v>13825</v>
      </c>
      <c r="M896">
        <v>10</v>
      </c>
      <c r="N896" t="s">
        <v>24</v>
      </c>
      <c r="O896" t="s">
        <v>29</v>
      </c>
      <c r="P896" t="s">
        <v>616</v>
      </c>
      <c r="Q896" t="str">
        <f t="shared" si="13"/>
        <v>yes</v>
      </c>
    </row>
    <row r="897" spans="1:17" x14ac:dyDescent="0.2">
      <c r="A897">
        <v>216667</v>
      </c>
      <c r="B897" t="s">
        <v>950</v>
      </c>
      <c r="C897" t="s">
        <v>855</v>
      </c>
      <c r="D897">
        <v>0.80640000000000001</v>
      </c>
      <c r="E897">
        <v>1295</v>
      </c>
      <c r="F897">
        <v>29392</v>
      </c>
      <c r="G897">
        <v>0.69520000000000004</v>
      </c>
      <c r="H897">
        <v>0.81210000000000004</v>
      </c>
      <c r="I897">
        <v>0.3115</v>
      </c>
      <c r="J897">
        <v>67918</v>
      </c>
      <c r="K897">
        <v>27000</v>
      </c>
      <c r="L897">
        <v>8324</v>
      </c>
      <c r="M897">
        <v>11</v>
      </c>
      <c r="N897" t="s">
        <v>24</v>
      </c>
      <c r="O897" t="s">
        <v>29</v>
      </c>
      <c r="P897" t="s">
        <v>616</v>
      </c>
      <c r="Q897" t="str">
        <f t="shared" si="13"/>
        <v>yes</v>
      </c>
    </row>
    <row r="898" spans="1:17" x14ac:dyDescent="0.2">
      <c r="A898">
        <v>216694</v>
      </c>
      <c r="B898" t="s">
        <v>951</v>
      </c>
      <c r="C898" t="s">
        <v>855</v>
      </c>
      <c r="D898">
        <v>0.8982</v>
      </c>
      <c r="E898">
        <v>1009</v>
      </c>
      <c r="F898">
        <v>30480</v>
      </c>
      <c r="G898">
        <v>0.65539999999999998</v>
      </c>
      <c r="H898">
        <v>0.71640000000000004</v>
      </c>
      <c r="I898">
        <v>0.38159999999999999</v>
      </c>
      <c r="J898">
        <v>58537</v>
      </c>
      <c r="K898">
        <v>27000</v>
      </c>
      <c r="L898">
        <v>6739</v>
      </c>
      <c r="M898">
        <v>12</v>
      </c>
      <c r="N898" t="s">
        <v>24</v>
      </c>
      <c r="O898" t="s">
        <v>73</v>
      </c>
      <c r="P898" t="s">
        <v>616</v>
      </c>
      <c r="Q898" t="str">
        <f t="shared" ref="Q898:Q961" si="14">IF(J898&gt;50000,"yes","no")</f>
        <v>yes</v>
      </c>
    </row>
    <row r="899" spans="1:17" x14ac:dyDescent="0.2">
      <c r="A899">
        <v>216764</v>
      </c>
      <c r="B899" t="s">
        <v>952</v>
      </c>
      <c r="C899" t="s">
        <v>855</v>
      </c>
      <c r="D899">
        <v>0.78400000000000003</v>
      </c>
      <c r="E899">
        <v>14164</v>
      </c>
      <c r="F899">
        <v>22599</v>
      </c>
      <c r="G899">
        <v>0.70509999999999995</v>
      </c>
      <c r="H899">
        <v>0.83109999999999995</v>
      </c>
      <c r="I899">
        <v>0.254</v>
      </c>
      <c r="J899">
        <v>61258</v>
      </c>
      <c r="K899">
        <v>23500</v>
      </c>
      <c r="L899">
        <v>11216</v>
      </c>
      <c r="M899">
        <v>20</v>
      </c>
      <c r="N899" t="s">
        <v>19</v>
      </c>
      <c r="O899" t="s">
        <v>29</v>
      </c>
      <c r="P899" t="s">
        <v>616</v>
      </c>
      <c r="Q899" t="str">
        <f t="shared" si="14"/>
        <v>yes</v>
      </c>
    </row>
    <row r="900" spans="1:17" x14ac:dyDescent="0.2">
      <c r="A900">
        <v>216807</v>
      </c>
      <c r="B900" t="s">
        <v>389</v>
      </c>
      <c r="C900" t="s">
        <v>855</v>
      </c>
      <c r="D900">
        <v>0.92559999999999998</v>
      </c>
      <c r="E900">
        <v>1041</v>
      </c>
      <c r="F900">
        <v>40290</v>
      </c>
      <c r="G900">
        <v>0.64549999999999996</v>
      </c>
      <c r="H900">
        <v>0.80969999999999998</v>
      </c>
      <c r="I900">
        <v>0.26819999999999999</v>
      </c>
      <c r="J900">
        <v>53861</v>
      </c>
      <c r="K900">
        <v>26060</v>
      </c>
      <c r="L900">
        <v>7574</v>
      </c>
      <c r="M900">
        <v>12</v>
      </c>
      <c r="N900" t="s">
        <v>24</v>
      </c>
      <c r="O900" t="s">
        <v>73</v>
      </c>
      <c r="P900" t="s">
        <v>616</v>
      </c>
      <c r="Q900" t="str">
        <f t="shared" si="14"/>
        <v>yes</v>
      </c>
    </row>
    <row r="901" spans="1:17" x14ac:dyDescent="0.2">
      <c r="A901">
        <v>216852</v>
      </c>
      <c r="B901" t="s">
        <v>953</v>
      </c>
      <c r="C901" t="s">
        <v>855</v>
      </c>
      <c r="D901">
        <v>0.70930000000000004</v>
      </c>
      <c r="E901">
        <v>2951</v>
      </c>
      <c r="F901">
        <v>55730</v>
      </c>
      <c r="G901">
        <v>0.68320000000000003</v>
      </c>
      <c r="H901">
        <v>0.78359999999999996</v>
      </c>
      <c r="I901">
        <v>0.32800000000000001</v>
      </c>
      <c r="J901">
        <v>70920</v>
      </c>
      <c r="K901">
        <v>27000</v>
      </c>
      <c r="L901">
        <v>8979</v>
      </c>
      <c r="M901">
        <v>11</v>
      </c>
      <c r="N901" t="s">
        <v>24</v>
      </c>
      <c r="O901" t="s">
        <v>29</v>
      </c>
      <c r="P901" t="s">
        <v>616</v>
      </c>
      <c r="Q901" t="str">
        <f t="shared" si="14"/>
        <v>yes</v>
      </c>
    </row>
    <row r="902" spans="1:17" x14ac:dyDescent="0.2">
      <c r="A902">
        <v>216931</v>
      </c>
      <c r="B902" t="s">
        <v>954</v>
      </c>
      <c r="C902" t="s">
        <v>855</v>
      </c>
      <c r="D902">
        <v>0.90639999999999998</v>
      </c>
      <c r="E902">
        <v>1985</v>
      </c>
      <c r="F902">
        <v>43496</v>
      </c>
      <c r="G902">
        <v>0.63170000000000004</v>
      </c>
      <c r="H902">
        <v>0.7157</v>
      </c>
      <c r="I902">
        <v>0.34460000000000002</v>
      </c>
      <c r="J902">
        <v>63454</v>
      </c>
      <c r="K902">
        <v>26000</v>
      </c>
      <c r="L902">
        <v>9848</v>
      </c>
      <c r="M902">
        <v>13</v>
      </c>
      <c r="N902" t="s">
        <v>24</v>
      </c>
      <c r="O902" t="s">
        <v>20</v>
      </c>
      <c r="P902" t="s">
        <v>616</v>
      </c>
      <c r="Q902" t="str">
        <f t="shared" si="14"/>
        <v>yes</v>
      </c>
    </row>
    <row r="903" spans="1:17" x14ac:dyDescent="0.2">
      <c r="A903">
        <v>217013</v>
      </c>
      <c r="B903" t="s">
        <v>955</v>
      </c>
      <c r="C903" t="s">
        <v>855</v>
      </c>
      <c r="D903">
        <v>0.92110000000000003</v>
      </c>
      <c r="E903">
        <v>865</v>
      </c>
      <c r="F903">
        <v>27100</v>
      </c>
      <c r="G903">
        <v>0.48149999999999998</v>
      </c>
      <c r="H903">
        <v>0.74470000000000003</v>
      </c>
      <c r="I903">
        <v>0.23469999999999999</v>
      </c>
      <c r="J903">
        <v>43326</v>
      </c>
      <c r="K903">
        <v>26328</v>
      </c>
      <c r="L903">
        <v>7205</v>
      </c>
      <c r="M903">
        <v>15</v>
      </c>
      <c r="N903" t="s">
        <v>24</v>
      </c>
      <c r="O903" t="s">
        <v>20</v>
      </c>
      <c r="P903" t="s">
        <v>616</v>
      </c>
      <c r="Q903" t="str">
        <f t="shared" si="14"/>
        <v>no</v>
      </c>
    </row>
    <row r="904" spans="1:17" x14ac:dyDescent="0.2">
      <c r="A904">
        <v>217059</v>
      </c>
      <c r="B904" t="s">
        <v>956</v>
      </c>
      <c r="C904" t="s">
        <v>855</v>
      </c>
      <c r="D904">
        <v>0.73740000000000006</v>
      </c>
      <c r="E904">
        <v>3265</v>
      </c>
      <c r="F904">
        <v>25588</v>
      </c>
      <c r="G904">
        <v>0.64100000000000001</v>
      </c>
      <c r="H904">
        <v>0.78210000000000002</v>
      </c>
      <c r="I904">
        <v>0.28079999999999999</v>
      </c>
      <c r="J904">
        <v>61012</v>
      </c>
      <c r="K904">
        <v>26000</v>
      </c>
      <c r="L904">
        <v>9539</v>
      </c>
      <c r="M904">
        <v>15</v>
      </c>
      <c r="N904" t="s">
        <v>24</v>
      </c>
      <c r="O904" t="s">
        <v>29</v>
      </c>
      <c r="P904" t="s">
        <v>616</v>
      </c>
      <c r="Q904" t="str">
        <f t="shared" si="14"/>
        <v>yes</v>
      </c>
    </row>
    <row r="905" spans="1:17" x14ac:dyDescent="0.2">
      <c r="A905">
        <v>217156</v>
      </c>
      <c r="B905" t="s">
        <v>957</v>
      </c>
      <c r="C905" t="s">
        <v>958</v>
      </c>
      <c r="D905">
        <v>5.3900000000000003E-2</v>
      </c>
      <c r="E905">
        <v>7226</v>
      </c>
      <c r="F905">
        <v>71412</v>
      </c>
      <c r="G905">
        <v>0.95689999999999997</v>
      </c>
      <c r="H905">
        <v>0.98819999999999997</v>
      </c>
      <c r="I905">
        <v>0.1384</v>
      </c>
      <c r="J905">
        <v>93487</v>
      </c>
      <c r="K905">
        <v>11428</v>
      </c>
      <c r="L905">
        <v>17839</v>
      </c>
      <c r="M905">
        <v>6</v>
      </c>
      <c r="N905" t="s">
        <v>24</v>
      </c>
      <c r="O905" t="s">
        <v>20</v>
      </c>
      <c r="P905" t="s">
        <v>616</v>
      </c>
      <c r="Q905" t="str">
        <f t="shared" si="14"/>
        <v>yes</v>
      </c>
    </row>
    <row r="906" spans="1:17" x14ac:dyDescent="0.2">
      <c r="A906">
        <v>217165</v>
      </c>
      <c r="B906" t="s">
        <v>959</v>
      </c>
      <c r="C906" t="s">
        <v>958</v>
      </c>
      <c r="D906">
        <v>0.65459999999999996</v>
      </c>
      <c r="E906">
        <v>3194</v>
      </c>
      <c r="F906">
        <v>52677</v>
      </c>
      <c r="G906">
        <v>0.79749999999999999</v>
      </c>
      <c r="H906">
        <v>0.86909999999999998</v>
      </c>
      <c r="I906">
        <v>0.12529999999999999</v>
      </c>
      <c r="J906">
        <v>90008</v>
      </c>
      <c r="K906">
        <v>26849</v>
      </c>
      <c r="L906">
        <v>14681</v>
      </c>
      <c r="M906">
        <v>13</v>
      </c>
      <c r="N906" t="s">
        <v>24</v>
      </c>
      <c r="O906" t="s">
        <v>29</v>
      </c>
      <c r="P906" t="s">
        <v>616</v>
      </c>
      <c r="Q906" t="str">
        <f t="shared" si="14"/>
        <v>yes</v>
      </c>
    </row>
    <row r="907" spans="1:17" x14ac:dyDescent="0.2">
      <c r="A907">
        <v>217235</v>
      </c>
      <c r="B907" t="s">
        <v>960</v>
      </c>
      <c r="C907" t="s">
        <v>958</v>
      </c>
      <c r="D907">
        <v>0.8841</v>
      </c>
      <c r="E907">
        <v>3868</v>
      </c>
      <c r="F907">
        <v>42419</v>
      </c>
      <c r="G907">
        <v>0.55410000000000004</v>
      </c>
      <c r="H907">
        <v>0.81989999999999996</v>
      </c>
      <c r="I907">
        <v>0.3004</v>
      </c>
      <c r="J907">
        <v>43418</v>
      </c>
      <c r="K907">
        <v>26000</v>
      </c>
      <c r="L907">
        <v>10624</v>
      </c>
      <c r="M907">
        <v>14</v>
      </c>
      <c r="N907" t="s">
        <v>24</v>
      </c>
      <c r="O907" t="s">
        <v>20</v>
      </c>
      <c r="P907" t="s">
        <v>616</v>
      </c>
      <c r="Q907" t="str">
        <f t="shared" si="14"/>
        <v>no</v>
      </c>
    </row>
    <row r="908" spans="1:17" x14ac:dyDescent="0.2">
      <c r="A908">
        <v>217402</v>
      </c>
      <c r="B908" t="s">
        <v>961</v>
      </c>
      <c r="C908" t="s">
        <v>958</v>
      </c>
      <c r="D908">
        <v>0.50890000000000002</v>
      </c>
      <c r="E908">
        <v>4229</v>
      </c>
      <c r="F908">
        <v>63550</v>
      </c>
      <c r="G908">
        <v>0.85819999999999996</v>
      </c>
      <c r="H908">
        <v>0.9395</v>
      </c>
      <c r="I908">
        <v>0.1343</v>
      </c>
      <c r="J908">
        <v>87054</v>
      </c>
      <c r="K908">
        <v>27000</v>
      </c>
      <c r="L908">
        <v>12190</v>
      </c>
      <c r="M908">
        <v>11</v>
      </c>
      <c r="N908" t="s">
        <v>24</v>
      </c>
      <c r="O908" t="s">
        <v>20</v>
      </c>
      <c r="P908" t="s">
        <v>616</v>
      </c>
      <c r="Q908" t="str">
        <f t="shared" si="14"/>
        <v>yes</v>
      </c>
    </row>
    <row r="909" spans="1:17" x14ac:dyDescent="0.2">
      <c r="A909">
        <v>217420</v>
      </c>
      <c r="B909" t="s">
        <v>962</v>
      </c>
      <c r="C909" t="s">
        <v>958</v>
      </c>
      <c r="D909">
        <v>0.91820000000000002</v>
      </c>
      <c r="E909">
        <v>5049</v>
      </c>
      <c r="F909">
        <v>27299</v>
      </c>
      <c r="G909">
        <v>0.48130000000000001</v>
      </c>
      <c r="H909">
        <v>0.73340000000000005</v>
      </c>
      <c r="I909">
        <v>0.42049999999999998</v>
      </c>
      <c r="J909">
        <v>56318</v>
      </c>
      <c r="K909">
        <v>20500</v>
      </c>
      <c r="L909">
        <v>11523</v>
      </c>
      <c r="M909">
        <v>15</v>
      </c>
      <c r="N909" t="s">
        <v>19</v>
      </c>
      <c r="O909" t="s">
        <v>29</v>
      </c>
      <c r="P909" t="s">
        <v>616</v>
      </c>
      <c r="Q909" t="str">
        <f t="shared" si="14"/>
        <v>yes</v>
      </c>
    </row>
    <row r="910" spans="1:17" x14ac:dyDescent="0.2">
      <c r="A910">
        <v>217484</v>
      </c>
      <c r="B910" t="s">
        <v>963</v>
      </c>
      <c r="C910" t="s">
        <v>958</v>
      </c>
      <c r="D910">
        <v>0.72160000000000002</v>
      </c>
      <c r="E910">
        <v>13381</v>
      </c>
      <c r="F910">
        <v>37146</v>
      </c>
      <c r="G910">
        <v>0.73309999999999997</v>
      </c>
      <c r="H910">
        <v>0.83620000000000005</v>
      </c>
      <c r="I910">
        <v>0.21759999999999999</v>
      </c>
      <c r="J910">
        <v>69743</v>
      </c>
      <c r="K910">
        <v>22250</v>
      </c>
      <c r="L910">
        <v>11089</v>
      </c>
      <c r="M910">
        <v>17</v>
      </c>
      <c r="N910" t="s">
        <v>19</v>
      </c>
      <c r="O910" t="s">
        <v>29</v>
      </c>
      <c r="P910" t="s">
        <v>616</v>
      </c>
      <c r="Q910" t="str">
        <f t="shared" si="14"/>
        <v>yes</v>
      </c>
    </row>
    <row r="911" spans="1:17" x14ac:dyDescent="0.2">
      <c r="A911">
        <v>217493</v>
      </c>
      <c r="B911" t="s">
        <v>964</v>
      </c>
      <c r="C911" t="s">
        <v>958</v>
      </c>
      <c r="D911">
        <v>0.18659999999999999</v>
      </c>
      <c r="E911">
        <v>2084</v>
      </c>
      <c r="F911">
        <v>62688</v>
      </c>
      <c r="G911">
        <v>0.88770000000000004</v>
      </c>
      <c r="H911">
        <v>0.95040000000000002</v>
      </c>
      <c r="I911">
        <v>0.1482</v>
      </c>
      <c r="J911">
        <v>68140</v>
      </c>
      <c r="K911">
        <v>27000</v>
      </c>
      <c r="L911">
        <v>11226</v>
      </c>
      <c r="M911">
        <v>8</v>
      </c>
      <c r="N911" t="s">
        <v>24</v>
      </c>
      <c r="O911" t="s">
        <v>20</v>
      </c>
      <c r="P911" t="s">
        <v>616</v>
      </c>
      <c r="Q911" t="str">
        <f t="shared" si="14"/>
        <v>yes</v>
      </c>
    </row>
    <row r="912" spans="1:17" x14ac:dyDescent="0.2">
      <c r="A912">
        <v>217518</v>
      </c>
      <c r="B912" t="s">
        <v>965</v>
      </c>
      <c r="C912" t="s">
        <v>958</v>
      </c>
      <c r="D912">
        <v>0.87709999999999999</v>
      </c>
      <c r="E912">
        <v>3946</v>
      </c>
      <c r="F912">
        <v>44418</v>
      </c>
      <c r="G912">
        <v>0.6865</v>
      </c>
      <c r="H912">
        <v>0.81089999999999995</v>
      </c>
      <c r="I912">
        <v>0.16400000000000001</v>
      </c>
      <c r="J912">
        <v>70266</v>
      </c>
      <c r="K912">
        <v>26940</v>
      </c>
      <c r="L912">
        <v>13293</v>
      </c>
      <c r="M912">
        <v>10</v>
      </c>
      <c r="N912" t="s">
        <v>24</v>
      </c>
      <c r="O912" t="s">
        <v>29</v>
      </c>
      <c r="P912" t="s">
        <v>616</v>
      </c>
      <c r="Q912" t="str">
        <f t="shared" si="14"/>
        <v>yes</v>
      </c>
    </row>
    <row r="913" spans="1:17" x14ac:dyDescent="0.2">
      <c r="A913">
        <v>217536</v>
      </c>
      <c r="B913" t="s">
        <v>966</v>
      </c>
      <c r="C913" t="s">
        <v>958</v>
      </c>
      <c r="D913">
        <v>0.68169999999999997</v>
      </c>
      <c r="E913">
        <v>2121</v>
      </c>
      <c r="F913">
        <v>50100</v>
      </c>
      <c r="G913">
        <v>0.76880000000000004</v>
      </c>
      <c r="H913">
        <v>0.82789999999999997</v>
      </c>
      <c r="I913">
        <v>0.1507</v>
      </c>
      <c r="J913">
        <v>72975</v>
      </c>
      <c r="K913">
        <v>27000</v>
      </c>
      <c r="L913">
        <v>9135</v>
      </c>
      <c r="M913">
        <v>12</v>
      </c>
      <c r="N913" t="s">
        <v>24</v>
      </c>
      <c r="O913" t="s">
        <v>29</v>
      </c>
      <c r="P913" t="s">
        <v>616</v>
      </c>
      <c r="Q913" t="str">
        <f t="shared" si="14"/>
        <v>yes</v>
      </c>
    </row>
    <row r="914" spans="1:17" x14ac:dyDescent="0.2">
      <c r="A914">
        <v>230816</v>
      </c>
      <c r="B914" t="s">
        <v>967</v>
      </c>
      <c r="C914" t="s">
        <v>968</v>
      </c>
      <c r="D914">
        <v>0.44529999999999997</v>
      </c>
      <c r="E914">
        <v>780</v>
      </c>
      <c r="F914">
        <v>66262</v>
      </c>
      <c r="G914">
        <v>0.71209999999999996</v>
      </c>
      <c r="H914">
        <v>0.82040000000000002</v>
      </c>
      <c r="I914">
        <v>0.25269999999999998</v>
      </c>
      <c r="J914">
        <v>38289</v>
      </c>
      <c r="K914">
        <v>26000</v>
      </c>
      <c r="L914">
        <v>10055</v>
      </c>
      <c r="M914">
        <v>9</v>
      </c>
      <c r="N914" t="s">
        <v>24</v>
      </c>
      <c r="O914" t="s">
        <v>73</v>
      </c>
      <c r="P914" t="s">
        <v>616</v>
      </c>
      <c r="Q914" t="str">
        <f t="shared" si="14"/>
        <v>no</v>
      </c>
    </row>
    <row r="915" spans="1:17" x14ac:dyDescent="0.2">
      <c r="A915">
        <v>230852</v>
      </c>
      <c r="B915" t="s">
        <v>969</v>
      </c>
      <c r="C915" t="s">
        <v>968</v>
      </c>
      <c r="D915">
        <v>0.82920000000000005</v>
      </c>
      <c r="E915">
        <v>2752</v>
      </c>
      <c r="F915">
        <v>47850</v>
      </c>
      <c r="G915">
        <v>0.65229999999999999</v>
      </c>
      <c r="H915">
        <v>0.81699999999999995</v>
      </c>
      <c r="I915">
        <v>0.25019999999999998</v>
      </c>
      <c r="J915">
        <v>58386</v>
      </c>
      <c r="K915">
        <v>26814</v>
      </c>
      <c r="L915">
        <v>9955</v>
      </c>
      <c r="M915">
        <v>13</v>
      </c>
      <c r="N915" t="s">
        <v>24</v>
      </c>
      <c r="O915" t="s">
        <v>20</v>
      </c>
      <c r="P915" t="s">
        <v>616</v>
      </c>
      <c r="Q915" t="str">
        <f t="shared" si="14"/>
        <v>yes</v>
      </c>
    </row>
    <row r="916" spans="1:17" x14ac:dyDescent="0.2">
      <c r="A916">
        <v>230959</v>
      </c>
      <c r="B916" t="s">
        <v>970</v>
      </c>
      <c r="C916" t="s">
        <v>968</v>
      </c>
      <c r="D916">
        <v>0.1075</v>
      </c>
      <c r="E916">
        <v>2738</v>
      </c>
      <c r="F916">
        <v>67600</v>
      </c>
      <c r="G916">
        <v>0.91400000000000003</v>
      </c>
      <c r="H916">
        <v>0.93659999999999999</v>
      </c>
      <c r="I916">
        <v>0.15890000000000001</v>
      </c>
      <c r="J916">
        <v>76310</v>
      </c>
      <c r="K916">
        <v>13857</v>
      </c>
      <c r="L916">
        <v>13875</v>
      </c>
      <c r="M916">
        <v>8</v>
      </c>
      <c r="N916" t="s">
        <v>24</v>
      </c>
      <c r="O916" t="s">
        <v>73</v>
      </c>
      <c r="P916" t="s">
        <v>616</v>
      </c>
      <c r="Q916" t="str">
        <f t="shared" si="14"/>
        <v>yes</v>
      </c>
    </row>
    <row r="917" spans="1:17" x14ac:dyDescent="0.2">
      <c r="A917">
        <v>230995</v>
      </c>
      <c r="B917" t="s">
        <v>971</v>
      </c>
      <c r="C917" t="s">
        <v>968</v>
      </c>
      <c r="D917">
        <v>0.74439999999999995</v>
      </c>
      <c r="E917">
        <v>2428</v>
      </c>
      <c r="F917">
        <v>49740</v>
      </c>
      <c r="G917">
        <v>0.60209999999999997</v>
      </c>
      <c r="H917">
        <v>0.79259999999999997</v>
      </c>
      <c r="I917">
        <v>0.24410000000000001</v>
      </c>
      <c r="J917">
        <v>65575</v>
      </c>
      <c r="K917">
        <v>25000</v>
      </c>
      <c r="L917">
        <v>8275</v>
      </c>
      <c r="M917">
        <v>13</v>
      </c>
      <c r="N917" t="s">
        <v>24</v>
      </c>
      <c r="O917" t="s">
        <v>73</v>
      </c>
      <c r="P917" t="s">
        <v>616</v>
      </c>
      <c r="Q917" t="str">
        <f t="shared" si="14"/>
        <v>yes</v>
      </c>
    </row>
    <row r="918" spans="1:17" x14ac:dyDescent="0.2">
      <c r="A918">
        <v>231059</v>
      </c>
      <c r="B918" t="s">
        <v>972</v>
      </c>
      <c r="C918" t="s">
        <v>968</v>
      </c>
      <c r="D918">
        <v>0.84509999999999996</v>
      </c>
      <c r="E918">
        <v>1092</v>
      </c>
      <c r="F918">
        <v>51450</v>
      </c>
      <c r="G918">
        <v>0.72770000000000001</v>
      </c>
      <c r="H918">
        <v>0.7994</v>
      </c>
      <c r="I918">
        <v>0.23680000000000001</v>
      </c>
      <c r="J918">
        <v>61317</v>
      </c>
      <c r="K918">
        <v>26922</v>
      </c>
      <c r="L918">
        <v>9332</v>
      </c>
      <c r="M918">
        <v>10</v>
      </c>
      <c r="N918" t="s">
        <v>24</v>
      </c>
      <c r="O918" t="s">
        <v>29</v>
      </c>
      <c r="P918" t="s">
        <v>616</v>
      </c>
      <c r="Q918" t="str">
        <f t="shared" si="14"/>
        <v>yes</v>
      </c>
    </row>
    <row r="919" spans="1:17" x14ac:dyDescent="0.2">
      <c r="A919">
        <v>231095</v>
      </c>
      <c r="B919" t="s">
        <v>278</v>
      </c>
      <c r="C919" t="s">
        <v>968</v>
      </c>
      <c r="D919">
        <v>0.66669999999999996</v>
      </c>
      <c r="E919">
        <v>50</v>
      </c>
      <c r="F919">
        <v>40760</v>
      </c>
      <c r="G919">
        <v>0.31580000000000003</v>
      </c>
      <c r="H919">
        <v>0.85709999999999997</v>
      </c>
      <c r="I919">
        <v>0.44869999999999999</v>
      </c>
      <c r="J919">
        <v>30573</v>
      </c>
      <c r="K919">
        <v>23000</v>
      </c>
      <c r="L919">
        <v>5583</v>
      </c>
      <c r="M919">
        <v>7</v>
      </c>
      <c r="N919" t="s">
        <v>24</v>
      </c>
      <c r="O919" t="s">
        <v>73</v>
      </c>
      <c r="P919" t="s">
        <v>616</v>
      </c>
      <c r="Q919" t="str">
        <f t="shared" si="14"/>
        <v>no</v>
      </c>
    </row>
    <row r="920" spans="1:17" x14ac:dyDescent="0.2">
      <c r="A920">
        <v>231165</v>
      </c>
      <c r="B920" t="s">
        <v>973</v>
      </c>
      <c r="C920" t="s">
        <v>968</v>
      </c>
      <c r="D920">
        <v>0.81669999999999998</v>
      </c>
      <c r="E920">
        <v>3590</v>
      </c>
      <c r="F920">
        <v>22296</v>
      </c>
      <c r="G920">
        <v>0.47220000000000001</v>
      </c>
      <c r="H920">
        <v>0.67830000000000001</v>
      </c>
      <c r="I920">
        <v>0.34129999999999999</v>
      </c>
      <c r="J920">
        <v>50331</v>
      </c>
      <c r="K920">
        <v>15000</v>
      </c>
      <c r="L920">
        <v>7714</v>
      </c>
      <c r="M920">
        <v>13</v>
      </c>
      <c r="N920" t="s">
        <v>19</v>
      </c>
      <c r="O920" t="s">
        <v>73</v>
      </c>
      <c r="P920" t="s">
        <v>616</v>
      </c>
      <c r="Q920" t="str">
        <f t="shared" si="14"/>
        <v>yes</v>
      </c>
    </row>
    <row r="921" spans="1:17" x14ac:dyDescent="0.2">
      <c r="A921">
        <v>231174</v>
      </c>
      <c r="B921" t="s">
        <v>974</v>
      </c>
      <c r="C921" t="s">
        <v>968</v>
      </c>
      <c r="D921">
        <v>0.65300000000000002</v>
      </c>
      <c r="E921">
        <v>11743</v>
      </c>
      <c r="F921">
        <v>45502</v>
      </c>
      <c r="G921">
        <v>0.78590000000000004</v>
      </c>
      <c r="H921">
        <v>0.89180000000000004</v>
      </c>
      <c r="I921">
        <v>0.13150000000000001</v>
      </c>
      <c r="J921">
        <v>62472</v>
      </c>
      <c r="K921">
        <v>20951</v>
      </c>
      <c r="L921">
        <v>10288</v>
      </c>
      <c r="M921">
        <v>17</v>
      </c>
      <c r="N921" t="s">
        <v>19</v>
      </c>
      <c r="O921" t="s">
        <v>20</v>
      </c>
      <c r="P921" t="s">
        <v>616</v>
      </c>
      <c r="Q921" t="str">
        <f t="shared" si="14"/>
        <v>yes</v>
      </c>
    </row>
    <row r="922" spans="1:17" x14ac:dyDescent="0.2">
      <c r="A922">
        <v>421878</v>
      </c>
      <c r="B922" t="s">
        <v>975</v>
      </c>
      <c r="C922" t="s">
        <v>721</v>
      </c>
      <c r="D922">
        <v>0.69630000000000003</v>
      </c>
      <c r="E922">
        <v>495</v>
      </c>
      <c r="F922">
        <v>18383</v>
      </c>
      <c r="G922">
        <v>0.3412</v>
      </c>
      <c r="H922">
        <v>0.5484</v>
      </c>
      <c r="I922">
        <v>0.3861</v>
      </c>
      <c r="J922">
        <v>35008</v>
      </c>
      <c r="K922">
        <v>24751</v>
      </c>
      <c r="L922">
        <v>7038</v>
      </c>
      <c r="M922">
        <v>15</v>
      </c>
      <c r="N922" t="s">
        <v>67</v>
      </c>
      <c r="O922" t="s">
        <v>20</v>
      </c>
      <c r="P922" t="s">
        <v>616</v>
      </c>
      <c r="Q922" t="str">
        <f t="shared" si="14"/>
        <v>no</v>
      </c>
    </row>
    <row r="923" spans="1:17" x14ac:dyDescent="0.2">
      <c r="A923">
        <v>436818</v>
      </c>
      <c r="B923" t="s">
        <v>976</v>
      </c>
      <c r="C923" t="s">
        <v>615</v>
      </c>
      <c r="D923">
        <v>0.86660000000000004</v>
      </c>
      <c r="E923">
        <v>733</v>
      </c>
      <c r="F923">
        <v>40808</v>
      </c>
      <c r="G923">
        <v>0.52729999999999999</v>
      </c>
      <c r="H923">
        <v>0.77780000000000005</v>
      </c>
      <c r="I923">
        <v>0.51580000000000004</v>
      </c>
      <c r="J923">
        <v>73997</v>
      </c>
      <c r="K923">
        <v>21500</v>
      </c>
      <c r="L923">
        <v>17573</v>
      </c>
      <c r="M923">
        <v>20</v>
      </c>
      <c r="N923" t="s">
        <v>19</v>
      </c>
      <c r="O923" t="s">
        <v>20</v>
      </c>
      <c r="P923" t="s">
        <v>616</v>
      </c>
      <c r="Q923" t="str">
        <f t="shared" si="14"/>
        <v>yes</v>
      </c>
    </row>
    <row r="924" spans="1:17" x14ac:dyDescent="0.2">
      <c r="A924">
        <v>436827</v>
      </c>
      <c r="B924" t="s">
        <v>977</v>
      </c>
      <c r="C924" t="s">
        <v>615</v>
      </c>
      <c r="D924">
        <v>0.88180000000000003</v>
      </c>
      <c r="E924">
        <v>454</v>
      </c>
      <c r="F924">
        <v>40808</v>
      </c>
      <c r="G924">
        <v>0.61619999999999997</v>
      </c>
      <c r="H924">
        <v>0.70240000000000002</v>
      </c>
      <c r="I924">
        <v>0.38190000000000002</v>
      </c>
      <c r="J924">
        <v>73997</v>
      </c>
      <c r="K924">
        <v>21500</v>
      </c>
      <c r="L924">
        <v>17573</v>
      </c>
      <c r="M924">
        <v>13</v>
      </c>
      <c r="N924" t="s">
        <v>19</v>
      </c>
      <c r="O924" t="s">
        <v>29</v>
      </c>
      <c r="P924" t="s">
        <v>616</v>
      </c>
      <c r="Q924" t="str">
        <f t="shared" si="14"/>
        <v>yes</v>
      </c>
    </row>
    <row r="925" spans="1:17" x14ac:dyDescent="0.2">
      <c r="A925">
        <v>436836</v>
      </c>
      <c r="B925" t="s">
        <v>978</v>
      </c>
      <c r="C925" t="s">
        <v>615</v>
      </c>
      <c r="D925">
        <v>0.82979999999999998</v>
      </c>
      <c r="E925">
        <v>2432</v>
      </c>
      <c r="F925">
        <v>40818</v>
      </c>
      <c r="G925">
        <v>0.56540000000000001</v>
      </c>
      <c r="H925">
        <v>0.81599999999999995</v>
      </c>
      <c r="I925">
        <v>0.5071</v>
      </c>
      <c r="J925">
        <v>73997</v>
      </c>
      <c r="K925">
        <v>21500</v>
      </c>
      <c r="L925">
        <v>17573</v>
      </c>
      <c r="M925">
        <v>21</v>
      </c>
      <c r="N925" t="s">
        <v>19</v>
      </c>
      <c r="O925" t="s">
        <v>20</v>
      </c>
      <c r="P925" t="s">
        <v>616</v>
      </c>
      <c r="Q925" t="str">
        <f t="shared" si="14"/>
        <v>yes</v>
      </c>
    </row>
    <row r="926" spans="1:17" x14ac:dyDescent="0.2">
      <c r="A926">
        <v>441982</v>
      </c>
      <c r="B926" t="s">
        <v>979</v>
      </c>
      <c r="C926" t="s">
        <v>649</v>
      </c>
      <c r="D926">
        <v>0.252</v>
      </c>
      <c r="E926">
        <v>377</v>
      </c>
      <c r="F926">
        <v>66398</v>
      </c>
      <c r="G926">
        <v>0.96389999999999998</v>
      </c>
      <c r="H926">
        <v>0.97960000000000003</v>
      </c>
      <c r="I926">
        <v>0.12130000000000001</v>
      </c>
      <c r="J926">
        <v>129455</v>
      </c>
      <c r="K926">
        <v>19500</v>
      </c>
      <c r="L926">
        <v>15357</v>
      </c>
      <c r="M926">
        <v>9</v>
      </c>
      <c r="N926" t="s">
        <v>24</v>
      </c>
      <c r="O926" t="s">
        <v>29</v>
      </c>
      <c r="P926" t="s">
        <v>616</v>
      </c>
      <c r="Q926" t="str">
        <f t="shared" si="14"/>
        <v>yes</v>
      </c>
    </row>
    <row r="927" spans="1:17" x14ac:dyDescent="0.2">
      <c r="A927">
        <v>446640</v>
      </c>
      <c r="B927" t="s">
        <v>980</v>
      </c>
      <c r="C927" t="s">
        <v>855</v>
      </c>
      <c r="D927">
        <v>0.87350000000000005</v>
      </c>
      <c r="E927">
        <v>615</v>
      </c>
      <c r="F927">
        <v>24400</v>
      </c>
      <c r="G927">
        <v>0.3387</v>
      </c>
      <c r="H927">
        <v>0.73880000000000001</v>
      </c>
      <c r="I927">
        <v>0.47349999999999998</v>
      </c>
      <c r="J927">
        <v>52374</v>
      </c>
      <c r="K927">
        <v>27000</v>
      </c>
      <c r="L927">
        <v>9125</v>
      </c>
      <c r="M927">
        <v>18</v>
      </c>
      <c r="N927" t="s">
        <v>24</v>
      </c>
      <c r="O927" t="s">
        <v>20</v>
      </c>
      <c r="P927" t="s">
        <v>616</v>
      </c>
      <c r="Q927" t="str">
        <f t="shared" si="14"/>
        <v>yes</v>
      </c>
    </row>
    <row r="928" spans="1:17" x14ac:dyDescent="0.2">
      <c r="A928">
        <v>460349</v>
      </c>
      <c r="B928" t="s">
        <v>981</v>
      </c>
      <c r="C928" t="s">
        <v>958</v>
      </c>
      <c r="D928">
        <v>0.90969999999999995</v>
      </c>
      <c r="E928">
        <v>2202</v>
      </c>
      <c r="F928">
        <v>13365</v>
      </c>
      <c r="G928">
        <v>0</v>
      </c>
      <c r="H928">
        <v>0.52170000000000005</v>
      </c>
      <c r="I928">
        <v>0.36230000000000001</v>
      </c>
      <c r="J928">
        <v>43418</v>
      </c>
      <c r="K928">
        <v>26000</v>
      </c>
      <c r="L928">
        <v>10481</v>
      </c>
      <c r="M928">
        <v>13</v>
      </c>
      <c r="N928" t="s">
        <v>24</v>
      </c>
      <c r="O928" t="s">
        <v>20</v>
      </c>
      <c r="P928" t="s">
        <v>616</v>
      </c>
      <c r="Q928" t="str">
        <f t="shared" si="14"/>
        <v>no</v>
      </c>
    </row>
    <row r="929" spans="1:17" x14ac:dyDescent="0.2">
      <c r="A929">
        <v>463056</v>
      </c>
      <c r="B929" t="s">
        <v>982</v>
      </c>
      <c r="C929" t="s">
        <v>615</v>
      </c>
      <c r="D929">
        <v>0.88329999999999997</v>
      </c>
      <c r="E929">
        <v>1525</v>
      </c>
      <c r="F929">
        <v>40798</v>
      </c>
      <c r="G929">
        <v>0.65049999999999997</v>
      </c>
      <c r="H929">
        <v>0.83730000000000004</v>
      </c>
      <c r="I929">
        <v>0.45650000000000002</v>
      </c>
      <c r="J929">
        <v>73997</v>
      </c>
      <c r="K929">
        <v>21500</v>
      </c>
      <c r="L929">
        <v>17573</v>
      </c>
      <c r="M929">
        <v>26</v>
      </c>
      <c r="N929" t="s">
        <v>19</v>
      </c>
      <c r="O929" t="s">
        <v>20</v>
      </c>
      <c r="P929" t="s">
        <v>616</v>
      </c>
      <c r="Q929" t="str">
        <f t="shared" si="14"/>
        <v>yes</v>
      </c>
    </row>
    <row r="930" spans="1:17" x14ac:dyDescent="0.2">
      <c r="A930">
        <v>482413</v>
      </c>
      <c r="B930" t="s">
        <v>983</v>
      </c>
      <c r="C930" t="s">
        <v>748</v>
      </c>
      <c r="D930">
        <v>1</v>
      </c>
      <c r="E930">
        <v>86</v>
      </c>
      <c r="F930">
        <v>17408</v>
      </c>
      <c r="G930">
        <v>0.30769999999999997</v>
      </c>
      <c r="H930">
        <v>0</v>
      </c>
      <c r="I930">
        <v>0.51429999999999998</v>
      </c>
      <c r="J930">
        <v>45987</v>
      </c>
      <c r="K930">
        <v>24807</v>
      </c>
      <c r="L930">
        <v>11384</v>
      </c>
      <c r="M930">
        <v>3</v>
      </c>
      <c r="N930" t="s">
        <v>67</v>
      </c>
      <c r="O930" t="s">
        <v>20</v>
      </c>
      <c r="P930" t="s">
        <v>616</v>
      </c>
      <c r="Q930" t="str">
        <f t="shared" si="14"/>
        <v>no</v>
      </c>
    </row>
    <row r="931" spans="1:17" x14ac:dyDescent="0.2">
      <c r="A931">
        <v>482556</v>
      </c>
      <c r="B931" t="s">
        <v>984</v>
      </c>
      <c r="C931" t="s">
        <v>721</v>
      </c>
      <c r="D931">
        <v>1</v>
      </c>
      <c r="E931">
        <v>62</v>
      </c>
      <c r="F931">
        <v>17408</v>
      </c>
      <c r="G931">
        <v>0.71430000000000005</v>
      </c>
      <c r="H931">
        <v>1</v>
      </c>
      <c r="I931">
        <v>0.70589999999999997</v>
      </c>
      <c r="J931">
        <v>45987</v>
      </c>
      <c r="K931">
        <v>24807</v>
      </c>
      <c r="L931">
        <v>12428</v>
      </c>
      <c r="M931">
        <v>2</v>
      </c>
      <c r="N931" t="s">
        <v>67</v>
      </c>
      <c r="O931" t="s">
        <v>29</v>
      </c>
      <c r="P931" t="s">
        <v>616</v>
      </c>
      <c r="Q931" t="str">
        <f t="shared" si="14"/>
        <v>no</v>
      </c>
    </row>
    <row r="932" spans="1:17" x14ac:dyDescent="0.2">
      <c r="A932">
        <v>486956</v>
      </c>
      <c r="B932" t="s">
        <v>985</v>
      </c>
      <c r="C932" t="s">
        <v>721</v>
      </c>
      <c r="D932">
        <v>1</v>
      </c>
      <c r="E932">
        <v>1226</v>
      </c>
      <c r="F932">
        <v>20785</v>
      </c>
      <c r="G932">
        <v>0.33329999999999999</v>
      </c>
      <c r="H932">
        <v>0.8</v>
      </c>
      <c r="I932">
        <v>0.38679999999999998</v>
      </c>
      <c r="J932">
        <v>92405</v>
      </c>
      <c r="K932">
        <v>20919</v>
      </c>
      <c r="L932">
        <v>8080</v>
      </c>
      <c r="M932">
        <v>12</v>
      </c>
      <c r="N932" t="s">
        <v>67</v>
      </c>
      <c r="O932" t="s">
        <v>29</v>
      </c>
      <c r="P932" t="s">
        <v>616</v>
      </c>
      <c r="Q932" t="str">
        <f t="shared" si="14"/>
        <v>yes</v>
      </c>
    </row>
    <row r="933" spans="1:17" x14ac:dyDescent="0.2">
      <c r="A933">
        <v>487524</v>
      </c>
      <c r="B933" t="s">
        <v>986</v>
      </c>
      <c r="C933" t="s">
        <v>635</v>
      </c>
      <c r="D933">
        <v>0.8095</v>
      </c>
      <c r="E933">
        <v>2618</v>
      </c>
      <c r="F933">
        <v>23304</v>
      </c>
      <c r="G933">
        <v>0.59350000000000003</v>
      </c>
      <c r="H933">
        <v>0.75349999999999995</v>
      </c>
      <c r="I933">
        <v>0.3881</v>
      </c>
      <c r="J933">
        <v>45025</v>
      </c>
      <c r="K933">
        <v>27000</v>
      </c>
      <c r="L933">
        <v>7935</v>
      </c>
      <c r="M933">
        <v>15</v>
      </c>
      <c r="N933" t="s">
        <v>24</v>
      </c>
      <c r="O933" t="s">
        <v>20</v>
      </c>
      <c r="P933" t="s">
        <v>616</v>
      </c>
      <c r="Q933" t="str">
        <f t="shared" si="14"/>
        <v>no</v>
      </c>
    </row>
    <row r="934" spans="1:17" x14ac:dyDescent="0.2">
      <c r="A934">
        <v>498562</v>
      </c>
      <c r="B934" t="s">
        <v>987</v>
      </c>
      <c r="C934" t="s">
        <v>855</v>
      </c>
      <c r="D934">
        <v>0.93089999999999995</v>
      </c>
      <c r="E934">
        <v>9210</v>
      </c>
      <c r="F934">
        <v>22870</v>
      </c>
      <c r="G934">
        <v>0.54479999999999995</v>
      </c>
      <c r="H934">
        <v>0.77569999999999995</v>
      </c>
      <c r="I934">
        <v>0.31790000000000002</v>
      </c>
      <c r="J934">
        <v>52416</v>
      </c>
      <c r="K934">
        <v>26000</v>
      </c>
      <c r="L934">
        <v>11730</v>
      </c>
      <c r="M934">
        <v>19</v>
      </c>
      <c r="N934" t="s">
        <v>19</v>
      </c>
      <c r="O934" t="s">
        <v>73</v>
      </c>
      <c r="P934" t="s">
        <v>616</v>
      </c>
      <c r="Q934" t="str">
        <f t="shared" si="14"/>
        <v>yes</v>
      </c>
    </row>
    <row r="935" spans="1:17" x14ac:dyDescent="0.2">
      <c r="A935">
        <v>498571</v>
      </c>
      <c r="B935" t="s">
        <v>988</v>
      </c>
      <c r="C935" t="s">
        <v>855</v>
      </c>
      <c r="D935">
        <v>0.94330000000000003</v>
      </c>
      <c r="E935">
        <v>7451</v>
      </c>
      <c r="F935">
        <v>16054</v>
      </c>
      <c r="G935">
        <v>0.51880000000000004</v>
      </c>
      <c r="H935">
        <v>0.71689999999999998</v>
      </c>
      <c r="I935">
        <v>0.38300000000000001</v>
      </c>
      <c r="J935">
        <v>47295</v>
      </c>
      <c r="K935">
        <v>23725</v>
      </c>
      <c r="L935">
        <v>11870</v>
      </c>
      <c r="M935">
        <v>18</v>
      </c>
      <c r="N935" t="s">
        <v>19</v>
      </c>
      <c r="O935" t="s">
        <v>73</v>
      </c>
      <c r="P935" t="s">
        <v>616</v>
      </c>
      <c r="Q935" t="str">
        <f t="shared" si="14"/>
        <v>no</v>
      </c>
    </row>
    <row r="936" spans="1:17" x14ac:dyDescent="0.2">
      <c r="A936">
        <v>100654</v>
      </c>
      <c r="B936" t="s">
        <v>989</v>
      </c>
      <c r="C936" t="s">
        <v>990</v>
      </c>
      <c r="D936">
        <v>0.57950000000000002</v>
      </c>
      <c r="E936">
        <v>6124</v>
      </c>
      <c r="F936">
        <v>18634</v>
      </c>
      <c r="G936">
        <v>0.24030000000000001</v>
      </c>
      <c r="H936">
        <v>0.69889999999999997</v>
      </c>
      <c r="I936">
        <v>0.62980000000000003</v>
      </c>
      <c r="J936">
        <v>40628</v>
      </c>
      <c r="K936">
        <v>31000</v>
      </c>
      <c r="L936">
        <v>8699</v>
      </c>
      <c r="M936">
        <v>19</v>
      </c>
      <c r="N936" t="s">
        <v>19</v>
      </c>
      <c r="O936" t="s">
        <v>20</v>
      </c>
      <c r="P936" t="s">
        <v>137</v>
      </c>
      <c r="Q936" t="str">
        <f t="shared" si="14"/>
        <v>no</v>
      </c>
    </row>
    <row r="937" spans="1:17" x14ac:dyDescent="0.2">
      <c r="A937">
        <v>100663</v>
      </c>
      <c r="B937" t="s">
        <v>991</v>
      </c>
      <c r="C937" t="s">
        <v>990</v>
      </c>
      <c r="D937">
        <v>0.88180000000000003</v>
      </c>
      <c r="E937">
        <v>11635</v>
      </c>
      <c r="F937">
        <v>22562</v>
      </c>
      <c r="G937">
        <v>0.64229999999999998</v>
      </c>
      <c r="H937">
        <v>0.80089999999999995</v>
      </c>
      <c r="I937">
        <v>0.3402</v>
      </c>
      <c r="J937">
        <v>54501</v>
      </c>
      <c r="K937">
        <v>22300</v>
      </c>
      <c r="L937">
        <v>12612</v>
      </c>
      <c r="M937">
        <v>18</v>
      </c>
      <c r="N937" t="s">
        <v>19</v>
      </c>
      <c r="O937" t="s">
        <v>20</v>
      </c>
      <c r="P937" t="s">
        <v>137</v>
      </c>
      <c r="Q937" t="str">
        <f t="shared" si="14"/>
        <v>yes</v>
      </c>
    </row>
    <row r="938" spans="1:17" x14ac:dyDescent="0.2">
      <c r="A938">
        <v>100706</v>
      </c>
      <c r="B938" t="s">
        <v>992</v>
      </c>
      <c r="C938" t="s">
        <v>990</v>
      </c>
      <c r="D938">
        <v>0.68569999999999998</v>
      </c>
      <c r="E938">
        <v>6591</v>
      </c>
      <c r="F938">
        <v>26408</v>
      </c>
      <c r="G938">
        <v>0.64290000000000003</v>
      </c>
      <c r="H938">
        <v>0.84250000000000003</v>
      </c>
      <c r="I938">
        <v>0.24640000000000001</v>
      </c>
      <c r="J938">
        <v>61767</v>
      </c>
      <c r="K938">
        <v>20705</v>
      </c>
      <c r="L938">
        <v>10639</v>
      </c>
      <c r="M938">
        <v>17</v>
      </c>
      <c r="N938" t="s">
        <v>19</v>
      </c>
      <c r="O938" t="s">
        <v>20</v>
      </c>
      <c r="P938" t="s">
        <v>137</v>
      </c>
      <c r="Q938" t="str">
        <f t="shared" si="14"/>
        <v>yes</v>
      </c>
    </row>
    <row r="939" spans="1:17" x14ac:dyDescent="0.2">
      <c r="A939">
        <v>100724</v>
      </c>
      <c r="B939" t="s">
        <v>993</v>
      </c>
      <c r="C939" t="s">
        <v>990</v>
      </c>
      <c r="D939">
        <v>0.97550000000000003</v>
      </c>
      <c r="E939">
        <v>3477</v>
      </c>
      <c r="F939">
        <v>19576</v>
      </c>
      <c r="G939">
        <v>0.3034</v>
      </c>
      <c r="H939">
        <v>0.69750000000000001</v>
      </c>
      <c r="I939">
        <v>0.71340000000000003</v>
      </c>
      <c r="J939">
        <v>34502</v>
      </c>
      <c r="K939">
        <v>31000</v>
      </c>
      <c r="L939">
        <v>8153</v>
      </c>
      <c r="M939">
        <v>15</v>
      </c>
      <c r="N939" t="s">
        <v>19</v>
      </c>
      <c r="O939" t="s">
        <v>20</v>
      </c>
      <c r="P939" t="s">
        <v>137</v>
      </c>
      <c r="Q939" t="str">
        <f t="shared" si="14"/>
        <v>no</v>
      </c>
    </row>
    <row r="940" spans="1:17" x14ac:dyDescent="0.2">
      <c r="A940">
        <v>100751</v>
      </c>
      <c r="B940" t="s">
        <v>994</v>
      </c>
      <c r="C940" t="s">
        <v>990</v>
      </c>
      <c r="D940">
        <v>0.76649999999999996</v>
      </c>
      <c r="E940">
        <v>33227</v>
      </c>
      <c r="F940">
        <v>34172</v>
      </c>
      <c r="G940">
        <v>0.73370000000000002</v>
      </c>
      <c r="H940">
        <v>0.89490000000000003</v>
      </c>
      <c r="I940">
        <v>0.184</v>
      </c>
      <c r="J940">
        <v>59221</v>
      </c>
      <c r="K940">
        <v>22750</v>
      </c>
      <c r="L940">
        <v>11419</v>
      </c>
      <c r="M940">
        <v>19</v>
      </c>
      <c r="N940" t="s">
        <v>19</v>
      </c>
      <c r="O940" t="s">
        <v>20</v>
      </c>
      <c r="P940" t="s">
        <v>137</v>
      </c>
      <c r="Q940" t="str">
        <f t="shared" si="14"/>
        <v>yes</v>
      </c>
    </row>
    <row r="941" spans="1:17" x14ac:dyDescent="0.2">
      <c r="A941">
        <v>100830</v>
      </c>
      <c r="B941" t="s">
        <v>995</v>
      </c>
      <c r="C941" t="s">
        <v>990</v>
      </c>
      <c r="D941">
        <v>0.91569999999999996</v>
      </c>
      <c r="E941">
        <v>2542</v>
      </c>
      <c r="F941">
        <v>20668</v>
      </c>
      <c r="G941">
        <v>0.32600000000000001</v>
      </c>
      <c r="H941">
        <v>0.67569999999999997</v>
      </c>
      <c r="I941">
        <v>0.42349999999999999</v>
      </c>
      <c r="J941">
        <v>44391</v>
      </c>
      <c r="K941">
        <v>25000</v>
      </c>
      <c r="L941">
        <v>8974</v>
      </c>
      <c r="M941">
        <v>13</v>
      </c>
      <c r="N941" t="s">
        <v>19</v>
      </c>
      <c r="O941" t="s">
        <v>20</v>
      </c>
      <c r="P941" t="s">
        <v>137</v>
      </c>
      <c r="Q941" t="str">
        <f t="shared" si="14"/>
        <v>no</v>
      </c>
    </row>
    <row r="942" spans="1:17" x14ac:dyDescent="0.2">
      <c r="A942">
        <v>100858</v>
      </c>
      <c r="B942" t="s">
        <v>996</v>
      </c>
      <c r="C942" t="s">
        <v>990</v>
      </c>
      <c r="D942">
        <v>0.4592</v>
      </c>
      <c r="E942">
        <v>26816</v>
      </c>
      <c r="F942">
        <v>34922</v>
      </c>
      <c r="G942">
        <v>0.81950000000000001</v>
      </c>
      <c r="H942">
        <v>0.94779999999999998</v>
      </c>
      <c r="I942">
        <v>0.12529999999999999</v>
      </c>
      <c r="J942">
        <v>65337</v>
      </c>
      <c r="K942">
        <v>21000</v>
      </c>
      <c r="L942">
        <v>12324</v>
      </c>
      <c r="M942">
        <v>21</v>
      </c>
      <c r="N942" t="s">
        <v>19</v>
      </c>
      <c r="O942" t="s">
        <v>20</v>
      </c>
      <c r="P942" t="s">
        <v>137</v>
      </c>
      <c r="Q942" t="str">
        <f t="shared" si="14"/>
        <v>yes</v>
      </c>
    </row>
    <row r="943" spans="1:17" x14ac:dyDescent="0.2">
      <c r="A943">
        <v>101189</v>
      </c>
      <c r="B943" t="s">
        <v>997</v>
      </c>
      <c r="C943" t="s">
        <v>990</v>
      </c>
      <c r="D943">
        <v>0.73070000000000002</v>
      </c>
      <c r="E943">
        <v>1549</v>
      </c>
      <c r="F943">
        <v>23920</v>
      </c>
      <c r="G943">
        <v>0.374</v>
      </c>
      <c r="H943">
        <v>0.64470000000000005</v>
      </c>
      <c r="I943">
        <v>0.45619999999999999</v>
      </c>
      <c r="J943">
        <v>43457</v>
      </c>
      <c r="K943">
        <v>23000</v>
      </c>
      <c r="L943">
        <v>7049</v>
      </c>
      <c r="M943">
        <v>14</v>
      </c>
      <c r="N943" t="s">
        <v>24</v>
      </c>
      <c r="O943" t="s">
        <v>20</v>
      </c>
      <c r="P943" t="s">
        <v>137</v>
      </c>
      <c r="Q943" t="str">
        <f t="shared" si="14"/>
        <v>no</v>
      </c>
    </row>
    <row r="944" spans="1:17" x14ac:dyDescent="0.2">
      <c r="A944">
        <v>101435</v>
      </c>
      <c r="B944" t="s">
        <v>998</v>
      </c>
      <c r="C944" t="s">
        <v>990</v>
      </c>
      <c r="D944">
        <v>0.69489999999999996</v>
      </c>
      <c r="E944">
        <v>879</v>
      </c>
      <c r="F944">
        <v>29070</v>
      </c>
      <c r="G944">
        <v>0.4798</v>
      </c>
      <c r="H944">
        <v>0.66990000000000005</v>
      </c>
      <c r="I944">
        <v>0.4007</v>
      </c>
      <c r="J944">
        <v>49601</v>
      </c>
      <c r="K944">
        <v>27000</v>
      </c>
      <c r="L944">
        <v>7725</v>
      </c>
      <c r="M944">
        <v>15</v>
      </c>
      <c r="N944" t="s">
        <v>24</v>
      </c>
      <c r="O944" t="s">
        <v>20</v>
      </c>
      <c r="P944" t="s">
        <v>137</v>
      </c>
      <c r="Q944" t="str">
        <f t="shared" si="14"/>
        <v>no</v>
      </c>
    </row>
    <row r="945" spans="1:17" x14ac:dyDescent="0.2">
      <c r="A945">
        <v>101480</v>
      </c>
      <c r="B945" t="s">
        <v>999</v>
      </c>
      <c r="C945" t="s">
        <v>990</v>
      </c>
      <c r="D945">
        <v>0.77690000000000003</v>
      </c>
      <c r="E945">
        <v>7036</v>
      </c>
      <c r="F945">
        <v>23334</v>
      </c>
      <c r="G945">
        <v>0.54720000000000002</v>
      </c>
      <c r="H945">
        <v>0.64570000000000005</v>
      </c>
      <c r="I945">
        <v>0.42599999999999999</v>
      </c>
      <c r="J945">
        <v>45235</v>
      </c>
      <c r="K945">
        <v>22189</v>
      </c>
      <c r="L945">
        <v>8074</v>
      </c>
      <c r="M945">
        <v>19</v>
      </c>
      <c r="N945" t="s">
        <v>19</v>
      </c>
      <c r="O945" t="s">
        <v>29</v>
      </c>
      <c r="P945" t="s">
        <v>137</v>
      </c>
      <c r="Q945" t="str">
        <f t="shared" si="14"/>
        <v>no</v>
      </c>
    </row>
    <row r="946" spans="1:17" x14ac:dyDescent="0.2">
      <c r="A946">
        <v>101587</v>
      </c>
      <c r="B946" t="s">
        <v>1000</v>
      </c>
      <c r="C946" t="s">
        <v>990</v>
      </c>
      <c r="D946">
        <v>0.42649999999999999</v>
      </c>
      <c r="E946">
        <v>2974</v>
      </c>
      <c r="F946">
        <v>20090</v>
      </c>
      <c r="G946">
        <v>0.34699999999999998</v>
      </c>
      <c r="H946">
        <v>0.64880000000000004</v>
      </c>
      <c r="I946">
        <v>0.58169999999999999</v>
      </c>
      <c r="J946">
        <v>44232</v>
      </c>
      <c r="K946">
        <v>24944</v>
      </c>
      <c r="L946">
        <v>8001</v>
      </c>
      <c r="M946">
        <v>19</v>
      </c>
      <c r="N946" t="s">
        <v>19</v>
      </c>
      <c r="O946" t="s">
        <v>73</v>
      </c>
      <c r="P946" t="s">
        <v>137</v>
      </c>
      <c r="Q946" t="str">
        <f t="shared" si="14"/>
        <v>no</v>
      </c>
    </row>
    <row r="947" spans="1:17" x14ac:dyDescent="0.2">
      <c r="A947">
        <v>101693</v>
      </c>
      <c r="B947" t="s">
        <v>1001</v>
      </c>
      <c r="C947" t="s">
        <v>990</v>
      </c>
      <c r="D947">
        <v>0.77890000000000004</v>
      </c>
      <c r="E947">
        <v>1307</v>
      </c>
      <c r="F947">
        <v>26910</v>
      </c>
      <c r="G947">
        <v>0.56850000000000001</v>
      </c>
      <c r="H947">
        <v>0.73960000000000004</v>
      </c>
      <c r="I947">
        <v>0.25650000000000001</v>
      </c>
      <c r="J947">
        <v>43611</v>
      </c>
      <c r="K947">
        <v>26500</v>
      </c>
      <c r="L947">
        <v>5674</v>
      </c>
      <c r="M947">
        <v>14</v>
      </c>
      <c r="N947" t="s">
        <v>24</v>
      </c>
      <c r="O947" t="s">
        <v>73</v>
      </c>
      <c r="P947" t="s">
        <v>137</v>
      </c>
      <c r="Q947" t="str">
        <f t="shared" si="14"/>
        <v>no</v>
      </c>
    </row>
    <row r="948" spans="1:17" x14ac:dyDescent="0.2">
      <c r="A948">
        <v>101709</v>
      </c>
      <c r="B948" t="s">
        <v>1002</v>
      </c>
      <c r="C948" t="s">
        <v>990</v>
      </c>
      <c r="D948">
        <v>0.53849999999999998</v>
      </c>
      <c r="E948">
        <v>2151</v>
      </c>
      <c r="F948">
        <v>26968</v>
      </c>
      <c r="G948">
        <v>0.54100000000000004</v>
      </c>
      <c r="H948">
        <v>0.72750000000000004</v>
      </c>
      <c r="I948">
        <v>0.32379999999999998</v>
      </c>
      <c r="J948">
        <v>42957</v>
      </c>
      <c r="K948">
        <v>24000</v>
      </c>
      <c r="L948">
        <v>9085</v>
      </c>
      <c r="M948">
        <v>13</v>
      </c>
      <c r="N948" t="s">
        <v>19</v>
      </c>
      <c r="O948" t="s">
        <v>73</v>
      </c>
      <c r="P948" t="s">
        <v>137</v>
      </c>
      <c r="Q948" t="str">
        <f t="shared" si="14"/>
        <v>no</v>
      </c>
    </row>
    <row r="949" spans="1:17" x14ac:dyDescent="0.2">
      <c r="A949">
        <v>101879</v>
      </c>
      <c r="B949" t="s">
        <v>1003</v>
      </c>
      <c r="C949" t="s">
        <v>990</v>
      </c>
      <c r="D949">
        <v>0.87309999999999999</v>
      </c>
      <c r="E949">
        <v>5811</v>
      </c>
      <c r="F949">
        <v>22320</v>
      </c>
      <c r="G949">
        <v>0.54910000000000003</v>
      </c>
      <c r="H949">
        <v>0.79690000000000005</v>
      </c>
      <c r="I949">
        <v>0.24349999999999999</v>
      </c>
      <c r="J949">
        <v>45415</v>
      </c>
      <c r="K949">
        <v>22077</v>
      </c>
      <c r="L949">
        <v>9167</v>
      </c>
      <c r="M949">
        <v>18</v>
      </c>
      <c r="N949" t="s">
        <v>19</v>
      </c>
      <c r="O949" t="s">
        <v>20</v>
      </c>
      <c r="P949" t="s">
        <v>137</v>
      </c>
      <c r="Q949" t="str">
        <f t="shared" si="14"/>
        <v>no</v>
      </c>
    </row>
    <row r="950" spans="1:17" x14ac:dyDescent="0.2">
      <c r="A950">
        <v>101912</v>
      </c>
      <c r="B950" t="s">
        <v>1004</v>
      </c>
      <c r="C950" t="s">
        <v>990</v>
      </c>
      <c r="D950">
        <v>0.45219999999999999</v>
      </c>
      <c r="E950">
        <v>1153</v>
      </c>
      <c r="F950">
        <v>22512</v>
      </c>
      <c r="G950">
        <v>0.44619999999999999</v>
      </c>
      <c r="H950">
        <v>0.71130000000000004</v>
      </c>
      <c r="I950">
        <v>0.44369999999999998</v>
      </c>
      <c r="J950">
        <v>42488</v>
      </c>
      <c r="K950">
        <v>27000</v>
      </c>
      <c r="L950">
        <v>5513</v>
      </c>
      <c r="M950">
        <v>14</v>
      </c>
      <c r="N950" t="s">
        <v>24</v>
      </c>
      <c r="O950" t="s">
        <v>20</v>
      </c>
      <c r="P950" t="s">
        <v>137</v>
      </c>
      <c r="Q950" t="str">
        <f t="shared" si="14"/>
        <v>no</v>
      </c>
    </row>
    <row r="951" spans="1:17" x14ac:dyDescent="0.2">
      <c r="A951">
        <v>102049</v>
      </c>
      <c r="B951" t="s">
        <v>1005</v>
      </c>
      <c r="C951" t="s">
        <v>990</v>
      </c>
      <c r="D951">
        <v>0.8236</v>
      </c>
      <c r="E951">
        <v>4206</v>
      </c>
      <c r="F951">
        <v>40150</v>
      </c>
      <c r="G951">
        <v>0.77039999999999997</v>
      </c>
      <c r="H951">
        <v>0.92869999999999997</v>
      </c>
      <c r="I951">
        <v>0.1109</v>
      </c>
      <c r="J951">
        <v>58469</v>
      </c>
      <c r="K951">
        <v>19500</v>
      </c>
      <c r="L951">
        <v>10188</v>
      </c>
      <c r="M951">
        <v>14</v>
      </c>
      <c r="N951" t="s">
        <v>24</v>
      </c>
      <c r="O951" t="s">
        <v>29</v>
      </c>
      <c r="P951" t="s">
        <v>137</v>
      </c>
      <c r="Q951" t="str">
        <f t="shared" si="14"/>
        <v>yes</v>
      </c>
    </row>
    <row r="952" spans="1:17" x14ac:dyDescent="0.2">
      <c r="A952">
        <v>102094</v>
      </c>
      <c r="B952" t="s">
        <v>1006</v>
      </c>
      <c r="C952" t="s">
        <v>990</v>
      </c>
      <c r="D952">
        <v>0.70960000000000001</v>
      </c>
      <c r="E952">
        <v>8879</v>
      </c>
      <c r="F952">
        <v>19092</v>
      </c>
      <c r="G952">
        <v>0.52669999999999995</v>
      </c>
      <c r="H952">
        <v>0.75739999999999996</v>
      </c>
      <c r="I952">
        <v>0.37959999999999999</v>
      </c>
      <c r="J952">
        <v>49379</v>
      </c>
      <c r="K952">
        <v>24929</v>
      </c>
      <c r="L952">
        <v>7761</v>
      </c>
      <c r="M952">
        <v>19</v>
      </c>
      <c r="N952" t="s">
        <v>19</v>
      </c>
      <c r="O952" t="s">
        <v>20</v>
      </c>
      <c r="P952" t="s">
        <v>137</v>
      </c>
      <c r="Q952" t="str">
        <f t="shared" si="14"/>
        <v>no</v>
      </c>
    </row>
    <row r="953" spans="1:17" x14ac:dyDescent="0.2">
      <c r="A953">
        <v>102234</v>
      </c>
      <c r="B953" t="s">
        <v>1007</v>
      </c>
      <c r="C953" t="s">
        <v>990</v>
      </c>
      <c r="D953">
        <v>0.76570000000000005</v>
      </c>
      <c r="E953">
        <v>782</v>
      </c>
      <c r="F953">
        <v>24054</v>
      </c>
      <c r="G953">
        <v>0.52100000000000002</v>
      </c>
      <c r="H953">
        <v>0.70230000000000004</v>
      </c>
      <c r="I953">
        <v>0.31609999999999999</v>
      </c>
      <c r="J953">
        <v>51500</v>
      </c>
      <c r="K953">
        <v>27000</v>
      </c>
      <c r="L953">
        <v>7892</v>
      </c>
      <c r="M953">
        <v>11</v>
      </c>
      <c r="N953" t="s">
        <v>24</v>
      </c>
      <c r="O953" t="s">
        <v>20</v>
      </c>
      <c r="P953" t="s">
        <v>137</v>
      </c>
      <c r="Q953" t="str">
        <f t="shared" si="14"/>
        <v>yes</v>
      </c>
    </row>
    <row r="954" spans="1:17" x14ac:dyDescent="0.2">
      <c r="A954">
        <v>102270</v>
      </c>
      <c r="B954" t="s">
        <v>1008</v>
      </c>
      <c r="C954" t="s">
        <v>990</v>
      </c>
      <c r="D954">
        <v>0.62250000000000005</v>
      </c>
      <c r="E954">
        <v>706</v>
      </c>
      <c r="F954">
        <v>12126</v>
      </c>
      <c r="G954">
        <v>0.25</v>
      </c>
      <c r="H954">
        <v>0.52810000000000001</v>
      </c>
      <c r="I954">
        <v>0.76300000000000001</v>
      </c>
      <c r="J954">
        <v>35421</v>
      </c>
      <c r="K954">
        <v>29067</v>
      </c>
      <c r="L954">
        <v>6164</v>
      </c>
      <c r="M954">
        <v>13</v>
      </c>
      <c r="N954" t="s">
        <v>24</v>
      </c>
      <c r="O954" t="s">
        <v>20</v>
      </c>
      <c r="P954" t="s">
        <v>137</v>
      </c>
      <c r="Q954" t="str">
        <f t="shared" si="14"/>
        <v>no</v>
      </c>
    </row>
    <row r="955" spans="1:17" x14ac:dyDescent="0.2">
      <c r="A955">
        <v>102298</v>
      </c>
      <c r="B955" t="s">
        <v>1009</v>
      </c>
      <c r="C955" t="s">
        <v>990</v>
      </c>
      <c r="D955">
        <v>0.85419999999999996</v>
      </c>
      <c r="E955">
        <v>701</v>
      </c>
      <c r="F955">
        <v>15650</v>
      </c>
      <c r="G955">
        <v>0.30909999999999999</v>
      </c>
      <c r="H955">
        <v>0.54410000000000003</v>
      </c>
      <c r="I955">
        <v>0.66620000000000001</v>
      </c>
      <c r="J955">
        <v>32229</v>
      </c>
      <c r="K955">
        <v>28500</v>
      </c>
      <c r="L955">
        <v>6650</v>
      </c>
      <c r="M955">
        <v>17</v>
      </c>
      <c r="N955" t="s">
        <v>24</v>
      </c>
      <c r="O955" t="s">
        <v>73</v>
      </c>
      <c r="P955" t="s">
        <v>137</v>
      </c>
      <c r="Q955" t="str">
        <f t="shared" si="14"/>
        <v>no</v>
      </c>
    </row>
    <row r="956" spans="1:17" x14ac:dyDescent="0.2">
      <c r="A956">
        <v>102368</v>
      </c>
      <c r="B956" t="s">
        <v>1010</v>
      </c>
      <c r="C956" t="s">
        <v>990</v>
      </c>
      <c r="D956">
        <v>0.96040000000000003</v>
      </c>
      <c r="E956">
        <v>9805</v>
      </c>
      <c r="F956">
        <v>20352</v>
      </c>
      <c r="G956">
        <v>0.503</v>
      </c>
      <c r="H956">
        <v>0.71209999999999996</v>
      </c>
      <c r="I956">
        <v>0.42820000000000003</v>
      </c>
      <c r="J956">
        <v>42062</v>
      </c>
      <c r="K956">
        <v>25000</v>
      </c>
      <c r="L956">
        <v>7612</v>
      </c>
      <c r="M956">
        <v>16</v>
      </c>
      <c r="N956" t="s">
        <v>19</v>
      </c>
      <c r="O956" t="s">
        <v>73</v>
      </c>
      <c r="P956" t="s">
        <v>137</v>
      </c>
      <c r="Q956" t="str">
        <f t="shared" si="14"/>
        <v>no</v>
      </c>
    </row>
    <row r="957" spans="1:17" x14ac:dyDescent="0.2">
      <c r="A957">
        <v>102377</v>
      </c>
      <c r="B957" t="s">
        <v>1011</v>
      </c>
      <c r="C957" t="s">
        <v>990</v>
      </c>
      <c r="D957">
        <v>0.48680000000000001</v>
      </c>
      <c r="E957">
        <v>2630</v>
      </c>
      <c r="F957">
        <v>25386</v>
      </c>
      <c r="G957">
        <v>0.54979999999999996</v>
      </c>
      <c r="H957">
        <v>0.80679999999999996</v>
      </c>
      <c r="I957">
        <v>0.57669999999999999</v>
      </c>
      <c r="J957">
        <v>49641</v>
      </c>
      <c r="K957">
        <v>27000</v>
      </c>
      <c r="L957">
        <v>7397</v>
      </c>
      <c r="M957">
        <v>14</v>
      </c>
      <c r="N957" t="s">
        <v>24</v>
      </c>
      <c r="O957" t="s">
        <v>73</v>
      </c>
      <c r="P957" t="s">
        <v>137</v>
      </c>
      <c r="Q957" t="str">
        <f t="shared" si="14"/>
        <v>no</v>
      </c>
    </row>
    <row r="958" spans="1:17" x14ac:dyDescent="0.2">
      <c r="A958">
        <v>106245</v>
      </c>
      <c r="B958" t="s">
        <v>1012</v>
      </c>
      <c r="C958" t="s">
        <v>1013</v>
      </c>
      <c r="D958">
        <v>0.58779999999999999</v>
      </c>
      <c r="E958">
        <v>4949</v>
      </c>
      <c r="F958">
        <v>22158</v>
      </c>
      <c r="G958">
        <v>0.41649999999999998</v>
      </c>
      <c r="H958">
        <v>0.76470000000000005</v>
      </c>
      <c r="I958">
        <v>0.4118</v>
      </c>
      <c r="J958">
        <v>45265</v>
      </c>
      <c r="K958">
        <v>22000</v>
      </c>
      <c r="L958">
        <v>8312</v>
      </c>
      <c r="M958">
        <v>13</v>
      </c>
      <c r="N958" t="s">
        <v>19</v>
      </c>
      <c r="O958" t="s">
        <v>20</v>
      </c>
      <c r="P958" t="s">
        <v>137</v>
      </c>
      <c r="Q958" t="str">
        <f t="shared" si="14"/>
        <v>no</v>
      </c>
    </row>
    <row r="959" spans="1:17" x14ac:dyDescent="0.2">
      <c r="A959">
        <v>106342</v>
      </c>
      <c r="B959" t="s">
        <v>1014</v>
      </c>
      <c r="C959" t="s">
        <v>1013</v>
      </c>
      <c r="D959">
        <v>0.62760000000000005</v>
      </c>
      <c r="E959">
        <v>648</v>
      </c>
      <c r="F959">
        <v>31000</v>
      </c>
      <c r="G959">
        <v>0.46760000000000002</v>
      </c>
      <c r="H959">
        <v>0.71309999999999996</v>
      </c>
      <c r="I959">
        <v>0.40610000000000002</v>
      </c>
      <c r="J959">
        <v>44232</v>
      </c>
      <c r="K959">
        <v>21500</v>
      </c>
      <c r="L959">
        <v>6336</v>
      </c>
      <c r="M959">
        <v>11</v>
      </c>
      <c r="N959" t="s">
        <v>24</v>
      </c>
      <c r="O959" t="s">
        <v>73</v>
      </c>
      <c r="P959" t="s">
        <v>137</v>
      </c>
      <c r="Q959" t="str">
        <f t="shared" si="14"/>
        <v>no</v>
      </c>
    </row>
    <row r="960" spans="1:17" x14ac:dyDescent="0.2">
      <c r="A960">
        <v>106397</v>
      </c>
      <c r="B960" t="s">
        <v>1015</v>
      </c>
      <c r="C960" t="s">
        <v>1013</v>
      </c>
      <c r="D960">
        <v>0.74299999999999999</v>
      </c>
      <c r="E960">
        <v>28677</v>
      </c>
      <c r="F960">
        <v>29966</v>
      </c>
      <c r="G960">
        <v>0.70520000000000005</v>
      </c>
      <c r="H960">
        <v>0.86370000000000002</v>
      </c>
      <c r="I960">
        <v>0.1779</v>
      </c>
      <c r="J960">
        <v>58191</v>
      </c>
      <c r="K960">
        <v>21500</v>
      </c>
      <c r="L960">
        <v>10657</v>
      </c>
      <c r="M960">
        <v>20</v>
      </c>
      <c r="N960" t="s">
        <v>19</v>
      </c>
      <c r="O960" t="s">
        <v>20</v>
      </c>
      <c r="P960" t="s">
        <v>137</v>
      </c>
      <c r="Q960" t="str">
        <f t="shared" si="14"/>
        <v>yes</v>
      </c>
    </row>
    <row r="961" spans="1:17" x14ac:dyDescent="0.2">
      <c r="A961">
        <v>106412</v>
      </c>
      <c r="B961" t="s">
        <v>1016</v>
      </c>
      <c r="C961" t="s">
        <v>1013</v>
      </c>
      <c r="D961">
        <v>0.4118</v>
      </c>
      <c r="E961">
        <v>1807</v>
      </c>
      <c r="F961">
        <v>17992</v>
      </c>
      <c r="G961">
        <v>0.40429999999999999</v>
      </c>
      <c r="H961">
        <v>0.64159999999999995</v>
      </c>
      <c r="I961">
        <v>0.69499999999999995</v>
      </c>
      <c r="J961">
        <v>35550</v>
      </c>
      <c r="K961">
        <v>24202</v>
      </c>
      <c r="L961">
        <v>6201</v>
      </c>
      <c r="M961">
        <v>12</v>
      </c>
      <c r="N961" t="s">
        <v>19</v>
      </c>
      <c r="O961" t="s">
        <v>73</v>
      </c>
      <c r="P961" t="s">
        <v>137</v>
      </c>
      <c r="Q961" t="str">
        <f t="shared" si="14"/>
        <v>no</v>
      </c>
    </row>
    <row r="962" spans="1:17" x14ac:dyDescent="0.2">
      <c r="A962">
        <v>106458</v>
      </c>
      <c r="B962" t="s">
        <v>1017</v>
      </c>
      <c r="C962" t="s">
        <v>1013</v>
      </c>
      <c r="D962">
        <v>0.8226</v>
      </c>
      <c r="E962">
        <v>9110</v>
      </c>
      <c r="F962">
        <v>14522</v>
      </c>
      <c r="G962">
        <v>0.55400000000000005</v>
      </c>
      <c r="H962">
        <v>0.78120000000000001</v>
      </c>
      <c r="I962">
        <v>0.38379999999999997</v>
      </c>
      <c r="J962">
        <v>42617</v>
      </c>
      <c r="K962">
        <v>20500</v>
      </c>
      <c r="L962">
        <v>7579</v>
      </c>
      <c r="M962">
        <v>17</v>
      </c>
      <c r="N962" t="s">
        <v>19</v>
      </c>
      <c r="O962" t="s">
        <v>20</v>
      </c>
      <c r="P962" t="s">
        <v>137</v>
      </c>
      <c r="Q962" t="str">
        <f t="shared" ref="Q962:Q1025" si="15">IF(J962&gt;50000,"yes","no")</f>
        <v>no</v>
      </c>
    </row>
    <row r="963" spans="1:17" x14ac:dyDescent="0.2">
      <c r="A963">
        <v>106704</v>
      </c>
      <c r="B963" t="s">
        <v>1018</v>
      </c>
      <c r="C963" t="s">
        <v>1013</v>
      </c>
      <c r="D963">
        <v>0.89490000000000003</v>
      </c>
      <c r="E963">
        <v>7762</v>
      </c>
      <c r="F963">
        <v>18023</v>
      </c>
      <c r="G963">
        <v>0.5353</v>
      </c>
      <c r="H963">
        <v>0.73309999999999997</v>
      </c>
      <c r="I963">
        <v>0.37980000000000003</v>
      </c>
      <c r="J963">
        <v>45938</v>
      </c>
      <c r="K963">
        <v>20346</v>
      </c>
      <c r="L963">
        <v>7499</v>
      </c>
      <c r="M963">
        <v>15</v>
      </c>
      <c r="N963" t="s">
        <v>19</v>
      </c>
      <c r="O963" t="s">
        <v>20</v>
      </c>
      <c r="P963" t="s">
        <v>137</v>
      </c>
      <c r="Q963" t="str">
        <f t="shared" si="15"/>
        <v>no</v>
      </c>
    </row>
    <row r="964" spans="1:17" x14ac:dyDescent="0.2">
      <c r="A964">
        <v>106713</v>
      </c>
      <c r="B964" t="s">
        <v>1019</v>
      </c>
      <c r="C964" t="s">
        <v>1013</v>
      </c>
      <c r="D964">
        <v>0.63460000000000005</v>
      </c>
      <c r="E964">
        <v>484</v>
      </c>
      <c r="F964">
        <v>21330</v>
      </c>
      <c r="G964">
        <v>0.34110000000000001</v>
      </c>
      <c r="H964">
        <v>0.62749999999999995</v>
      </c>
      <c r="I964">
        <v>0.3982</v>
      </c>
      <c r="J964">
        <v>46789</v>
      </c>
      <c r="K964">
        <v>22250</v>
      </c>
      <c r="L964">
        <v>5523</v>
      </c>
      <c r="M964">
        <v>9</v>
      </c>
      <c r="N964" t="s">
        <v>24</v>
      </c>
      <c r="O964" t="s">
        <v>20</v>
      </c>
      <c r="P964" t="s">
        <v>137</v>
      </c>
      <c r="Q964" t="str">
        <f t="shared" si="15"/>
        <v>no</v>
      </c>
    </row>
    <row r="965" spans="1:17" x14ac:dyDescent="0.2">
      <c r="A965">
        <v>107044</v>
      </c>
      <c r="B965" t="s">
        <v>1020</v>
      </c>
      <c r="C965" t="s">
        <v>1013</v>
      </c>
      <c r="D965">
        <v>0.70520000000000005</v>
      </c>
      <c r="E965">
        <v>3382</v>
      </c>
      <c r="F965">
        <v>26262</v>
      </c>
      <c r="G965">
        <v>0.68789999999999996</v>
      </c>
      <c r="H965">
        <v>0.86399999999999999</v>
      </c>
      <c r="I965">
        <v>0.23810000000000001</v>
      </c>
      <c r="J965">
        <v>52876</v>
      </c>
      <c r="K965">
        <v>26500</v>
      </c>
      <c r="L965">
        <v>8008</v>
      </c>
      <c r="M965">
        <v>13</v>
      </c>
      <c r="N965" t="s">
        <v>24</v>
      </c>
      <c r="O965" t="s">
        <v>73</v>
      </c>
      <c r="P965" t="s">
        <v>137</v>
      </c>
      <c r="Q965" t="str">
        <f t="shared" si="15"/>
        <v>yes</v>
      </c>
    </row>
    <row r="966" spans="1:17" x14ac:dyDescent="0.2">
      <c r="A966">
        <v>107080</v>
      </c>
      <c r="B966" t="s">
        <v>1021</v>
      </c>
      <c r="C966" t="s">
        <v>1013</v>
      </c>
      <c r="D966">
        <v>0.55649999999999999</v>
      </c>
      <c r="E966">
        <v>1100</v>
      </c>
      <c r="F966">
        <v>38200</v>
      </c>
      <c r="G966">
        <v>0.72350000000000003</v>
      </c>
      <c r="H966">
        <v>0.7964</v>
      </c>
      <c r="I966">
        <v>0.2319</v>
      </c>
      <c r="J966">
        <v>60376</v>
      </c>
      <c r="K966">
        <v>26688</v>
      </c>
      <c r="L966">
        <v>8185</v>
      </c>
      <c r="M966">
        <v>11</v>
      </c>
      <c r="N966" t="s">
        <v>24</v>
      </c>
      <c r="O966" t="s">
        <v>20</v>
      </c>
      <c r="P966" t="s">
        <v>137</v>
      </c>
      <c r="Q966" t="str">
        <f t="shared" si="15"/>
        <v>yes</v>
      </c>
    </row>
    <row r="967" spans="1:17" x14ac:dyDescent="0.2">
      <c r="A967">
        <v>107141</v>
      </c>
      <c r="B967" t="s">
        <v>1022</v>
      </c>
      <c r="C967" t="s">
        <v>1013</v>
      </c>
      <c r="D967">
        <v>0.76139999999999997</v>
      </c>
      <c r="E967">
        <v>1471</v>
      </c>
      <c r="F967">
        <v>31756</v>
      </c>
      <c r="G967">
        <v>0.71789999999999998</v>
      </c>
      <c r="H967">
        <v>0.81479999999999997</v>
      </c>
      <c r="I967">
        <v>0.23699999999999999</v>
      </c>
      <c r="J967">
        <v>53907</v>
      </c>
      <c r="K967">
        <v>21250</v>
      </c>
      <c r="L967">
        <v>7468</v>
      </c>
      <c r="M967">
        <v>15</v>
      </c>
      <c r="N967" t="s">
        <v>24</v>
      </c>
      <c r="O967" t="s">
        <v>73</v>
      </c>
      <c r="P967" t="s">
        <v>137</v>
      </c>
      <c r="Q967" t="str">
        <f t="shared" si="15"/>
        <v>yes</v>
      </c>
    </row>
    <row r="968" spans="1:17" x14ac:dyDescent="0.2">
      <c r="A968">
        <v>107512</v>
      </c>
      <c r="B968" t="s">
        <v>1023</v>
      </c>
      <c r="C968" t="s">
        <v>1013</v>
      </c>
      <c r="D968">
        <v>0.67520000000000002</v>
      </c>
      <c r="E968">
        <v>1602</v>
      </c>
      <c r="F968">
        <v>34500</v>
      </c>
      <c r="G968">
        <v>0.61399999999999999</v>
      </c>
      <c r="H968">
        <v>0.82540000000000002</v>
      </c>
      <c r="I968">
        <v>0.2341</v>
      </c>
      <c r="J968">
        <v>51673</v>
      </c>
      <c r="K968">
        <v>21050</v>
      </c>
      <c r="L968">
        <v>7702</v>
      </c>
      <c r="M968">
        <v>14</v>
      </c>
      <c r="N968" t="s">
        <v>24</v>
      </c>
      <c r="O968" t="s">
        <v>73</v>
      </c>
      <c r="P968" t="s">
        <v>137</v>
      </c>
      <c r="Q968" t="str">
        <f t="shared" si="15"/>
        <v>yes</v>
      </c>
    </row>
    <row r="969" spans="1:17" x14ac:dyDescent="0.2">
      <c r="A969">
        <v>107558</v>
      </c>
      <c r="B969" t="s">
        <v>1024</v>
      </c>
      <c r="C969" t="s">
        <v>1013</v>
      </c>
      <c r="D969">
        <v>0.59509999999999996</v>
      </c>
      <c r="E969">
        <v>767</v>
      </c>
      <c r="F969">
        <v>25950</v>
      </c>
      <c r="G969">
        <v>0.51480000000000004</v>
      </c>
      <c r="H969">
        <v>0.68620000000000003</v>
      </c>
      <c r="I969">
        <v>0.39839999999999998</v>
      </c>
      <c r="J969">
        <v>44384</v>
      </c>
      <c r="K969">
        <v>20875</v>
      </c>
      <c r="L969">
        <v>6231</v>
      </c>
      <c r="M969">
        <v>14</v>
      </c>
      <c r="N969" t="s">
        <v>24</v>
      </c>
      <c r="O969" t="s">
        <v>73</v>
      </c>
      <c r="P969" t="s">
        <v>137</v>
      </c>
      <c r="Q969" t="str">
        <f t="shared" si="15"/>
        <v>no</v>
      </c>
    </row>
    <row r="970" spans="1:17" x14ac:dyDescent="0.2">
      <c r="A970">
        <v>107877</v>
      </c>
      <c r="B970" t="s">
        <v>1025</v>
      </c>
      <c r="C970" t="s">
        <v>1013</v>
      </c>
      <c r="D970">
        <v>0.83420000000000005</v>
      </c>
      <c r="E970">
        <v>478</v>
      </c>
      <c r="F970">
        <v>21070</v>
      </c>
      <c r="G970">
        <v>0.25640000000000002</v>
      </c>
      <c r="H970">
        <v>0.70150000000000001</v>
      </c>
      <c r="I970">
        <v>0.54379999999999995</v>
      </c>
      <c r="J970">
        <v>38484</v>
      </c>
      <c r="K970">
        <v>21820</v>
      </c>
      <c r="L970">
        <v>5570</v>
      </c>
      <c r="M970">
        <v>14</v>
      </c>
      <c r="N970" t="s">
        <v>24</v>
      </c>
      <c r="O970" t="s">
        <v>73</v>
      </c>
      <c r="P970" t="s">
        <v>137</v>
      </c>
      <c r="Q970" t="str">
        <f t="shared" si="15"/>
        <v>no</v>
      </c>
    </row>
    <row r="971" spans="1:17" x14ac:dyDescent="0.2">
      <c r="A971">
        <v>107983</v>
      </c>
      <c r="B971" t="s">
        <v>1026</v>
      </c>
      <c r="C971" t="s">
        <v>1013</v>
      </c>
      <c r="D971">
        <v>0.75329999999999997</v>
      </c>
      <c r="E971">
        <v>2708</v>
      </c>
      <c r="F971">
        <v>15690</v>
      </c>
      <c r="G971">
        <v>0.48820000000000002</v>
      </c>
      <c r="H971">
        <v>0.66159999999999997</v>
      </c>
      <c r="I971">
        <v>0.48199999999999998</v>
      </c>
      <c r="J971">
        <v>42386</v>
      </c>
      <c r="K971">
        <v>18750</v>
      </c>
      <c r="L971">
        <v>7469</v>
      </c>
      <c r="M971">
        <v>16</v>
      </c>
      <c r="N971" t="s">
        <v>19</v>
      </c>
      <c r="O971" t="s">
        <v>73</v>
      </c>
      <c r="P971" t="s">
        <v>137</v>
      </c>
      <c r="Q971" t="str">
        <f t="shared" si="15"/>
        <v>no</v>
      </c>
    </row>
    <row r="972" spans="1:17" x14ac:dyDescent="0.2">
      <c r="A972">
        <v>130934</v>
      </c>
      <c r="B972" t="s">
        <v>1027</v>
      </c>
      <c r="C972" t="s">
        <v>1028</v>
      </c>
      <c r="D972">
        <v>0.46579999999999999</v>
      </c>
      <c r="E972">
        <v>4398</v>
      </c>
      <c r="F972">
        <v>20634</v>
      </c>
      <c r="G972">
        <v>0.39100000000000001</v>
      </c>
      <c r="H972">
        <v>0.69950000000000001</v>
      </c>
      <c r="I972">
        <v>0.48530000000000001</v>
      </c>
      <c r="J972">
        <v>49307</v>
      </c>
      <c r="K972">
        <v>26000</v>
      </c>
      <c r="L972">
        <v>8869</v>
      </c>
      <c r="M972">
        <v>17</v>
      </c>
      <c r="N972" t="s">
        <v>19</v>
      </c>
      <c r="O972" t="s">
        <v>20</v>
      </c>
      <c r="P972" t="s">
        <v>616</v>
      </c>
      <c r="Q972" t="str">
        <f t="shared" si="15"/>
        <v>no</v>
      </c>
    </row>
    <row r="973" spans="1:17" x14ac:dyDescent="0.2">
      <c r="A973">
        <v>130943</v>
      </c>
      <c r="B973" t="s">
        <v>1029</v>
      </c>
      <c r="C973" t="s">
        <v>1028</v>
      </c>
      <c r="D973">
        <v>0.70599999999999996</v>
      </c>
      <c r="E973">
        <v>19071</v>
      </c>
      <c r="F973">
        <v>41400</v>
      </c>
      <c r="G973">
        <v>0.80549999999999999</v>
      </c>
      <c r="H973">
        <v>0.91959999999999997</v>
      </c>
      <c r="I973">
        <v>0.16120000000000001</v>
      </c>
      <c r="J973">
        <v>72950</v>
      </c>
      <c r="K973">
        <v>24572</v>
      </c>
      <c r="L973">
        <v>14649</v>
      </c>
      <c r="M973">
        <v>16</v>
      </c>
      <c r="N973" t="s">
        <v>19</v>
      </c>
      <c r="O973" t="s">
        <v>29</v>
      </c>
      <c r="P973" t="s">
        <v>616</v>
      </c>
      <c r="Q973" t="str">
        <f t="shared" si="15"/>
        <v>yes</v>
      </c>
    </row>
    <row r="974" spans="1:17" x14ac:dyDescent="0.2">
      <c r="A974">
        <v>130989</v>
      </c>
      <c r="B974" t="s">
        <v>1030</v>
      </c>
      <c r="C974" t="s">
        <v>1028</v>
      </c>
      <c r="D974">
        <v>0.84509999999999996</v>
      </c>
      <c r="E974">
        <v>691</v>
      </c>
      <c r="F974">
        <v>14940</v>
      </c>
      <c r="G974">
        <v>0.57430000000000003</v>
      </c>
      <c r="H974">
        <v>0.71809999999999996</v>
      </c>
      <c r="I974">
        <v>0.37890000000000001</v>
      </c>
      <c r="J974">
        <v>59892</v>
      </c>
      <c r="K974">
        <v>18900</v>
      </c>
      <c r="L974">
        <v>8592</v>
      </c>
      <c r="M974">
        <v>18</v>
      </c>
      <c r="N974" t="s">
        <v>24</v>
      </c>
      <c r="O974" t="s">
        <v>29</v>
      </c>
      <c r="P974" t="s">
        <v>616</v>
      </c>
      <c r="Q974" t="str">
        <f t="shared" si="15"/>
        <v>yes</v>
      </c>
    </row>
    <row r="975" spans="1:17" x14ac:dyDescent="0.2">
      <c r="A975">
        <v>131159</v>
      </c>
      <c r="B975" t="s">
        <v>1031</v>
      </c>
      <c r="C975" t="s">
        <v>1032</v>
      </c>
      <c r="D975">
        <v>0.61960000000000004</v>
      </c>
      <c r="E975">
        <v>7266</v>
      </c>
      <c r="F975">
        <v>58771</v>
      </c>
      <c r="G975">
        <v>0.75490000000000002</v>
      </c>
      <c r="H975">
        <v>0.88200000000000001</v>
      </c>
      <c r="I975">
        <v>0.13880000000000001</v>
      </c>
      <c r="J975">
        <v>77370</v>
      </c>
      <c r="K975">
        <v>22750</v>
      </c>
      <c r="L975">
        <v>13722</v>
      </c>
      <c r="M975">
        <v>10</v>
      </c>
      <c r="N975" t="s">
        <v>24</v>
      </c>
      <c r="O975" t="s">
        <v>20</v>
      </c>
      <c r="P975" t="s">
        <v>616</v>
      </c>
      <c r="Q975" t="str">
        <f t="shared" si="15"/>
        <v>yes</v>
      </c>
    </row>
    <row r="976" spans="1:17" x14ac:dyDescent="0.2">
      <c r="A976">
        <v>131283</v>
      </c>
      <c r="B976" t="s">
        <v>1033</v>
      </c>
      <c r="C976" t="s">
        <v>1032</v>
      </c>
      <c r="D976">
        <v>0.82779999999999998</v>
      </c>
      <c r="E976">
        <v>3154</v>
      </c>
      <c r="F976">
        <v>58378</v>
      </c>
      <c r="G976">
        <v>0.79469999999999996</v>
      </c>
      <c r="H976">
        <v>0.86509999999999998</v>
      </c>
      <c r="I976">
        <v>0.20319999999999999</v>
      </c>
      <c r="J976">
        <v>73250</v>
      </c>
      <c r="K976">
        <v>26000</v>
      </c>
      <c r="L976">
        <v>11252</v>
      </c>
      <c r="M976">
        <v>11</v>
      </c>
      <c r="N976" t="s">
        <v>24</v>
      </c>
      <c r="O976" t="s">
        <v>20</v>
      </c>
      <c r="P976" t="s">
        <v>616</v>
      </c>
      <c r="Q976" t="str">
        <f t="shared" si="15"/>
        <v>yes</v>
      </c>
    </row>
    <row r="977" spans="1:17" x14ac:dyDescent="0.2">
      <c r="A977">
        <v>131450</v>
      </c>
      <c r="B977" t="s">
        <v>1034</v>
      </c>
      <c r="C977" t="s">
        <v>1032</v>
      </c>
      <c r="D977">
        <v>0.5806</v>
      </c>
      <c r="E977">
        <v>812</v>
      </c>
      <c r="F977">
        <v>19654</v>
      </c>
      <c r="G977">
        <v>0.47260000000000002</v>
      </c>
      <c r="H977">
        <v>0.71140000000000003</v>
      </c>
      <c r="I977">
        <v>0.57889999999999997</v>
      </c>
      <c r="J977">
        <v>43101</v>
      </c>
      <c r="K977">
        <v>18000</v>
      </c>
      <c r="L977">
        <v>10939</v>
      </c>
      <c r="M977">
        <v>6</v>
      </c>
      <c r="N977" t="s">
        <v>24</v>
      </c>
      <c r="O977" t="s">
        <v>20</v>
      </c>
      <c r="P977" t="s">
        <v>616</v>
      </c>
      <c r="Q977" t="str">
        <f t="shared" si="15"/>
        <v>no</v>
      </c>
    </row>
    <row r="978" spans="1:17" x14ac:dyDescent="0.2">
      <c r="A978">
        <v>131469</v>
      </c>
      <c r="B978" t="s">
        <v>1035</v>
      </c>
      <c r="C978" t="s">
        <v>1032</v>
      </c>
      <c r="D978">
        <v>0.47089999999999999</v>
      </c>
      <c r="E978">
        <v>11182</v>
      </c>
      <c r="F978">
        <v>67710</v>
      </c>
      <c r="G978">
        <v>0.83979999999999999</v>
      </c>
      <c r="H978">
        <v>0.92230000000000001</v>
      </c>
      <c r="I978">
        <v>0.15820000000000001</v>
      </c>
      <c r="J978">
        <v>90873</v>
      </c>
      <c r="K978">
        <v>20449</v>
      </c>
      <c r="L978">
        <v>16784</v>
      </c>
      <c r="M978">
        <v>13</v>
      </c>
      <c r="N978" t="s">
        <v>24</v>
      </c>
      <c r="O978" t="s">
        <v>20</v>
      </c>
      <c r="P978" t="s">
        <v>616</v>
      </c>
      <c r="Q978" t="str">
        <f t="shared" si="15"/>
        <v>yes</v>
      </c>
    </row>
    <row r="979" spans="1:17" x14ac:dyDescent="0.2">
      <c r="A979">
        <v>131496</v>
      </c>
      <c r="B979" t="s">
        <v>1036</v>
      </c>
      <c r="C979" t="s">
        <v>1032</v>
      </c>
      <c r="D979">
        <v>0.12909999999999999</v>
      </c>
      <c r="E979">
        <v>7569</v>
      </c>
      <c r="F979">
        <v>68017</v>
      </c>
      <c r="G979">
        <v>0.94810000000000005</v>
      </c>
      <c r="H979">
        <v>0.96750000000000003</v>
      </c>
      <c r="I979">
        <v>0.1012</v>
      </c>
      <c r="J979">
        <v>103494</v>
      </c>
      <c r="K979">
        <v>15500</v>
      </c>
      <c r="L979">
        <v>18098</v>
      </c>
      <c r="M979">
        <v>11</v>
      </c>
      <c r="N979" t="s">
        <v>24</v>
      </c>
      <c r="O979" t="s">
        <v>20</v>
      </c>
      <c r="P979" t="s">
        <v>616</v>
      </c>
      <c r="Q979" t="str">
        <f t="shared" si="15"/>
        <v>yes</v>
      </c>
    </row>
    <row r="980" spans="1:17" x14ac:dyDescent="0.2">
      <c r="A980">
        <v>131520</v>
      </c>
      <c r="B980" t="s">
        <v>1037</v>
      </c>
      <c r="C980" t="s">
        <v>1032</v>
      </c>
      <c r="D980">
        <v>0.41339999999999999</v>
      </c>
      <c r="E980">
        <v>10108</v>
      </c>
      <c r="F980">
        <v>35810</v>
      </c>
      <c r="G980">
        <v>0.6996</v>
      </c>
      <c r="H980">
        <v>0.90880000000000005</v>
      </c>
      <c r="I980">
        <v>0.4</v>
      </c>
      <c r="J980">
        <v>63066</v>
      </c>
      <c r="K980">
        <v>24500</v>
      </c>
      <c r="L980">
        <v>11580</v>
      </c>
      <c r="M980">
        <v>13</v>
      </c>
      <c r="N980" t="s">
        <v>24</v>
      </c>
      <c r="O980" t="s">
        <v>20</v>
      </c>
      <c r="P980" t="s">
        <v>616</v>
      </c>
      <c r="Q980" t="str">
        <f t="shared" si="15"/>
        <v>yes</v>
      </c>
    </row>
    <row r="981" spans="1:17" x14ac:dyDescent="0.2">
      <c r="A981">
        <v>131876</v>
      </c>
      <c r="B981" t="s">
        <v>1038</v>
      </c>
      <c r="C981" t="s">
        <v>1032</v>
      </c>
      <c r="D981">
        <v>0.99519999999999997</v>
      </c>
      <c r="E981">
        <v>1414</v>
      </c>
      <c r="F981">
        <v>26610</v>
      </c>
      <c r="G981">
        <v>0.4929</v>
      </c>
      <c r="H981">
        <v>0.69230000000000003</v>
      </c>
      <c r="I981">
        <v>0.54490000000000005</v>
      </c>
      <c r="J981">
        <v>53804</v>
      </c>
      <c r="K981">
        <v>28250</v>
      </c>
      <c r="L981">
        <v>8291</v>
      </c>
      <c r="M981">
        <v>9</v>
      </c>
      <c r="N981" t="s">
        <v>24</v>
      </c>
      <c r="O981" t="s">
        <v>20</v>
      </c>
      <c r="P981" t="s">
        <v>616</v>
      </c>
      <c r="Q981" t="str">
        <f t="shared" si="15"/>
        <v>yes</v>
      </c>
    </row>
    <row r="982" spans="1:17" x14ac:dyDescent="0.2">
      <c r="A982">
        <v>132408</v>
      </c>
      <c r="B982" t="s">
        <v>1039</v>
      </c>
      <c r="C982" t="s">
        <v>1040</v>
      </c>
      <c r="D982">
        <v>0.3599</v>
      </c>
      <c r="E982">
        <v>360</v>
      </c>
      <c r="F982">
        <v>15000</v>
      </c>
      <c r="G982">
        <v>0.51849999999999996</v>
      </c>
      <c r="H982">
        <v>0.45</v>
      </c>
      <c r="I982">
        <v>0.39879999999999999</v>
      </c>
      <c r="J982">
        <v>42836</v>
      </c>
      <c r="K982">
        <v>23590</v>
      </c>
      <c r="L982">
        <v>5515</v>
      </c>
      <c r="M982">
        <v>8</v>
      </c>
      <c r="N982" t="s">
        <v>24</v>
      </c>
      <c r="O982" t="s">
        <v>73</v>
      </c>
      <c r="P982" t="s">
        <v>616</v>
      </c>
      <c r="Q982" t="str">
        <f t="shared" si="15"/>
        <v>no</v>
      </c>
    </row>
    <row r="983" spans="1:17" x14ac:dyDescent="0.2">
      <c r="A983">
        <v>132471</v>
      </c>
      <c r="B983" t="s">
        <v>1041</v>
      </c>
      <c r="C983" t="s">
        <v>1040</v>
      </c>
      <c r="D983">
        <v>0.77239999999999998</v>
      </c>
      <c r="E983">
        <v>2212</v>
      </c>
      <c r="F983">
        <v>34350</v>
      </c>
      <c r="G983">
        <v>0.37869999999999998</v>
      </c>
      <c r="H983">
        <v>0.63370000000000004</v>
      </c>
      <c r="I983">
        <v>0.39079999999999998</v>
      </c>
      <c r="J983">
        <v>55966</v>
      </c>
      <c r="K983">
        <v>26997</v>
      </c>
      <c r="L983">
        <v>8861</v>
      </c>
      <c r="M983">
        <v>7</v>
      </c>
      <c r="N983" t="s">
        <v>24</v>
      </c>
      <c r="O983" t="s">
        <v>29</v>
      </c>
      <c r="P983" t="s">
        <v>616</v>
      </c>
      <c r="Q983" t="str">
        <f t="shared" si="15"/>
        <v>yes</v>
      </c>
    </row>
    <row r="984" spans="1:17" x14ac:dyDescent="0.2">
      <c r="A984">
        <v>132602</v>
      </c>
      <c r="B984" t="s">
        <v>1042</v>
      </c>
      <c r="C984" t="s">
        <v>1040</v>
      </c>
      <c r="D984">
        <v>0.88239999999999996</v>
      </c>
      <c r="E984">
        <v>2732</v>
      </c>
      <c r="F984">
        <v>14794</v>
      </c>
      <c r="G984">
        <v>0.30520000000000003</v>
      </c>
      <c r="H984">
        <v>0.61750000000000005</v>
      </c>
      <c r="I984">
        <v>0.78300000000000003</v>
      </c>
      <c r="J984">
        <v>38518</v>
      </c>
      <c r="K984">
        <v>31000</v>
      </c>
      <c r="L984">
        <v>7167</v>
      </c>
      <c r="M984">
        <v>17</v>
      </c>
      <c r="N984" t="s">
        <v>24</v>
      </c>
      <c r="O984" t="s">
        <v>20</v>
      </c>
      <c r="P984" t="s">
        <v>616</v>
      </c>
      <c r="Q984" t="str">
        <f t="shared" si="15"/>
        <v>no</v>
      </c>
    </row>
    <row r="985" spans="1:17" x14ac:dyDescent="0.2">
      <c r="A985">
        <v>132657</v>
      </c>
      <c r="B985" t="s">
        <v>1043</v>
      </c>
      <c r="C985" t="s">
        <v>1040</v>
      </c>
      <c r="D985">
        <v>0.73470000000000002</v>
      </c>
      <c r="E985">
        <v>2859</v>
      </c>
      <c r="F985">
        <v>44480</v>
      </c>
      <c r="G985">
        <v>0.52059999999999995</v>
      </c>
      <c r="H985">
        <v>0.76600000000000001</v>
      </c>
      <c r="I985">
        <v>0.2341</v>
      </c>
      <c r="J985">
        <v>49006</v>
      </c>
      <c r="K985">
        <v>17940</v>
      </c>
      <c r="L985">
        <v>6894</v>
      </c>
      <c r="M985">
        <v>16</v>
      </c>
      <c r="N985" t="s">
        <v>24</v>
      </c>
      <c r="O985" t="s">
        <v>20</v>
      </c>
      <c r="P985" t="s">
        <v>616</v>
      </c>
      <c r="Q985" t="str">
        <f t="shared" si="15"/>
        <v>no</v>
      </c>
    </row>
    <row r="986" spans="1:17" x14ac:dyDescent="0.2">
      <c r="A986">
        <v>132842</v>
      </c>
      <c r="B986" t="s">
        <v>1044</v>
      </c>
      <c r="C986" t="s">
        <v>1040</v>
      </c>
      <c r="D986">
        <v>0.7571</v>
      </c>
      <c r="E986">
        <v>287</v>
      </c>
      <c r="F986">
        <v>13818</v>
      </c>
      <c r="G986">
        <v>0.4</v>
      </c>
      <c r="H986">
        <v>0.83330000000000004</v>
      </c>
      <c r="I986">
        <v>0.66369999999999996</v>
      </c>
      <c r="J986">
        <v>41544</v>
      </c>
      <c r="K986">
        <v>5500</v>
      </c>
      <c r="L986">
        <v>6867</v>
      </c>
      <c r="M986">
        <v>12</v>
      </c>
      <c r="N986" t="s">
        <v>24</v>
      </c>
      <c r="O986" t="s">
        <v>20</v>
      </c>
      <c r="P986" t="s">
        <v>616</v>
      </c>
      <c r="Q986" t="str">
        <f t="shared" si="15"/>
        <v>no</v>
      </c>
    </row>
    <row r="987" spans="1:17" x14ac:dyDescent="0.2">
      <c r="A987">
        <v>132903</v>
      </c>
      <c r="B987" t="s">
        <v>1045</v>
      </c>
      <c r="C987" t="s">
        <v>1040</v>
      </c>
      <c r="D987">
        <v>0.40110000000000001</v>
      </c>
      <c r="E987">
        <v>59146</v>
      </c>
      <c r="F987">
        <v>22467</v>
      </c>
      <c r="G987">
        <v>0.78010000000000002</v>
      </c>
      <c r="H987">
        <v>0.92349999999999999</v>
      </c>
      <c r="I987">
        <v>0.32340000000000002</v>
      </c>
      <c r="J987">
        <v>58308</v>
      </c>
      <c r="K987">
        <v>18190</v>
      </c>
      <c r="L987">
        <v>11575</v>
      </c>
      <c r="M987">
        <v>28</v>
      </c>
      <c r="N987" t="s">
        <v>19</v>
      </c>
      <c r="O987" t="s">
        <v>29</v>
      </c>
      <c r="P987" t="s">
        <v>616</v>
      </c>
      <c r="Q987" t="str">
        <f t="shared" si="15"/>
        <v>yes</v>
      </c>
    </row>
    <row r="988" spans="1:17" x14ac:dyDescent="0.2">
      <c r="A988">
        <v>133492</v>
      </c>
      <c r="B988" t="s">
        <v>1046</v>
      </c>
      <c r="C988" t="s">
        <v>1040</v>
      </c>
      <c r="D988">
        <v>0.75800000000000001</v>
      </c>
      <c r="E988">
        <v>1888</v>
      </c>
      <c r="F988">
        <v>51884</v>
      </c>
      <c r="G988">
        <v>0.65920000000000001</v>
      </c>
      <c r="H988">
        <v>0.75839999999999996</v>
      </c>
      <c r="I988">
        <v>0.20849999999999999</v>
      </c>
      <c r="J988">
        <v>51819</v>
      </c>
      <c r="K988">
        <v>27000</v>
      </c>
      <c r="L988">
        <v>8920</v>
      </c>
      <c r="M988">
        <v>11</v>
      </c>
      <c r="N988" t="s">
        <v>24</v>
      </c>
      <c r="O988" t="s">
        <v>20</v>
      </c>
      <c r="P988" t="s">
        <v>616</v>
      </c>
      <c r="Q988" t="str">
        <f t="shared" si="15"/>
        <v>yes</v>
      </c>
    </row>
    <row r="989" spans="1:17" x14ac:dyDescent="0.2">
      <c r="A989">
        <v>133553</v>
      </c>
      <c r="B989" t="s">
        <v>1047</v>
      </c>
      <c r="C989" t="s">
        <v>1040</v>
      </c>
      <c r="D989">
        <v>0.64810000000000001</v>
      </c>
      <c r="E989">
        <v>7860</v>
      </c>
      <c r="F989">
        <v>44249</v>
      </c>
      <c r="G989">
        <v>0.66549999999999998</v>
      </c>
      <c r="H989">
        <v>0.88060000000000005</v>
      </c>
      <c r="I989">
        <v>0.14779999999999999</v>
      </c>
      <c r="J989">
        <v>84131</v>
      </c>
      <c r="K989">
        <v>23666</v>
      </c>
      <c r="L989">
        <v>10966</v>
      </c>
      <c r="M989">
        <v>18</v>
      </c>
      <c r="N989" t="s">
        <v>24</v>
      </c>
      <c r="O989" t="s">
        <v>20</v>
      </c>
      <c r="P989" t="s">
        <v>616</v>
      </c>
      <c r="Q989" t="str">
        <f t="shared" si="15"/>
        <v>yes</v>
      </c>
    </row>
    <row r="990" spans="1:17" x14ac:dyDescent="0.2">
      <c r="A990">
        <v>133650</v>
      </c>
      <c r="B990" t="s">
        <v>1048</v>
      </c>
      <c r="C990" t="s">
        <v>1040</v>
      </c>
      <c r="D990">
        <v>0.2056</v>
      </c>
      <c r="E990">
        <v>7582</v>
      </c>
      <c r="F990">
        <v>17725</v>
      </c>
      <c r="G990">
        <v>0.53349999999999997</v>
      </c>
      <c r="H990">
        <v>0.89180000000000004</v>
      </c>
      <c r="I990">
        <v>0.54310000000000003</v>
      </c>
      <c r="J990">
        <v>44349</v>
      </c>
      <c r="K990">
        <v>23548</v>
      </c>
      <c r="L990">
        <v>9244</v>
      </c>
      <c r="M990">
        <v>14</v>
      </c>
      <c r="N990" t="s">
        <v>19</v>
      </c>
      <c r="O990" t="s">
        <v>20</v>
      </c>
      <c r="P990" t="s">
        <v>616</v>
      </c>
      <c r="Q990" t="str">
        <f t="shared" si="15"/>
        <v>no</v>
      </c>
    </row>
    <row r="991" spans="1:17" x14ac:dyDescent="0.2">
      <c r="A991">
        <v>133669</v>
      </c>
      <c r="B991" t="s">
        <v>1049</v>
      </c>
      <c r="C991" t="s">
        <v>1040</v>
      </c>
      <c r="D991">
        <v>0.6613</v>
      </c>
      <c r="E991">
        <v>23757</v>
      </c>
      <c r="F991">
        <v>17324</v>
      </c>
      <c r="G991">
        <v>0.62570000000000003</v>
      </c>
      <c r="H991">
        <v>0.84470000000000001</v>
      </c>
      <c r="I991">
        <v>0.3392</v>
      </c>
      <c r="J991">
        <v>56746</v>
      </c>
      <c r="K991">
        <v>17236</v>
      </c>
      <c r="L991">
        <v>10706</v>
      </c>
      <c r="M991">
        <v>24</v>
      </c>
      <c r="N991" t="s">
        <v>19</v>
      </c>
      <c r="O991" t="s">
        <v>20</v>
      </c>
      <c r="P991" t="s">
        <v>616</v>
      </c>
      <c r="Q991" t="str">
        <f t="shared" si="15"/>
        <v>yes</v>
      </c>
    </row>
    <row r="992" spans="1:17" x14ac:dyDescent="0.2">
      <c r="A992">
        <v>133711</v>
      </c>
      <c r="B992" t="s">
        <v>1050</v>
      </c>
      <c r="C992" t="s">
        <v>1040</v>
      </c>
      <c r="D992">
        <v>0.80759999999999998</v>
      </c>
      <c r="E992">
        <v>2391</v>
      </c>
      <c r="F992">
        <v>29900</v>
      </c>
      <c r="G992">
        <v>0.55979999999999996</v>
      </c>
      <c r="H992">
        <v>0.75529999999999997</v>
      </c>
      <c r="I992">
        <v>0.29070000000000001</v>
      </c>
      <c r="J992">
        <v>49483</v>
      </c>
      <c r="K992">
        <v>24250</v>
      </c>
      <c r="L992">
        <v>7796</v>
      </c>
      <c r="M992">
        <v>15</v>
      </c>
      <c r="N992" t="s">
        <v>24</v>
      </c>
      <c r="O992" t="s">
        <v>29</v>
      </c>
      <c r="P992" t="s">
        <v>616</v>
      </c>
      <c r="Q992" t="str">
        <f t="shared" si="15"/>
        <v>no</v>
      </c>
    </row>
    <row r="993" spans="1:17" x14ac:dyDescent="0.2">
      <c r="A993">
        <v>133809</v>
      </c>
      <c r="B993" t="s">
        <v>1051</v>
      </c>
      <c r="C993" t="s">
        <v>1040</v>
      </c>
      <c r="D993">
        <v>0.6966</v>
      </c>
      <c r="E993">
        <v>588</v>
      </c>
      <c r="F993">
        <v>20360</v>
      </c>
      <c r="G993">
        <v>0.54039999999999999</v>
      </c>
      <c r="H993">
        <v>0.75600000000000001</v>
      </c>
      <c r="I993">
        <v>0.23139999999999999</v>
      </c>
      <c r="J993">
        <v>43445</v>
      </c>
      <c r="K993">
        <v>12000</v>
      </c>
      <c r="L993">
        <v>7129</v>
      </c>
      <c r="M993">
        <v>14</v>
      </c>
      <c r="N993" t="s">
        <v>24</v>
      </c>
      <c r="O993" t="s">
        <v>29</v>
      </c>
      <c r="P993" t="s">
        <v>616</v>
      </c>
      <c r="Q993" t="str">
        <f t="shared" si="15"/>
        <v>no</v>
      </c>
    </row>
    <row r="994" spans="1:17" x14ac:dyDescent="0.2">
      <c r="A994">
        <v>133881</v>
      </c>
      <c r="B994" t="s">
        <v>1052</v>
      </c>
      <c r="C994" t="s">
        <v>1040</v>
      </c>
      <c r="D994">
        <v>0.57699999999999996</v>
      </c>
      <c r="E994">
        <v>3404</v>
      </c>
      <c r="F994">
        <v>45900</v>
      </c>
      <c r="G994">
        <v>0.63539999999999996</v>
      </c>
      <c r="H994">
        <v>0.79949999999999999</v>
      </c>
      <c r="I994">
        <v>0.21110000000000001</v>
      </c>
      <c r="J994">
        <v>43137</v>
      </c>
      <c r="K994">
        <v>27000</v>
      </c>
      <c r="L994">
        <v>11366</v>
      </c>
      <c r="M994">
        <v>13</v>
      </c>
      <c r="N994" t="s">
        <v>24</v>
      </c>
      <c r="O994" t="s">
        <v>20</v>
      </c>
      <c r="P994" t="s">
        <v>616</v>
      </c>
      <c r="Q994" t="str">
        <f t="shared" si="15"/>
        <v>no</v>
      </c>
    </row>
    <row r="995" spans="1:17" x14ac:dyDescent="0.2">
      <c r="A995">
        <v>133951</v>
      </c>
      <c r="B995" t="s">
        <v>1053</v>
      </c>
      <c r="C995" t="s">
        <v>1040</v>
      </c>
      <c r="D995">
        <v>0.54659999999999997</v>
      </c>
      <c r="E995">
        <v>39508</v>
      </c>
      <c r="F995">
        <v>18964</v>
      </c>
      <c r="G995">
        <v>0.74429999999999996</v>
      </c>
      <c r="H995">
        <v>0.91849999999999998</v>
      </c>
      <c r="I995">
        <v>0.41370000000000001</v>
      </c>
      <c r="J995">
        <v>60249</v>
      </c>
      <c r="K995">
        <v>16500</v>
      </c>
      <c r="L995">
        <v>11817</v>
      </c>
      <c r="M995">
        <v>24</v>
      </c>
      <c r="N995" t="s">
        <v>19</v>
      </c>
      <c r="O995" t="s">
        <v>29</v>
      </c>
      <c r="P995" t="s">
        <v>616</v>
      </c>
      <c r="Q995" t="str">
        <f t="shared" si="15"/>
        <v>yes</v>
      </c>
    </row>
    <row r="996" spans="1:17" x14ac:dyDescent="0.2">
      <c r="A996">
        <v>133979</v>
      </c>
      <c r="B996" t="s">
        <v>1054</v>
      </c>
      <c r="C996" t="s">
        <v>1040</v>
      </c>
      <c r="D996">
        <v>0.85260000000000002</v>
      </c>
      <c r="E996">
        <v>1183</v>
      </c>
      <c r="F996">
        <v>20174</v>
      </c>
      <c r="G996">
        <v>0.311</v>
      </c>
      <c r="H996">
        <v>0.49519999999999997</v>
      </c>
      <c r="I996">
        <v>0.69130000000000003</v>
      </c>
      <c r="J996">
        <v>36624</v>
      </c>
      <c r="K996">
        <v>30063</v>
      </c>
      <c r="L996">
        <v>7615</v>
      </c>
      <c r="M996">
        <v>17</v>
      </c>
      <c r="N996" t="s">
        <v>24</v>
      </c>
      <c r="O996" t="s">
        <v>29</v>
      </c>
      <c r="P996" t="s">
        <v>616</v>
      </c>
      <c r="Q996" t="str">
        <f t="shared" si="15"/>
        <v>no</v>
      </c>
    </row>
    <row r="997" spans="1:17" x14ac:dyDescent="0.2">
      <c r="A997">
        <v>134079</v>
      </c>
      <c r="B997" t="s">
        <v>1055</v>
      </c>
      <c r="C997" t="s">
        <v>1040</v>
      </c>
      <c r="D997">
        <v>0.64419999999999999</v>
      </c>
      <c r="E997">
        <v>2656</v>
      </c>
      <c r="F997">
        <v>44040</v>
      </c>
      <c r="G997">
        <v>0.70550000000000002</v>
      </c>
      <c r="H997">
        <v>0.8</v>
      </c>
      <c r="I997">
        <v>0.28100000000000003</v>
      </c>
      <c r="J997">
        <v>55294</v>
      </c>
      <c r="K997">
        <v>25000</v>
      </c>
      <c r="L997">
        <v>9031</v>
      </c>
      <c r="M997">
        <v>11</v>
      </c>
      <c r="N997" t="s">
        <v>24</v>
      </c>
      <c r="O997" t="s">
        <v>20</v>
      </c>
      <c r="P997" t="s">
        <v>616</v>
      </c>
      <c r="Q997" t="str">
        <f t="shared" si="15"/>
        <v>yes</v>
      </c>
    </row>
    <row r="998" spans="1:17" x14ac:dyDescent="0.2">
      <c r="A998">
        <v>134097</v>
      </c>
      <c r="B998" t="s">
        <v>1056</v>
      </c>
      <c r="C998" t="s">
        <v>1040</v>
      </c>
      <c r="D998">
        <v>0.2422</v>
      </c>
      <c r="E998">
        <v>32212</v>
      </c>
      <c r="F998">
        <v>18786</v>
      </c>
      <c r="G998">
        <v>0.85609999999999997</v>
      </c>
      <c r="H998">
        <v>0.96050000000000002</v>
      </c>
      <c r="I998">
        <v>0.22969999999999999</v>
      </c>
      <c r="J998">
        <v>61675</v>
      </c>
      <c r="K998">
        <v>18000</v>
      </c>
      <c r="L998">
        <v>12841</v>
      </c>
      <c r="M998">
        <v>17</v>
      </c>
      <c r="N998" t="s">
        <v>19</v>
      </c>
      <c r="O998" t="s">
        <v>20</v>
      </c>
      <c r="P998" t="s">
        <v>616</v>
      </c>
      <c r="Q998" t="str">
        <f t="shared" si="15"/>
        <v>yes</v>
      </c>
    </row>
    <row r="999" spans="1:17" x14ac:dyDescent="0.2">
      <c r="A999">
        <v>134130</v>
      </c>
      <c r="B999" t="s">
        <v>1057</v>
      </c>
      <c r="C999" t="s">
        <v>1040</v>
      </c>
      <c r="D999">
        <v>0.24199999999999999</v>
      </c>
      <c r="E999">
        <v>35629</v>
      </c>
      <c r="F999">
        <v>28659</v>
      </c>
      <c r="G999">
        <v>0.91120000000000001</v>
      </c>
      <c r="H999">
        <v>0.97709999999999997</v>
      </c>
      <c r="I999">
        <v>0.21659999999999999</v>
      </c>
      <c r="J999">
        <v>71588</v>
      </c>
      <c r="K999">
        <v>15000</v>
      </c>
      <c r="L999">
        <v>13581</v>
      </c>
      <c r="M999">
        <v>16</v>
      </c>
      <c r="N999" t="s">
        <v>19</v>
      </c>
      <c r="O999" t="s">
        <v>20</v>
      </c>
      <c r="P999" t="s">
        <v>616</v>
      </c>
      <c r="Q999" t="str">
        <f t="shared" si="15"/>
        <v>yes</v>
      </c>
    </row>
    <row r="1000" spans="1:17" x14ac:dyDescent="0.2">
      <c r="A1000">
        <v>134945</v>
      </c>
      <c r="B1000" t="s">
        <v>1058</v>
      </c>
      <c r="C1000" t="s">
        <v>1040</v>
      </c>
      <c r="D1000">
        <v>0.56940000000000002</v>
      </c>
      <c r="E1000">
        <v>2930</v>
      </c>
      <c r="F1000">
        <v>47830</v>
      </c>
      <c r="G1000">
        <v>0.50649999999999995</v>
      </c>
      <c r="H1000">
        <v>0.74670000000000003</v>
      </c>
      <c r="I1000">
        <v>0.30730000000000002</v>
      </c>
      <c r="J1000">
        <v>68010</v>
      </c>
      <c r="K1000">
        <v>22000</v>
      </c>
      <c r="L1000">
        <v>8698</v>
      </c>
      <c r="M1000">
        <v>11</v>
      </c>
      <c r="N1000" t="s">
        <v>24</v>
      </c>
      <c r="O1000" t="s">
        <v>20</v>
      </c>
      <c r="P1000" t="s">
        <v>616</v>
      </c>
      <c r="Q1000" t="str">
        <f t="shared" si="15"/>
        <v>yes</v>
      </c>
    </row>
    <row r="1001" spans="1:17" x14ac:dyDescent="0.2">
      <c r="A1001">
        <v>135726</v>
      </c>
      <c r="B1001" t="s">
        <v>1059</v>
      </c>
      <c r="C1001" t="s">
        <v>1040</v>
      </c>
      <c r="D1001">
        <v>0.189</v>
      </c>
      <c r="E1001">
        <v>12913</v>
      </c>
      <c r="F1001">
        <v>62616</v>
      </c>
      <c r="G1001">
        <v>0.83679999999999999</v>
      </c>
      <c r="H1001">
        <v>0.93769999999999998</v>
      </c>
      <c r="I1001">
        <v>0.14860000000000001</v>
      </c>
      <c r="J1001">
        <v>75328</v>
      </c>
      <c r="K1001">
        <v>17500</v>
      </c>
      <c r="L1001">
        <v>16043</v>
      </c>
      <c r="M1001">
        <v>11</v>
      </c>
      <c r="N1001" t="s">
        <v>24</v>
      </c>
      <c r="O1001" t="s">
        <v>29</v>
      </c>
      <c r="P1001" t="s">
        <v>616</v>
      </c>
      <c r="Q1001" t="str">
        <f t="shared" si="15"/>
        <v>yes</v>
      </c>
    </row>
    <row r="1002" spans="1:17" x14ac:dyDescent="0.2">
      <c r="A1002">
        <v>136172</v>
      </c>
      <c r="B1002" t="s">
        <v>1060</v>
      </c>
      <c r="C1002" t="s">
        <v>1040</v>
      </c>
      <c r="D1002">
        <v>0.53239999999999998</v>
      </c>
      <c r="E1002">
        <v>13359</v>
      </c>
      <c r="F1002">
        <v>20793</v>
      </c>
      <c r="G1002">
        <v>0.69210000000000005</v>
      </c>
      <c r="H1002">
        <v>0.84660000000000002</v>
      </c>
      <c r="I1002">
        <v>0.3075</v>
      </c>
      <c r="J1002">
        <v>56343</v>
      </c>
      <c r="K1002">
        <v>15531</v>
      </c>
      <c r="L1002">
        <v>9595</v>
      </c>
      <c r="M1002">
        <v>19</v>
      </c>
      <c r="N1002" t="s">
        <v>19</v>
      </c>
      <c r="O1002" t="s">
        <v>20</v>
      </c>
      <c r="P1002" t="s">
        <v>616</v>
      </c>
      <c r="Q1002" t="str">
        <f t="shared" si="15"/>
        <v>yes</v>
      </c>
    </row>
    <row r="1003" spans="1:17" x14ac:dyDescent="0.2">
      <c r="A1003">
        <v>136215</v>
      </c>
      <c r="B1003" t="s">
        <v>1061</v>
      </c>
      <c r="C1003" t="s">
        <v>1040</v>
      </c>
      <c r="D1003">
        <v>0.73209999999999997</v>
      </c>
      <c r="E1003">
        <v>7240</v>
      </c>
      <c r="F1003">
        <v>38700</v>
      </c>
      <c r="G1003">
        <v>0.63339999999999996</v>
      </c>
      <c r="H1003">
        <v>0.75639999999999996</v>
      </c>
      <c r="I1003">
        <v>0.35809999999999997</v>
      </c>
      <c r="J1003">
        <v>59209</v>
      </c>
      <c r="K1003">
        <v>24250</v>
      </c>
      <c r="L1003">
        <v>11462</v>
      </c>
      <c r="M1003">
        <v>16</v>
      </c>
      <c r="N1003" t="s">
        <v>24</v>
      </c>
      <c r="O1003" t="s">
        <v>29</v>
      </c>
      <c r="P1003" t="s">
        <v>616</v>
      </c>
      <c r="Q1003" t="str">
        <f t="shared" si="15"/>
        <v>yes</v>
      </c>
    </row>
    <row r="1004" spans="1:17" x14ac:dyDescent="0.2">
      <c r="A1004">
        <v>136330</v>
      </c>
      <c r="B1004" t="s">
        <v>1062</v>
      </c>
      <c r="C1004" t="s">
        <v>1040</v>
      </c>
      <c r="D1004">
        <v>0.81989999999999996</v>
      </c>
      <c r="E1004">
        <v>2603</v>
      </c>
      <c r="F1004">
        <v>40650</v>
      </c>
      <c r="G1004">
        <v>0.5534</v>
      </c>
      <c r="H1004">
        <v>0.67959999999999998</v>
      </c>
      <c r="I1004">
        <v>0.2296</v>
      </c>
      <c r="J1004">
        <v>49232</v>
      </c>
      <c r="K1004">
        <v>22500</v>
      </c>
      <c r="L1004">
        <v>9265</v>
      </c>
      <c r="M1004">
        <v>13</v>
      </c>
      <c r="N1004" t="s">
        <v>24</v>
      </c>
      <c r="O1004" t="s">
        <v>20</v>
      </c>
      <c r="P1004" t="s">
        <v>616</v>
      </c>
      <c r="Q1004" t="str">
        <f t="shared" si="15"/>
        <v>no</v>
      </c>
    </row>
    <row r="1005" spans="1:17" x14ac:dyDescent="0.2">
      <c r="A1005">
        <v>136774</v>
      </c>
      <c r="B1005" t="s">
        <v>1063</v>
      </c>
      <c r="C1005" t="s">
        <v>1040</v>
      </c>
      <c r="D1005">
        <v>0.69650000000000001</v>
      </c>
      <c r="E1005">
        <v>1662</v>
      </c>
      <c r="F1005">
        <v>57900</v>
      </c>
      <c r="G1005">
        <v>0.72070000000000001</v>
      </c>
      <c r="H1005">
        <v>0.86350000000000005</v>
      </c>
      <c r="I1005">
        <v>0.21079999999999999</v>
      </c>
      <c r="J1005">
        <v>43325</v>
      </c>
      <c r="K1005">
        <v>27000</v>
      </c>
      <c r="L1005">
        <v>9869</v>
      </c>
      <c r="M1005">
        <v>11</v>
      </c>
      <c r="N1005" t="s">
        <v>24</v>
      </c>
      <c r="O1005" t="s">
        <v>20</v>
      </c>
      <c r="P1005" t="s">
        <v>616</v>
      </c>
      <c r="Q1005" t="str">
        <f t="shared" si="15"/>
        <v>no</v>
      </c>
    </row>
    <row r="1006" spans="1:17" x14ac:dyDescent="0.2">
      <c r="A1006">
        <v>136950</v>
      </c>
      <c r="B1006" t="s">
        <v>1064</v>
      </c>
      <c r="C1006" t="s">
        <v>1040</v>
      </c>
      <c r="D1006">
        <v>0.47539999999999999</v>
      </c>
      <c r="E1006">
        <v>2631</v>
      </c>
      <c r="F1006">
        <v>60580</v>
      </c>
      <c r="G1006">
        <v>0.75049999999999994</v>
      </c>
      <c r="H1006">
        <v>0.85240000000000005</v>
      </c>
      <c r="I1006">
        <v>0.22850000000000001</v>
      </c>
      <c r="J1006">
        <v>58295</v>
      </c>
      <c r="K1006">
        <v>25500</v>
      </c>
      <c r="L1006">
        <v>10589</v>
      </c>
      <c r="M1006">
        <v>12</v>
      </c>
      <c r="N1006" t="s">
        <v>24</v>
      </c>
      <c r="O1006" t="s">
        <v>29</v>
      </c>
      <c r="P1006" t="s">
        <v>616</v>
      </c>
      <c r="Q1006" t="str">
        <f t="shared" si="15"/>
        <v>yes</v>
      </c>
    </row>
    <row r="1007" spans="1:17" x14ac:dyDescent="0.2">
      <c r="A1007">
        <v>137032</v>
      </c>
      <c r="B1007" t="s">
        <v>1065</v>
      </c>
      <c r="C1007" t="s">
        <v>1040</v>
      </c>
      <c r="D1007">
        <v>0.78400000000000003</v>
      </c>
      <c r="E1007">
        <v>6721</v>
      </c>
      <c r="F1007">
        <v>30000</v>
      </c>
      <c r="G1007">
        <v>0.45</v>
      </c>
      <c r="H1007">
        <v>0.59219999999999995</v>
      </c>
      <c r="I1007">
        <v>0.32490000000000002</v>
      </c>
      <c r="J1007">
        <v>48364</v>
      </c>
      <c r="K1007">
        <v>25278</v>
      </c>
      <c r="L1007">
        <v>8688</v>
      </c>
      <c r="M1007">
        <v>25</v>
      </c>
      <c r="N1007" t="s">
        <v>24</v>
      </c>
      <c r="O1007" t="s">
        <v>73</v>
      </c>
      <c r="P1007" t="s">
        <v>616</v>
      </c>
      <c r="Q1007" t="str">
        <f t="shared" si="15"/>
        <v>no</v>
      </c>
    </row>
    <row r="1008" spans="1:17" x14ac:dyDescent="0.2">
      <c r="A1008">
        <v>137351</v>
      </c>
      <c r="B1008" t="s">
        <v>1066</v>
      </c>
      <c r="C1008" t="s">
        <v>1040</v>
      </c>
      <c r="D1008">
        <v>0.43190000000000001</v>
      </c>
      <c r="E1008">
        <v>37207</v>
      </c>
      <c r="F1008">
        <v>17324</v>
      </c>
      <c r="G1008">
        <v>0.76759999999999995</v>
      </c>
      <c r="H1008">
        <v>0.91279999999999994</v>
      </c>
      <c r="I1008">
        <v>0.29360000000000003</v>
      </c>
      <c r="J1008">
        <v>57743</v>
      </c>
      <c r="K1008">
        <v>17988</v>
      </c>
      <c r="L1008">
        <v>11342</v>
      </c>
      <c r="M1008">
        <v>22</v>
      </c>
      <c r="N1008" t="s">
        <v>19</v>
      </c>
      <c r="O1008" t="s">
        <v>20</v>
      </c>
      <c r="P1008" t="s">
        <v>616</v>
      </c>
      <c r="Q1008" t="str">
        <f t="shared" si="15"/>
        <v>yes</v>
      </c>
    </row>
    <row r="1009" spans="1:17" x14ac:dyDescent="0.2">
      <c r="A1009">
        <v>137476</v>
      </c>
      <c r="B1009" t="s">
        <v>1067</v>
      </c>
      <c r="C1009" t="s">
        <v>1040</v>
      </c>
      <c r="D1009">
        <v>0.97909999999999997</v>
      </c>
      <c r="E1009">
        <v>2214</v>
      </c>
      <c r="F1009">
        <v>34770</v>
      </c>
      <c r="G1009">
        <v>0.48060000000000003</v>
      </c>
      <c r="H1009">
        <v>0.56559999999999999</v>
      </c>
      <c r="I1009">
        <v>0.2697</v>
      </c>
      <c r="J1009">
        <v>54272</v>
      </c>
      <c r="K1009">
        <v>19125</v>
      </c>
      <c r="L1009">
        <v>8625</v>
      </c>
      <c r="M1009">
        <v>17</v>
      </c>
      <c r="N1009" t="s">
        <v>24</v>
      </c>
      <c r="O1009" t="s">
        <v>29</v>
      </c>
      <c r="P1009" t="s">
        <v>616</v>
      </c>
      <c r="Q1009" t="str">
        <f t="shared" si="15"/>
        <v>yes</v>
      </c>
    </row>
    <row r="1010" spans="1:17" x14ac:dyDescent="0.2">
      <c r="A1010">
        <v>137546</v>
      </c>
      <c r="B1010" t="s">
        <v>1068</v>
      </c>
      <c r="C1010" t="s">
        <v>1040</v>
      </c>
      <c r="D1010">
        <v>0.71599999999999997</v>
      </c>
      <c r="E1010">
        <v>2297</v>
      </c>
      <c r="F1010">
        <v>57410</v>
      </c>
      <c r="G1010">
        <v>0.62290000000000001</v>
      </c>
      <c r="H1010">
        <v>0.78180000000000005</v>
      </c>
      <c r="I1010">
        <v>0.37209999999999999</v>
      </c>
      <c r="J1010">
        <v>51642</v>
      </c>
      <c r="K1010">
        <v>23250</v>
      </c>
      <c r="L1010">
        <v>11041</v>
      </c>
      <c r="M1010">
        <v>10</v>
      </c>
      <c r="N1010" t="s">
        <v>24</v>
      </c>
      <c r="O1010" t="s">
        <v>20</v>
      </c>
      <c r="P1010" t="s">
        <v>616</v>
      </c>
      <c r="Q1010" t="str">
        <f t="shared" si="15"/>
        <v>yes</v>
      </c>
    </row>
    <row r="1011" spans="1:17" x14ac:dyDescent="0.2">
      <c r="A1011">
        <v>137564</v>
      </c>
      <c r="B1011" t="s">
        <v>1069</v>
      </c>
      <c r="C1011" t="s">
        <v>1040</v>
      </c>
      <c r="D1011">
        <v>0.52980000000000005</v>
      </c>
      <c r="E1011">
        <v>4813</v>
      </c>
      <c r="F1011">
        <v>32950</v>
      </c>
      <c r="G1011">
        <v>0.42549999999999999</v>
      </c>
      <c r="H1011">
        <v>0.69889999999999997</v>
      </c>
      <c r="I1011">
        <v>0.21510000000000001</v>
      </c>
      <c r="J1011">
        <v>46744</v>
      </c>
      <c r="K1011">
        <v>21500</v>
      </c>
      <c r="L1011">
        <v>7041</v>
      </c>
      <c r="M1011">
        <v>19</v>
      </c>
      <c r="N1011" t="s">
        <v>24</v>
      </c>
      <c r="O1011" t="s">
        <v>20</v>
      </c>
      <c r="P1011" t="s">
        <v>616</v>
      </c>
      <c r="Q1011" t="str">
        <f t="shared" si="15"/>
        <v>no</v>
      </c>
    </row>
    <row r="1012" spans="1:17" x14ac:dyDescent="0.2">
      <c r="A1012">
        <v>137847</v>
      </c>
      <c r="B1012" t="s">
        <v>1070</v>
      </c>
      <c r="C1012" t="s">
        <v>1040</v>
      </c>
      <c r="D1012">
        <v>0.40339999999999998</v>
      </c>
      <c r="E1012">
        <v>10572</v>
      </c>
      <c r="F1012">
        <v>34408</v>
      </c>
      <c r="G1012">
        <v>0.63700000000000001</v>
      </c>
      <c r="H1012">
        <v>0.85450000000000004</v>
      </c>
      <c r="I1012">
        <v>0.15160000000000001</v>
      </c>
      <c r="J1012">
        <v>59436</v>
      </c>
      <c r="K1012">
        <v>24211</v>
      </c>
      <c r="L1012">
        <v>10846</v>
      </c>
      <c r="M1012">
        <v>17</v>
      </c>
      <c r="N1012" t="s">
        <v>24</v>
      </c>
      <c r="O1012" t="s">
        <v>20</v>
      </c>
      <c r="P1012" t="s">
        <v>616</v>
      </c>
      <c r="Q1012" t="str">
        <f t="shared" si="15"/>
        <v>yes</v>
      </c>
    </row>
    <row r="1013" spans="1:17" x14ac:dyDescent="0.2">
      <c r="A1013">
        <v>137953</v>
      </c>
      <c r="B1013" t="s">
        <v>1071</v>
      </c>
      <c r="C1013" t="s">
        <v>1040</v>
      </c>
      <c r="D1013">
        <v>0.53280000000000005</v>
      </c>
      <c r="E1013">
        <v>386</v>
      </c>
      <c r="F1013">
        <v>15100</v>
      </c>
      <c r="G1013">
        <v>0.34179999999999999</v>
      </c>
      <c r="H1013">
        <v>0.56669999999999998</v>
      </c>
      <c r="I1013">
        <v>0.50129999999999997</v>
      </c>
      <c r="J1013">
        <v>37275</v>
      </c>
      <c r="K1013">
        <v>24250</v>
      </c>
      <c r="L1013">
        <v>5460</v>
      </c>
      <c r="M1013">
        <v>11</v>
      </c>
      <c r="N1013" t="s">
        <v>24</v>
      </c>
      <c r="O1013" t="s">
        <v>20</v>
      </c>
      <c r="P1013" t="s">
        <v>616</v>
      </c>
      <c r="Q1013" t="str">
        <f t="shared" si="15"/>
        <v>no</v>
      </c>
    </row>
    <row r="1014" spans="1:17" x14ac:dyDescent="0.2">
      <c r="A1014">
        <v>137962</v>
      </c>
      <c r="B1014" t="s">
        <v>1072</v>
      </c>
      <c r="C1014" t="s">
        <v>1040</v>
      </c>
      <c r="D1014">
        <v>0.91890000000000005</v>
      </c>
      <c r="E1014">
        <v>148</v>
      </c>
      <c r="F1014">
        <v>16300</v>
      </c>
      <c r="G1014">
        <v>0</v>
      </c>
      <c r="H1014">
        <v>0.28000000000000003</v>
      </c>
      <c r="I1014">
        <v>0.47620000000000001</v>
      </c>
      <c r="J1014">
        <v>32465</v>
      </c>
      <c r="K1014">
        <v>23250</v>
      </c>
      <c r="L1014">
        <v>5600</v>
      </c>
      <c r="M1014">
        <v>12</v>
      </c>
      <c r="N1014" t="s">
        <v>24</v>
      </c>
      <c r="O1014" t="s">
        <v>29</v>
      </c>
      <c r="P1014" t="s">
        <v>616</v>
      </c>
      <c r="Q1014" t="str">
        <f t="shared" si="15"/>
        <v>no</v>
      </c>
    </row>
    <row r="1015" spans="1:17" x14ac:dyDescent="0.2">
      <c r="A1015">
        <v>138275</v>
      </c>
      <c r="B1015" t="s">
        <v>1073</v>
      </c>
      <c r="C1015" t="s">
        <v>1040</v>
      </c>
      <c r="D1015">
        <v>0.42809999999999998</v>
      </c>
      <c r="E1015">
        <v>756</v>
      </c>
      <c r="F1015">
        <v>29992</v>
      </c>
      <c r="G1015">
        <v>0.42130000000000001</v>
      </c>
      <c r="H1015">
        <v>0.43919999999999998</v>
      </c>
      <c r="I1015">
        <v>0.50880000000000003</v>
      </c>
      <c r="J1015">
        <v>46086</v>
      </c>
      <c r="K1015">
        <v>22250</v>
      </c>
      <c r="L1015">
        <v>5033</v>
      </c>
      <c r="M1015">
        <v>13</v>
      </c>
      <c r="N1015" t="s">
        <v>24</v>
      </c>
      <c r="O1015" t="s">
        <v>73</v>
      </c>
      <c r="P1015" t="s">
        <v>616</v>
      </c>
      <c r="Q1015" t="str">
        <f t="shared" si="15"/>
        <v>no</v>
      </c>
    </row>
    <row r="1016" spans="1:17" x14ac:dyDescent="0.2">
      <c r="A1016">
        <v>138293</v>
      </c>
      <c r="B1016" t="s">
        <v>1074</v>
      </c>
      <c r="C1016" t="s">
        <v>1040</v>
      </c>
      <c r="D1016">
        <v>0.69399999999999995</v>
      </c>
      <c r="E1016">
        <v>813</v>
      </c>
      <c r="F1016">
        <v>33770</v>
      </c>
      <c r="G1016">
        <v>0.27960000000000002</v>
      </c>
      <c r="H1016">
        <v>0.4118</v>
      </c>
      <c r="I1016">
        <v>0.47670000000000001</v>
      </c>
      <c r="J1016">
        <v>45606</v>
      </c>
      <c r="K1016">
        <v>25250</v>
      </c>
      <c r="L1016">
        <v>5063</v>
      </c>
      <c r="M1016">
        <v>17</v>
      </c>
      <c r="N1016" t="s">
        <v>24</v>
      </c>
      <c r="O1016" t="s">
        <v>73</v>
      </c>
      <c r="P1016" t="s">
        <v>616</v>
      </c>
      <c r="Q1016" t="str">
        <f t="shared" si="15"/>
        <v>no</v>
      </c>
    </row>
    <row r="1017" spans="1:17" x14ac:dyDescent="0.2">
      <c r="A1017">
        <v>138354</v>
      </c>
      <c r="B1017" t="s">
        <v>1075</v>
      </c>
      <c r="C1017" t="s">
        <v>1040</v>
      </c>
      <c r="D1017">
        <v>0.58240000000000003</v>
      </c>
      <c r="E1017">
        <v>9330</v>
      </c>
      <c r="F1017">
        <v>19241</v>
      </c>
      <c r="G1017">
        <v>0.58799999999999997</v>
      </c>
      <c r="H1017">
        <v>0.88759999999999994</v>
      </c>
      <c r="I1017">
        <v>0.33090000000000003</v>
      </c>
      <c r="J1017">
        <v>49137</v>
      </c>
      <c r="K1017">
        <v>16624</v>
      </c>
      <c r="L1017">
        <v>10653</v>
      </c>
      <c r="M1017">
        <v>22</v>
      </c>
      <c r="N1017" t="s">
        <v>19</v>
      </c>
      <c r="O1017" t="s">
        <v>73</v>
      </c>
      <c r="P1017" t="s">
        <v>616</v>
      </c>
      <c r="Q1017" t="str">
        <f t="shared" si="15"/>
        <v>no</v>
      </c>
    </row>
    <row r="1018" spans="1:17" x14ac:dyDescent="0.2">
      <c r="A1018">
        <v>138558</v>
      </c>
      <c r="B1018" t="s">
        <v>1076</v>
      </c>
      <c r="C1018" t="s">
        <v>1077</v>
      </c>
      <c r="D1018">
        <v>0.75719999999999998</v>
      </c>
      <c r="E1018">
        <v>3208</v>
      </c>
      <c r="F1018">
        <v>10588</v>
      </c>
      <c r="G1018">
        <v>0.36149999999999999</v>
      </c>
      <c r="H1018">
        <v>0.69169999999999998</v>
      </c>
      <c r="I1018">
        <v>0.34739999999999999</v>
      </c>
      <c r="J1018">
        <v>34996</v>
      </c>
      <c r="K1018">
        <v>16750</v>
      </c>
      <c r="L1018">
        <v>7551</v>
      </c>
      <c r="M1018">
        <v>21</v>
      </c>
      <c r="N1018" t="s">
        <v>19</v>
      </c>
      <c r="O1018" t="s">
        <v>73</v>
      </c>
      <c r="P1018" t="s">
        <v>616</v>
      </c>
      <c r="Q1018" t="str">
        <f t="shared" si="15"/>
        <v>no</v>
      </c>
    </row>
    <row r="1019" spans="1:17" x14ac:dyDescent="0.2">
      <c r="A1019">
        <v>138600</v>
      </c>
      <c r="B1019" t="s">
        <v>1078</v>
      </c>
      <c r="C1019" t="s">
        <v>1077</v>
      </c>
      <c r="D1019">
        <v>0.62150000000000005</v>
      </c>
      <c r="E1019">
        <v>836</v>
      </c>
      <c r="F1019">
        <v>50604</v>
      </c>
      <c r="G1019">
        <v>0.70679999999999998</v>
      </c>
      <c r="H1019">
        <v>0.81330000000000002</v>
      </c>
      <c r="I1019">
        <v>0.38529999999999998</v>
      </c>
      <c r="J1019">
        <v>56274</v>
      </c>
      <c r="K1019">
        <v>26749</v>
      </c>
      <c r="L1019">
        <v>9604</v>
      </c>
      <c r="M1019">
        <v>10</v>
      </c>
      <c r="N1019" t="s">
        <v>24</v>
      </c>
      <c r="O1019" t="s">
        <v>29</v>
      </c>
      <c r="P1019" t="s">
        <v>616</v>
      </c>
      <c r="Q1019" t="str">
        <f t="shared" si="15"/>
        <v>yes</v>
      </c>
    </row>
    <row r="1020" spans="1:17" x14ac:dyDescent="0.2">
      <c r="A1020">
        <v>138868</v>
      </c>
      <c r="B1020" t="s">
        <v>1079</v>
      </c>
      <c r="C1020" t="s">
        <v>1077</v>
      </c>
      <c r="D1020">
        <v>0.44259999999999999</v>
      </c>
      <c r="E1020">
        <v>1996</v>
      </c>
      <c r="F1020">
        <v>24000</v>
      </c>
      <c r="G1020">
        <v>0.3407</v>
      </c>
      <c r="H1020">
        <v>0.74129999999999996</v>
      </c>
      <c r="I1020">
        <v>0.24679999999999999</v>
      </c>
      <c r="J1020">
        <v>38740</v>
      </c>
      <c r="K1020">
        <v>25250</v>
      </c>
      <c r="L1020">
        <v>5969</v>
      </c>
      <c r="M1020">
        <v>15</v>
      </c>
      <c r="N1020" t="s">
        <v>24</v>
      </c>
      <c r="O1020" t="s">
        <v>73</v>
      </c>
      <c r="P1020" t="s">
        <v>616</v>
      </c>
      <c r="Q1020" t="str">
        <f t="shared" si="15"/>
        <v>no</v>
      </c>
    </row>
    <row r="1021" spans="1:17" x14ac:dyDescent="0.2">
      <c r="A1021">
        <v>138947</v>
      </c>
      <c r="B1021" t="s">
        <v>1080</v>
      </c>
      <c r="C1021" t="s">
        <v>1077</v>
      </c>
      <c r="D1021">
        <v>0.64219999999999999</v>
      </c>
      <c r="E1021">
        <v>3603</v>
      </c>
      <c r="F1021">
        <v>28310</v>
      </c>
      <c r="G1021">
        <v>0.49020000000000002</v>
      </c>
      <c r="H1021">
        <v>0.70699999999999996</v>
      </c>
      <c r="I1021">
        <v>0.70469999999999999</v>
      </c>
      <c r="J1021">
        <v>42712</v>
      </c>
      <c r="K1021">
        <v>27000</v>
      </c>
      <c r="L1021">
        <v>8446</v>
      </c>
      <c r="M1021">
        <v>16</v>
      </c>
      <c r="N1021" t="s">
        <v>24</v>
      </c>
      <c r="O1021" t="s">
        <v>20</v>
      </c>
      <c r="P1021" t="s">
        <v>616</v>
      </c>
      <c r="Q1021" t="str">
        <f t="shared" si="15"/>
        <v>no</v>
      </c>
    </row>
    <row r="1022" spans="1:17" x14ac:dyDescent="0.2">
      <c r="A1022">
        <v>139144</v>
      </c>
      <c r="B1022" t="s">
        <v>1081</v>
      </c>
      <c r="C1022" t="s">
        <v>1077</v>
      </c>
      <c r="D1022">
        <v>0.64</v>
      </c>
      <c r="E1022">
        <v>2245</v>
      </c>
      <c r="F1022">
        <v>41686</v>
      </c>
      <c r="G1022">
        <v>0.69489999999999996</v>
      </c>
      <c r="H1022">
        <v>0.83509999999999995</v>
      </c>
      <c r="I1022">
        <v>0.26769999999999999</v>
      </c>
      <c r="J1022">
        <v>53800</v>
      </c>
      <c r="K1022">
        <v>23250</v>
      </c>
      <c r="L1022">
        <v>9319</v>
      </c>
      <c r="M1022">
        <v>12</v>
      </c>
      <c r="N1022" t="s">
        <v>24</v>
      </c>
      <c r="O1022" t="s">
        <v>29</v>
      </c>
      <c r="P1022" t="s">
        <v>616</v>
      </c>
      <c r="Q1022" t="str">
        <f t="shared" si="15"/>
        <v>yes</v>
      </c>
    </row>
    <row r="1023" spans="1:17" x14ac:dyDescent="0.2">
      <c r="A1023">
        <v>139199</v>
      </c>
      <c r="B1023" t="s">
        <v>1082</v>
      </c>
      <c r="C1023" t="s">
        <v>1077</v>
      </c>
      <c r="D1023">
        <v>0.87780000000000002</v>
      </c>
      <c r="E1023">
        <v>1029</v>
      </c>
      <c r="F1023">
        <v>34027</v>
      </c>
      <c r="G1023">
        <v>0.3291</v>
      </c>
      <c r="H1023">
        <v>0.64970000000000006</v>
      </c>
      <c r="I1023">
        <v>0.45860000000000001</v>
      </c>
      <c r="J1023">
        <v>54003</v>
      </c>
      <c r="K1023">
        <v>27000</v>
      </c>
      <c r="L1023">
        <v>7783</v>
      </c>
      <c r="M1023">
        <v>11</v>
      </c>
      <c r="N1023" t="s">
        <v>24</v>
      </c>
      <c r="O1023" t="s">
        <v>20</v>
      </c>
      <c r="P1023" t="s">
        <v>616</v>
      </c>
      <c r="Q1023" t="str">
        <f t="shared" si="15"/>
        <v>yes</v>
      </c>
    </row>
    <row r="1024" spans="1:17" x14ac:dyDescent="0.2">
      <c r="A1024">
        <v>139311</v>
      </c>
      <c r="B1024" t="s">
        <v>1083</v>
      </c>
      <c r="C1024" t="s">
        <v>1077</v>
      </c>
      <c r="D1024">
        <v>0.6845</v>
      </c>
      <c r="E1024">
        <v>4348</v>
      </c>
      <c r="F1024">
        <v>16532</v>
      </c>
      <c r="G1024">
        <v>0.39860000000000001</v>
      </c>
      <c r="H1024">
        <v>0.70879999999999999</v>
      </c>
      <c r="I1024">
        <v>0.52170000000000005</v>
      </c>
      <c r="J1024">
        <v>49179</v>
      </c>
      <c r="K1024">
        <v>25706</v>
      </c>
      <c r="L1024">
        <v>8662</v>
      </c>
      <c r="M1024">
        <v>20</v>
      </c>
      <c r="N1024" t="s">
        <v>19</v>
      </c>
      <c r="O1024" t="s">
        <v>29</v>
      </c>
      <c r="P1024" t="s">
        <v>616</v>
      </c>
      <c r="Q1024" t="str">
        <f t="shared" si="15"/>
        <v>no</v>
      </c>
    </row>
    <row r="1025" spans="1:17" x14ac:dyDescent="0.2">
      <c r="A1025">
        <v>139366</v>
      </c>
      <c r="B1025" t="s">
        <v>1084</v>
      </c>
      <c r="C1025" t="s">
        <v>1077</v>
      </c>
      <c r="D1025">
        <v>0.99119999999999997</v>
      </c>
      <c r="E1025">
        <v>5625</v>
      </c>
      <c r="F1025">
        <v>17610</v>
      </c>
      <c r="G1025">
        <v>0.41760000000000003</v>
      </c>
      <c r="H1025">
        <v>0.6966</v>
      </c>
      <c r="I1025">
        <v>0.44640000000000002</v>
      </c>
      <c r="J1025">
        <v>44544</v>
      </c>
      <c r="K1025">
        <v>26000</v>
      </c>
      <c r="L1025">
        <v>8802</v>
      </c>
      <c r="M1025">
        <v>16</v>
      </c>
      <c r="N1025" t="s">
        <v>19</v>
      </c>
      <c r="O1025" t="s">
        <v>20</v>
      </c>
      <c r="P1025" t="s">
        <v>616</v>
      </c>
      <c r="Q1025" t="str">
        <f t="shared" si="15"/>
        <v>no</v>
      </c>
    </row>
    <row r="1026" spans="1:17" x14ac:dyDescent="0.2">
      <c r="A1026">
        <v>139393</v>
      </c>
      <c r="B1026" t="s">
        <v>1085</v>
      </c>
      <c r="C1026" t="s">
        <v>1077</v>
      </c>
      <c r="D1026">
        <v>0.86509999999999998</v>
      </c>
      <c r="E1026">
        <v>939</v>
      </c>
      <c r="F1026">
        <v>42040</v>
      </c>
      <c r="G1026">
        <v>0.71489999999999998</v>
      </c>
      <c r="H1026">
        <v>0.8821</v>
      </c>
      <c r="I1026">
        <v>0.1905</v>
      </c>
      <c r="J1026">
        <v>50412</v>
      </c>
      <c r="K1026">
        <v>22500</v>
      </c>
      <c r="L1026">
        <v>8555</v>
      </c>
      <c r="M1026">
        <v>13</v>
      </c>
      <c r="N1026" t="s">
        <v>24</v>
      </c>
      <c r="O1026" t="s">
        <v>29</v>
      </c>
      <c r="P1026" t="s">
        <v>616</v>
      </c>
      <c r="Q1026" t="str">
        <f t="shared" ref="Q1026:Q1089" si="16">IF(J1026&gt;50000,"yes","no")</f>
        <v>yes</v>
      </c>
    </row>
    <row r="1027" spans="1:17" x14ac:dyDescent="0.2">
      <c r="A1027">
        <v>139630</v>
      </c>
      <c r="B1027" t="s">
        <v>1086</v>
      </c>
      <c r="C1027" t="s">
        <v>1077</v>
      </c>
      <c r="D1027">
        <v>0.74</v>
      </c>
      <c r="E1027">
        <v>775</v>
      </c>
      <c r="F1027">
        <v>25500</v>
      </c>
      <c r="G1027">
        <v>0.42280000000000001</v>
      </c>
      <c r="H1027">
        <v>0.70940000000000003</v>
      </c>
      <c r="I1027">
        <v>0.28689999999999999</v>
      </c>
      <c r="J1027">
        <v>38208</v>
      </c>
      <c r="K1027">
        <v>24325</v>
      </c>
      <c r="L1027">
        <v>5038</v>
      </c>
      <c r="M1027">
        <v>11</v>
      </c>
      <c r="N1027" t="s">
        <v>24</v>
      </c>
      <c r="O1027" t="s">
        <v>73</v>
      </c>
      <c r="P1027" t="s">
        <v>616</v>
      </c>
      <c r="Q1027" t="str">
        <f t="shared" si="16"/>
        <v>no</v>
      </c>
    </row>
    <row r="1028" spans="1:17" x14ac:dyDescent="0.2">
      <c r="A1028">
        <v>139658</v>
      </c>
      <c r="B1028" t="s">
        <v>1087</v>
      </c>
      <c r="C1028" t="s">
        <v>1077</v>
      </c>
      <c r="D1028">
        <v>0.1065</v>
      </c>
      <c r="E1028">
        <v>7298</v>
      </c>
      <c r="F1028">
        <v>64280</v>
      </c>
      <c r="G1028">
        <v>0.91090000000000004</v>
      </c>
      <c r="H1028">
        <v>0.95699999999999996</v>
      </c>
      <c r="I1028">
        <v>0.18210000000000001</v>
      </c>
      <c r="J1028">
        <v>80137</v>
      </c>
      <c r="K1028">
        <v>18250</v>
      </c>
      <c r="L1028">
        <v>16636</v>
      </c>
      <c r="M1028">
        <v>10</v>
      </c>
      <c r="N1028" t="s">
        <v>24</v>
      </c>
      <c r="O1028" t="s">
        <v>20</v>
      </c>
      <c r="P1028" t="s">
        <v>616</v>
      </c>
      <c r="Q1028" t="str">
        <f t="shared" si="16"/>
        <v>yes</v>
      </c>
    </row>
    <row r="1029" spans="1:17" x14ac:dyDescent="0.2">
      <c r="A1029">
        <v>139719</v>
      </c>
      <c r="B1029" t="s">
        <v>1088</v>
      </c>
      <c r="C1029" t="s">
        <v>1077</v>
      </c>
      <c r="D1029">
        <v>0.65869999999999995</v>
      </c>
      <c r="E1029">
        <v>2684</v>
      </c>
      <c r="F1029">
        <v>16932</v>
      </c>
      <c r="G1029">
        <v>0.41110000000000002</v>
      </c>
      <c r="H1029">
        <v>0.78510000000000002</v>
      </c>
      <c r="I1029">
        <v>0.73319999999999996</v>
      </c>
      <c r="J1029">
        <v>36666</v>
      </c>
      <c r="K1029">
        <v>31000</v>
      </c>
      <c r="L1029">
        <v>7426</v>
      </c>
      <c r="M1029">
        <v>21</v>
      </c>
      <c r="N1029" t="s">
        <v>19</v>
      </c>
      <c r="O1029" t="s">
        <v>73</v>
      </c>
      <c r="P1029" t="s">
        <v>616</v>
      </c>
      <c r="Q1029" t="str">
        <f t="shared" si="16"/>
        <v>no</v>
      </c>
    </row>
    <row r="1030" spans="1:17" x14ac:dyDescent="0.2">
      <c r="A1030">
        <v>139755</v>
      </c>
      <c r="B1030" t="s">
        <v>1089</v>
      </c>
      <c r="C1030" t="s">
        <v>1077</v>
      </c>
      <c r="D1030">
        <v>0.14069999999999999</v>
      </c>
      <c r="E1030">
        <v>18785</v>
      </c>
      <c r="F1030">
        <v>34484</v>
      </c>
      <c r="G1030">
        <v>0.94020000000000004</v>
      </c>
      <c r="H1030">
        <v>0.98080000000000001</v>
      </c>
      <c r="I1030">
        <v>0.13900000000000001</v>
      </c>
      <c r="J1030">
        <v>102772</v>
      </c>
      <c r="K1030">
        <v>21672</v>
      </c>
      <c r="L1030">
        <v>15393</v>
      </c>
      <c r="M1030">
        <v>17</v>
      </c>
      <c r="N1030" t="s">
        <v>19</v>
      </c>
      <c r="O1030" t="s">
        <v>20</v>
      </c>
      <c r="P1030" t="s">
        <v>616</v>
      </c>
      <c r="Q1030" t="str">
        <f t="shared" si="16"/>
        <v>yes</v>
      </c>
    </row>
    <row r="1031" spans="1:17" x14ac:dyDescent="0.2">
      <c r="A1031">
        <v>139764</v>
      </c>
      <c r="B1031" t="s">
        <v>1090</v>
      </c>
      <c r="C1031" t="s">
        <v>1077</v>
      </c>
      <c r="D1031">
        <v>0.75170000000000003</v>
      </c>
      <c r="E1031">
        <v>2424</v>
      </c>
      <c r="F1031">
        <v>16572</v>
      </c>
      <c r="G1031">
        <v>0.40639999999999998</v>
      </c>
      <c r="H1031">
        <v>0.57550000000000001</v>
      </c>
      <c r="I1031">
        <v>0.43440000000000001</v>
      </c>
      <c r="J1031">
        <v>48757</v>
      </c>
      <c r="K1031">
        <v>18851</v>
      </c>
      <c r="L1031">
        <v>8122</v>
      </c>
      <c r="M1031">
        <v>18</v>
      </c>
      <c r="N1031" t="s">
        <v>19</v>
      </c>
      <c r="O1031" t="s">
        <v>73</v>
      </c>
      <c r="P1031" t="s">
        <v>616</v>
      </c>
      <c r="Q1031" t="str">
        <f t="shared" si="16"/>
        <v>no</v>
      </c>
    </row>
    <row r="1032" spans="1:17" x14ac:dyDescent="0.2">
      <c r="A1032">
        <v>139861</v>
      </c>
      <c r="B1032" t="s">
        <v>1091</v>
      </c>
      <c r="C1032" t="s">
        <v>1077</v>
      </c>
      <c r="D1032">
        <v>0.7823</v>
      </c>
      <c r="E1032">
        <v>5947</v>
      </c>
      <c r="F1032">
        <v>29512</v>
      </c>
      <c r="G1032">
        <v>0.6361</v>
      </c>
      <c r="H1032">
        <v>0.82350000000000001</v>
      </c>
      <c r="I1032">
        <v>0.1757</v>
      </c>
      <c r="J1032">
        <v>58140</v>
      </c>
      <c r="K1032">
        <v>22250</v>
      </c>
      <c r="L1032">
        <v>8775</v>
      </c>
      <c r="M1032">
        <v>17</v>
      </c>
      <c r="N1032" t="s">
        <v>19</v>
      </c>
      <c r="O1032" t="s">
        <v>73</v>
      </c>
      <c r="P1032" t="s">
        <v>616</v>
      </c>
      <c r="Q1032" t="str">
        <f t="shared" si="16"/>
        <v>yes</v>
      </c>
    </row>
    <row r="1033" spans="1:17" x14ac:dyDescent="0.2">
      <c r="A1033">
        <v>139931</v>
      </c>
      <c r="B1033" t="s">
        <v>1092</v>
      </c>
      <c r="C1033" t="s">
        <v>1077</v>
      </c>
      <c r="D1033">
        <v>0.87890000000000001</v>
      </c>
      <c r="E1033">
        <v>21790</v>
      </c>
      <c r="F1033">
        <v>17734</v>
      </c>
      <c r="G1033">
        <v>0.54900000000000004</v>
      </c>
      <c r="H1033">
        <v>0.77829999999999999</v>
      </c>
      <c r="I1033">
        <v>0.36249999999999999</v>
      </c>
      <c r="J1033">
        <v>53236</v>
      </c>
      <c r="K1033">
        <v>23250</v>
      </c>
      <c r="L1033">
        <v>9310</v>
      </c>
      <c r="M1033">
        <v>25</v>
      </c>
      <c r="N1033" t="s">
        <v>19</v>
      </c>
      <c r="O1033" t="s">
        <v>73</v>
      </c>
      <c r="P1033" t="s">
        <v>616</v>
      </c>
      <c r="Q1033" t="str">
        <f t="shared" si="16"/>
        <v>yes</v>
      </c>
    </row>
    <row r="1034" spans="1:17" x14ac:dyDescent="0.2">
      <c r="A1034">
        <v>139940</v>
      </c>
      <c r="B1034" t="s">
        <v>1093</v>
      </c>
      <c r="C1034" t="s">
        <v>1077</v>
      </c>
      <c r="D1034">
        <v>0.5544</v>
      </c>
      <c r="E1034">
        <v>26623</v>
      </c>
      <c r="F1034">
        <v>24840</v>
      </c>
      <c r="G1034">
        <v>0.53059999999999996</v>
      </c>
      <c r="H1034">
        <v>0.79859999999999998</v>
      </c>
      <c r="I1034">
        <v>0.50749999999999995</v>
      </c>
      <c r="J1034">
        <v>47384</v>
      </c>
      <c r="K1034">
        <v>20903</v>
      </c>
      <c r="L1034">
        <v>10404</v>
      </c>
      <c r="M1034">
        <v>25</v>
      </c>
      <c r="N1034" t="s">
        <v>19</v>
      </c>
      <c r="O1034" t="s">
        <v>20</v>
      </c>
      <c r="P1034" t="s">
        <v>616</v>
      </c>
      <c r="Q1034" t="str">
        <f t="shared" si="16"/>
        <v>no</v>
      </c>
    </row>
    <row r="1035" spans="1:17" x14ac:dyDescent="0.2">
      <c r="A1035">
        <v>139959</v>
      </c>
      <c r="B1035" t="s">
        <v>1094</v>
      </c>
      <c r="C1035" t="s">
        <v>1077</v>
      </c>
      <c r="D1035">
        <v>0.377</v>
      </c>
      <c r="E1035">
        <v>32137</v>
      </c>
      <c r="F1035">
        <v>31688</v>
      </c>
      <c r="G1035">
        <v>0.89690000000000003</v>
      </c>
      <c r="H1035">
        <v>0.94040000000000001</v>
      </c>
      <c r="I1035">
        <v>0.16750000000000001</v>
      </c>
      <c r="J1035">
        <v>68726</v>
      </c>
      <c r="K1035">
        <v>18500</v>
      </c>
      <c r="L1035">
        <v>12879</v>
      </c>
      <c r="M1035">
        <v>17</v>
      </c>
      <c r="N1035" t="s">
        <v>19</v>
      </c>
      <c r="O1035" t="s">
        <v>20</v>
      </c>
      <c r="P1035" t="s">
        <v>616</v>
      </c>
      <c r="Q1035" t="str">
        <f t="shared" si="16"/>
        <v>yes</v>
      </c>
    </row>
    <row r="1036" spans="1:17" x14ac:dyDescent="0.2">
      <c r="A1036">
        <v>139968</v>
      </c>
      <c r="B1036" t="s">
        <v>1095</v>
      </c>
      <c r="C1036" t="s">
        <v>1077</v>
      </c>
      <c r="D1036">
        <v>0.85899999999999999</v>
      </c>
      <c r="E1036">
        <v>2544</v>
      </c>
      <c r="F1036">
        <v>10948</v>
      </c>
      <c r="G1036">
        <v>0.20430000000000001</v>
      </c>
      <c r="H1036">
        <v>0.51219999999999999</v>
      </c>
      <c r="I1036">
        <v>0.48430000000000001</v>
      </c>
      <c r="J1036">
        <v>37871</v>
      </c>
      <c r="K1036">
        <v>17500</v>
      </c>
      <c r="L1036">
        <v>7589</v>
      </c>
      <c r="M1036">
        <v>20</v>
      </c>
      <c r="N1036" t="s">
        <v>19</v>
      </c>
      <c r="O1036" t="s">
        <v>73</v>
      </c>
      <c r="P1036" t="s">
        <v>616</v>
      </c>
      <c r="Q1036" t="str">
        <f t="shared" si="16"/>
        <v>no</v>
      </c>
    </row>
    <row r="1037" spans="1:17" x14ac:dyDescent="0.2">
      <c r="A1037">
        <v>140234</v>
      </c>
      <c r="B1037" t="s">
        <v>1096</v>
      </c>
      <c r="C1037" t="s">
        <v>1077</v>
      </c>
      <c r="D1037">
        <v>0.62090000000000001</v>
      </c>
      <c r="E1037">
        <v>636</v>
      </c>
      <c r="F1037">
        <v>35400</v>
      </c>
      <c r="G1037">
        <v>0.46920000000000001</v>
      </c>
      <c r="H1037">
        <v>0.67210000000000003</v>
      </c>
      <c r="I1037">
        <v>0.43130000000000002</v>
      </c>
      <c r="J1037">
        <v>51745</v>
      </c>
      <c r="K1037">
        <v>25730</v>
      </c>
      <c r="L1037">
        <v>6863</v>
      </c>
      <c r="M1037">
        <v>13</v>
      </c>
      <c r="N1037" t="s">
        <v>24</v>
      </c>
      <c r="O1037" t="s">
        <v>73</v>
      </c>
      <c r="P1037" t="s">
        <v>616</v>
      </c>
      <c r="Q1037" t="str">
        <f t="shared" si="16"/>
        <v>yes</v>
      </c>
    </row>
    <row r="1038" spans="1:17" x14ac:dyDescent="0.2">
      <c r="A1038">
        <v>140252</v>
      </c>
      <c r="B1038" t="s">
        <v>1097</v>
      </c>
      <c r="C1038" t="s">
        <v>1077</v>
      </c>
      <c r="D1038">
        <v>0.93030000000000002</v>
      </c>
      <c r="E1038">
        <v>893</v>
      </c>
      <c r="F1038">
        <v>15036</v>
      </c>
      <c r="G1038">
        <v>0.37930000000000003</v>
      </c>
      <c r="H1038">
        <v>0.62809999999999999</v>
      </c>
      <c r="I1038">
        <v>0.39979999999999999</v>
      </c>
      <c r="J1038">
        <v>47397</v>
      </c>
      <c r="K1038">
        <v>16666</v>
      </c>
      <c r="L1038">
        <v>7524</v>
      </c>
      <c r="M1038">
        <v>15</v>
      </c>
      <c r="N1038" t="s">
        <v>24</v>
      </c>
      <c r="O1038" t="s">
        <v>20</v>
      </c>
      <c r="P1038" t="s">
        <v>616</v>
      </c>
      <c r="Q1038" t="str">
        <f t="shared" si="16"/>
        <v>no</v>
      </c>
    </row>
    <row r="1039" spans="1:17" x14ac:dyDescent="0.2">
      <c r="A1039">
        <v>140340</v>
      </c>
      <c r="B1039" t="s">
        <v>1098</v>
      </c>
      <c r="C1039" t="s">
        <v>1077</v>
      </c>
      <c r="D1039">
        <v>0.9375</v>
      </c>
      <c r="E1039">
        <v>387</v>
      </c>
      <c r="F1039">
        <v>13450</v>
      </c>
      <c r="G1039">
        <v>0.13950000000000001</v>
      </c>
      <c r="H1039">
        <v>0.25</v>
      </c>
      <c r="I1039">
        <v>0.70340000000000003</v>
      </c>
      <c r="J1039">
        <v>36909</v>
      </c>
      <c r="K1039">
        <v>21500</v>
      </c>
      <c r="L1039">
        <v>7516</v>
      </c>
      <c r="M1039">
        <v>14</v>
      </c>
      <c r="N1039" t="s">
        <v>24</v>
      </c>
      <c r="O1039" t="s">
        <v>20</v>
      </c>
      <c r="P1039" t="s">
        <v>616</v>
      </c>
      <c r="Q1039" t="str">
        <f t="shared" si="16"/>
        <v>no</v>
      </c>
    </row>
    <row r="1040" spans="1:17" x14ac:dyDescent="0.2">
      <c r="A1040">
        <v>140447</v>
      </c>
      <c r="B1040" t="s">
        <v>1099</v>
      </c>
      <c r="C1040" t="s">
        <v>1077</v>
      </c>
      <c r="D1040">
        <v>0.68889999999999996</v>
      </c>
      <c r="E1040">
        <v>4500</v>
      </c>
      <c r="F1040">
        <v>42312</v>
      </c>
      <c r="G1040">
        <v>0.69620000000000004</v>
      </c>
      <c r="H1040">
        <v>0.8216</v>
      </c>
      <c r="I1040">
        <v>0.3543</v>
      </c>
      <c r="J1040">
        <v>58354</v>
      </c>
      <c r="K1040">
        <v>24199</v>
      </c>
      <c r="L1040">
        <v>9556</v>
      </c>
      <c r="M1040">
        <v>11</v>
      </c>
      <c r="N1040" t="s">
        <v>24</v>
      </c>
      <c r="O1040" t="s">
        <v>20</v>
      </c>
      <c r="P1040" t="s">
        <v>616</v>
      </c>
      <c r="Q1040" t="str">
        <f t="shared" si="16"/>
        <v>yes</v>
      </c>
    </row>
    <row r="1041" spans="1:17" x14ac:dyDescent="0.2">
      <c r="A1041">
        <v>140553</v>
      </c>
      <c r="B1041" t="s">
        <v>1100</v>
      </c>
      <c r="C1041" t="s">
        <v>1077</v>
      </c>
      <c r="D1041">
        <v>0.43959999999999999</v>
      </c>
      <c r="E1041">
        <v>2844</v>
      </c>
      <c r="F1041">
        <v>32893</v>
      </c>
      <c r="G1041">
        <v>0.59440000000000004</v>
      </c>
      <c r="H1041">
        <v>0.86909999999999998</v>
      </c>
      <c r="I1041">
        <v>0.44669999999999999</v>
      </c>
      <c r="J1041">
        <v>52889</v>
      </c>
      <c r="K1041">
        <v>25000</v>
      </c>
      <c r="L1041">
        <v>8703</v>
      </c>
      <c r="M1041">
        <v>14</v>
      </c>
      <c r="N1041" t="s">
        <v>24</v>
      </c>
      <c r="O1041" t="s">
        <v>20</v>
      </c>
      <c r="P1041" t="s">
        <v>616</v>
      </c>
      <c r="Q1041" t="str">
        <f t="shared" si="16"/>
        <v>yes</v>
      </c>
    </row>
    <row r="1042" spans="1:17" x14ac:dyDescent="0.2">
      <c r="A1042">
        <v>140696</v>
      </c>
      <c r="B1042" t="s">
        <v>1101</v>
      </c>
      <c r="C1042" t="s">
        <v>1077</v>
      </c>
      <c r="D1042">
        <v>0.88449999999999995</v>
      </c>
      <c r="E1042">
        <v>1352</v>
      </c>
      <c r="F1042">
        <v>47590</v>
      </c>
      <c r="G1042">
        <v>0.54100000000000004</v>
      </c>
      <c r="H1042">
        <v>0.73329999999999995</v>
      </c>
      <c r="I1042">
        <v>0.35959999999999998</v>
      </c>
      <c r="J1042">
        <v>55232</v>
      </c>
      <c r="K1042">
        <v>25000</v>
      </c>
      <c r="L1042">
        <v>7901</v>
      </c>
      <c r="M1042">
        <v>13</v>
      </c>
      <c r="N1042" t="s">
        <v>24</v>
      </c>
      <c r="O1042" t="s">
        <v>29</v>
      </c>
      <c r="P1042" t="s">
        <v>616</v>
      </c>
      <c r="Q1042" t="str">
        <f t="shared" si="16"/>
        <v>yes</v>
      </c>
    </row>
    <row r="1043" spans="1:17" x14ac:dyDescent="0.2">
      <c r="A1043">
        <v>140818</v>
      </c>
      <c r="B1043" t="s">
        <v>1102</v>
      </c>
      <c r="C1043" t="s">
        <v>1077</v>
      </c>
      <c r="D1043">
        <v>0.93279999999999996</v>
      </c>
      <c r="E1043">
        <v>1117</v>
      </c>
      <c r="F1043">
        <v>31700</v>
      </c>
      <c r="G1043">
        <v>0.47410000000000002</v>
      </c>
      <c r="H1043">
        <v>0.69820000000000004</v>
      </c>
      <c r="I1043">
        <v>0.42349999999999999</v>
      </c>
      <c r="J1043">
        <v>49130</v>
      </c>
      <c r="K1043">
        <v>25000</v>
      </c>
      <c r="L1043">
        <v>7502</v>
      </c>
      <c r="M1043">
        <v>12</v>
      </c>
      <c r="N1043" t="s">
        <v>24</v>
      </c>
      <c r="O1043" t="s">
        <v>73</v>
      </c>
      <c r="P1043" t="s">
        <v>616</v>
      </c>
      <c r="Q1043" t="str">
        <f t="shared" si="16"/>
        <v>no</v>
      </c>
    </row>
    <row r="1044" spans="1:17" x14ac:dyDescent="0.2">
      <c r="A1044">
        <v>140872</v>
      </c>
      <c r="B1044" t="s">
        <v>1103</v>
      </c>
      <c r="C1044" t="s">
        <v>1077</v>
      </c>
      <c r="D1044">
        <v>0.61539999999999995</v>
      </c>
      <c r="E1044">
        <v>1066</v>
      </c>
      <c r="F1044">
        <v>30074</v>
      </c>
      <c r="G1044">
        <v>0.43569999999999998</v>
      </c>
      <c r="H1044">
        <v>0.62219999999999998</v>
      </c>
      <c r="I1044">
        <v>0.39829999999999999</v>
      </c>
      <c r="J1044">
        <v>46541</v>
      </c>
      <c r="K1044">
        <v>23900</v>
      </c>
      <c r="L1044">
        <v>5983</v>
      </c>
      <c r="M1044">
        <v>11</v>
      </c>
      <c r="N1044" t="s">
        <v>24</v>
      </c>
      <c r="O1044" t="s">
        <v>73</v>
      </c>
      <c r="P1044" t="s">
        <v>616</v>
      </c>
      <c r="Q1044" t="str">
        <f t="shared" si="16"/>
        <v>no</v>
      </c>
    </row>
    <row r="1045" spans="1:17" x14ac:dyDescent="0.2">
      <c r="A1045">
        <v>140951</v>
      </c>
      <c r="B1045" t="s">
        <v>1104</v>
      </c>
      <c r="C1045" t="s">
        <v>1077</v>
      </c>
      <c r="D1045">
        <v>0.82979999999999998</v>
      </c>
      <c r="E1045">
        <v>15243</v>
      </c>
      <c r="F1045">
        <v>41630</v>
      </c>
      <c r="G1045">
        <v>0.69410000000000005</v>
      </c>
      <c r="H1045">
        <v>0.86329999999999996</v>
      </c>
      <c r="I1045">
        <v>0.18820000000000001</v>
      </c>
      <c r="J1045">
        <v>45954</v>
      </c>
      <c r="K1045">
        <v>25148</v>
      </c>
      <c r="L1045">
        <v>10950</v>
      </c>
      <c r="M1045">
        <v>21</v>
      </c>
      <c r="N1045" t="s">
        <v>24</v>
      </c>
      <c r="O1045" t="s">
        <v>20</v>
      </c>
      <c r="P1045" t="s">
        <v>616</v>
      </c>
      <c r="Q1045" t="str">
        <f t="shared" si="16"/>
        <v>no</v>
      </c>
    </row>
    <row r="1046" spans="1:17" x14ac:dyDescent="0.2">
      <c r="A1046">
        <v>140988</v>
      </c>
      <c r="B1046" t="s">
        <v>1105</v>
      </c>
      <c r="C1046" t="s">
        <v>1077</v>
      </c>
      <c r="D1046">
        <v>0.96460000000000001</v>
      </c>
      <c r="E1046">
        <v>1028</v>
      </c>
      <c r="F1046">
        <v>24630</v>
      </c>
      <c r="G1046">
        <v>0.37690000000000001</v>
      </c>
      <c r="H1046">
        <v>0.60529999999999995</v>
      </c>
      <c r="I1046">
        <v>0.37519999999999998</v>
      </c>
      <c r="J1046">
        <v>44604</v>
      </c>
      <c r="K1046">
        <v>25000</v>
      </c>
      <c r="L1046">
        <v>5054</v>
      </c>
      <c r="M1046">
        <v>14</v>
      </c>
      <c r="N1046" t="s">
        <v>24</v>
      </c>
      <c r="O1046" t="s">
        <v>20</v>
      </c>
      <c r="P1046" t="s">
        <v>616</v>
      </c>
      <c r="Q1046" t="str">
        <f t="shared" si="16"/>
        <v>no</v>
      </c>
    </row>
    <row r="1047" spans="1:17" x14ac:dyDescent="0.2">
      <c r="A1047">
        <v>141060</v>
      </c>
      <c r="B1047" t="s">
        <v>1106</v>
      </c>
      <c r="C1047" t="s">
        <v>1077</v>
      </c>
      <c r="D1047">
        <v>0.2487</v>
      </c>
      <c r="E1047">
        <v>3414</v>
      </c>
      <c r="F1047">
        <v>31556</v>
      </c>
      <c r="G1047">
        <v>0.78459999999999996</v>
      </c>
      <c r="H1047">
        <v>0.94089999999999996</v>
      </c>
      <c r="I1047">
        <v>0.27829999999999999</v>
      </c>
      <c r="J1047">
        <v>59993</v>
      </c>
      <c r="K1047">
        <v>25000</v>
      </c>
      <c r="L1047">
        <v>9558</v>
      </c>
      <c r="M1047">
        <v>11</v>
      </c>
      <c r="N1047" t="s">
        <v>24</v>
      </c>
      <c r="O1047" t="s">
        <v>20</v>
      </c>
      <c r="P1047" t="s">
        <v>616</v>
      </c>
      <c r="Q1047" t="str">
        <f t="shared" si="16"/>
        <v>yes</v>
      </c>
    </row>
    <row r="1048" spans="1:17" x14ac:dyDescent="0.2">
      <c r="A1048">
        <v>141167</v>
      </c>
      <c r="B1048" t="s">
        <v>1107</v>
      </c>
      <c r="C1048" t="s">
        <v>1077</v>
      </c>
      <c r="D1048">
        <v>0.38300000000000001</v>
      </c>
      <c r="E1048">
        <v>998</v>
      </c>
      <c r="F1048">
        <v>11640</v>
      </c>
      <c r="G1048">
        <v>0.27539999999999998</v>
      </c>
      <c r="H1048">
        <v>0.49249999999999999</v>
      </c>
      <c r="I1048">
        <v>0.55349999999999999</v>
      </c>
      <c r="J1048">
        <v>49716</v>
      </c>
      <c r="K1048">
        <v>21198</v>
      </c>
      <c r="L1048">
        <v>5844</v>
      </c>
      <c r="M1048">
        <v>12</v>
      </c>
      <c r="N1048" t="s">
        <v>24</v>
      </c>
      <c r="O1048" t="s">
        <v>73</v>
      </c>
      <c r="P1048" t="s">
        <v>616</v>
      </c>
      <c r="Q1048" t="str">
        <f t="shared" si="16"/>
        <v>no</v>
      </c>
    </row>
    <row r="1049" spans="1:17" x14ac:dyDescent="0.2">
      <c r="A1049">
        <v>141185</v>
      </c>
      <c r="B1049" t="s">
        <v>1108</v>
      </c>
      <c r="C1049" t="s">
        <v>1077</v>
      </c>
      <c r="D1049">
        <v>0.65959999999999996</v>
      </c>
      <c r="E1049">
        <v>875</v>
      </c>
      <c r="F1049">
        <v>23950</v>
      </c>
      <c r="G1049">
        <v>0.43659999999999999</v>
      </c>
      <c r="H1049">
        <v>0.625</v>
      </c>
      <c r="I1049">
        <v>0.16109999999999999</v>
      </c>
      <c r="J1049">
        <v>36630</v>
      </c>
      <c r="K1049">
        <v>22250</v>
      </c>
      <c r="L1049">
        <v>6124</v>
      </c>
      <c r="M1049">
        <v>18</v>
      </c>
      <c r="N1049" t="s">
        <v>24</v>
      </c>
      <c r="O1049" t="s">
        <v>73</v>
      </c>
      <c r="P1049" t="s">
        <v>616</v>
      </c>
      <c r="Q1049" t="str">
        <f t="shared" si="16"/>
        <v>no</v>
      </c>
    </row>
    <row r="1050" spans="1:17" x14ac:dyDescent="0.2">
      <c r="A1050">
        <v>141237</v>
      </c>
      <c r="B1050" t="s">
        <v>1109</v>
      </c>
      <c r="C1050" t="s">
        <v>1077</v>
      </c>
      <c r="D1050">
        <v>0.78259999999999996</v>
      </c>
      <c r="E1050">
        <v>744</v>
      </c>
      <c r="F1050">
        <v>26792</v>
      </c>
      <c r="G1050">
        <v>0.37809999999999999</v>
      </c>
      <c r="H1050">
        <v>0.66979999999999995</v>
      </c>
      <c r="I1050">
        <v>0.10150000000000001</v>
      </c>
      <c r="J1050">
        <v>46700</v>
      </c>
      <c r="K1050">
        <v>23439</v>
      </c>
      <c r="L1050">
        <v>4901</v>
      </c>
      <c r="M1050">
        <v>15</v>
      </c>
      <c r="N1050" t="s">
        <v>24</v>
      </c>
      <c r="O1050" t="s">
        <v>73</v>
      </c>
      <c r="P1050" t="s">
        <v>616</v>
      </c>
      <c r="Q1050" t="str">
        <f t="shared" si="16"/>
        <v>no</v>
      </c>
    </row>
    <row r="1051" spans="1:17" x14ac:dyDescent="0.2">
      <c r="A1051">
        <v>141264</v>
      </c>
      <c r="B1051" t="s">
        <v>1110</v>
      </c>
      <c r="C1051" t="s">
        <v>1077</v>
      </c>
      <c r="D1051">
        <v>0.72289999999999999</v>
      </c>
      <c r="E1051">
        <v>6622</v>
      </c>
      <c r="F1051">
        <v>17836</v>
      </c>
      <c r="G1051">
        <v>0.42359999999999998</v>
      </c>
      <c r="H1051">
        <v>0.71870000000000001</v>
      </c>
      <c r="I1051">
        <v>0.52280000000000004</v>
      </c>
      <c r="J1051">
        <v>49361</v>
      </c>
      <c r="K1051">
        <v>24779</v>
      </c>
      <c r="L1051">
        <v>8606</v>
      </c>
      <c r="M1051">
        <v>17</v>
      </c>
      <c r="N1051" t="s">
        <v>19</v>
      </c>
      <c r="O1051" t="s">
        <v>20</v>
      </c>
      <c r="P1051" t="s">
        <v>616</v>
      </c>
      <c r="Q1051" t="str">
        <f t="shared" si="16"/>
        <v>no</v>
      </c>
    </row>
    <row r="1052" spans="1:17" x14ac:dyDescent="0.2">
      <c r="A1052">
        <v>141325</v>
      </c>
      <c r="B1052" t="s">
        <v>1111</v>
      </c>
      <c r="C1052" t="s">
        <v>1077</v>
      </c>
      <c r="D1052">
        <v>0.59099999999999997</v>
      </c>
      <c r="E1052">
        <v>400</v>
      </c>
      <c r="F1052">
        <v>27650</v>
      </c>
      <c r="G1052">
        <v>0.44519999999999998</v>
      </c>
      <c r="H1052">
        <v>0.76</v>
      </c>
      <c r="I1052">
        <v>0.45789999999999997</v>
      </c>
      <c r="J1052">
        <v>44317</v>
      </c>
      <c r="K1052">
        <v>24094</v>
      </c>
      <c r="L1052">
        <v>6243</v>
      </c>
      <c r="M1052">
        <v>8</v>
      </c>
      <c r="N1052" t="s">
        <v>24</v>
      </c>
      <c r="O1052" t="s">
        <v>20</v>
      </c>
      <c r="P1052" t="s">
        <v>616</v>
      </c>
      <c r="Q1052" t="str">
        <f t="shared" si="16"/>
        <v>no</v>
      </c>
    </row>
    <row r="1053" spans="1:17" x14ac:dyDescent="0.2">
      <c r="A1053">
        <v>141334</v>
      </c>
      <c r="B1053" t="s">
        <v>1112</v>
      </c>
      <c r="C1053" t="s">
        <v>1077</v>
      </c>
      <c r="D1053">
        <v>0.5161</v>
      </c>
      <c r="E1053">
        <v>7520</v>
      </c>
      <c r="F1053">
        <v>17800</v>
      </c>
      <c r="G1053">
        <v>0.43490000000000001</v>
      </c>
      <c r="H1053">
        <v>0.77500000000000002</v>
      </c>
      <c r="I1053">
        <v>0.40400000000000003</v>
      </c>
      <c r="J1053">
        <v>49587</v>
      </c>
      <c r="K1053">
        <v>23970</v>
      </c>
      <c r="L1053">
        <v>8656</v>
      </c>
      <c r="M1053">
        <v>18</v>
      </c>
      <c r="N1053" t="s">
        <v>19</v>
      </c>
      <c r="O1053" t="s">
        <v>73</v>
      </c>
      <c r="P1053" t="s">
        <v>616</v>
      </c>
      <c r="Q1053" t="str">
        <f t="shared" si="16"/>
        <v>no</v>
      </c>
    </row>
    <row r="1054" spans="1:17" x14ac:dyDescent="0.2">
      <c r="A1054">
        <v>141361</v>
      </c>
      <c r="B1054" t="s">
        <v>1113</v>
      </c>
      <c r="C1054" t="s">
        <v>1077</v>
      </c>
      <c r="D1054">
        <v>0.62639999999999996</v>
      </c>
      <c r="E1054">
        <v>755</v>
      </c>
      <c r="F1054">
        <v>32305</v>
      </c>
      <c r="G1054">
        <v>0.41749999999999998</v>
      </c>
      <c r="H1054">
        <v>0.64610000000000001</v>
      </c>
      <c r="I1054">
        <v>0.20380000000000001</v>
      </c>
      <c r="J1054">
        <v>47195</v>
      </c>
      <c r="K1054">
        <v>27000</v>
      </c>
      <c r="L1054">
        <v>6302</v>
      </c>
      <c r="M1054">
        <v>13</v>
      </c>
      <c r="N1054" t="s">
        <v>24</v>
      </c>
      <c r="O1054" t="s">
        <v>73</v>
      </c>
      <c r="P1054" t="s">
        <v>616</v>
      </c>
      <c r="Q1054" t="str">
        <f t="shared" si="16"/>
        <v>no</v>
      </c>
    </row>
    <row r="1055" spans="1:17" x14ac:dyDescent="0.2">
      <c r="A1055">
        <v>156189</v>
      </c>
      <c r="B1055" t="s">
        <v>1114</v>
      </c>
      <c r="C1055" t="s">
        <v>1115</v>
      </c>
      <c r="D1055">
        <v>0.75229999999999997</v>
      </c>
      <c r="E1055">
        <v>558</v>
      </c>
      <c r="F1055">
        <v>13960</v>
      </c>
      <c r="G1055">
        <v>0.38919999999999999</v>
      </c>
      <c r="H1055">
        <v>0.56569999999999998</v>
      </c>
      <c r="I1055">
        <v>0.58289999999999997</v>
      </c>
      <c r="J1055">
        <v>40573</v>
      </c>
      <c r="K1055">
        <v>19599</v>
      </c>
      <c r="L1055">
        <v>5404</v>
      </c>
      <c r="M1055">
        <v>15</v>
      </c>
      <c r="N1055" t="s">
        <v>24</v>
      </c>
      <c r="O1055" t="s">
        <v>73</v>
      </c>
      <c r="P1055" t="s">
        <v>137</v>
      </c>
      <c r="Q1055" t="str">
        <f t="shared" si="16"/>
        <v>no</v>
      </c>
    </row>
    <row r="1056" spans="1:17" x14ac:dyDescent="0.2">
      <c r="A1056">
        <v>156213</v>
      </c>
      <c r="B1056" t="s">
        <v>1116</v>
      </c>
      <c r="C1056" t="s">
        <v>1115</v>
      </c>
      <c r="D1056">
        <v>0.63400000000000001</v>
      </c>
      <c r="E1056">
        <v>1420</v>
      </c>
      <c r="F1056">
        <v>33640</v>
      </c>
      <c r="G1056">
        <v>0.64980000000000004</v>
      </c>
      <c r="H1056">
        <v>0.83330000000000004</v>
      </c>
      <c r="I1056">
        <v>0.2767</v>
      </c>
      <c r="J1056">
        <v>42368</v>
      </c>
      <c r="K1056">
        <v>24028</v>
      </c>
      <c r="L1056">
        <v>7374</v>
      </c>
      <c r="M1056">
        <v>13</v>
      </c>
      <c r="N1056" t="s">
        <v>24</v>
      </c>
      <c r="O1056" t="s">
        <v>73</v>
      </c>
      <c r="P1056" t="s">
        <v>137</v>
      </c>
      <c r="Q1056" t="str">
        <f t="shared" si="16"/>
        <v>no</v>
      </c>
    </row>
    <row r="1057" spans="1:17" x14ac:dyDescent="0.2">
      <c r="A1057">
        <v>156286</v>
      </c>
      <c r="B1057" t="s">
        <v>1117</v>
      </c>
      <c r="C1057" t="s">
        <v>1115</v>
      </c>
      <c r="D1057">
        <v>0.86109999999999998</v>
      </c>
      <c r="E1057">
        <v>2161</v>
      </c>
      <c r="F1057">
        <v>48770</v>
      </c>
      <c r="G1057">
        <v>0.64359999999999995</v>
      </c>
      <c r="H1057">
        <v>0.75119999999999998</v>
      </c>
      <c r="I1057">
        <v>0.30709999999999998</v>
      </c>
      <c r="J1057">
        <v>62069</v>
      </c>
      <c r="K1057">
        <v>25000</v>
      </c>
      <c r="L1057">
        <v>8508</v>
      </c>
      <c r="M1057">
        <v>12</v>
      </c>
      <c r="N1057" t="s">
        <v>24</v>
      </c>
      <c r="O1057" t="s">
        <v>20</v>
      </c>
      <c r="P1057" t="s">
        <v>137</v>
      </c>
      <c r="Q1057" t="str">
        <f t="shared" si="16"/>
        <v>yes</v>
      </c>
    </row>
    <row r="1058" spans="1:17" x14ac:dyDescent="0.2">
      <c r="A1058">
        <v>156295</v>
      </c>
      <c r="B1058" t="s">
        <v>1118</v>
      </c>
      <c r="C1058" t="s">
        <v>1115</v>
      </c>
      <c r="D1058">
        <v>0.19339999999999999</v>
      </c>
      <c r="E1058">
        <v>1513</v>
      </c>
      <c r="F1058">
        <v>51658</v>
      </c>
      <c r="G1058">
        <v>0.58220000000000005</v>
      </c>
      <c r="H1058">
        <v>0.79179999999999995</v>
      </c>
      <c r="I1058">
        <v>0.83730000000000004</v>
      </c>
      <c r="J1058">
        <v>43150</v>
      </c>
      <c r="K1058">
        <v>3591</v>
      </c>
      <c r="L1058">
        <v>9259</v>
      </c>
      <c r="M1058">
        <v>9</v>
      </c>
      <c r="N1058" t="s">
        <v>24</v>
      </c>
      <c r="O1058" t="s">
        <v>73</v>
      </c>
      <c r="P1058" t="s">
        <v>137</v>
      </c>
      <c r="Q1058" t="str">
        <f t="shared" si="16"/>
        <v>no</v>
      </c>
    </row>
    <row r="1059" spans="1:17" x14ac:dyDescent="0.2">
      <c r="A1059">
        <v>156356</v>
      </c>
      <c r="B1059" t="s">
        <v>1119</v>
      </c>
      <c r="C1059" t="s">
        <v>1115</v>
      </c>
      <c r="D1059">
        <v>0.35239999999999999</v>
      </c>
      <c r="E1059">
        <v>545</v>
      </c>
      <c r="F1059">
        <v>31550</v>
      </c>
      <c r="G1059">
        <v>0.53710000000000002</v>
      </c>
      <c r="H1059">
        <v>0.67410000000000003</v>
      </c>
      <c r="I1059">
        <v>0.42649999999999999</v>
      </c>
      <c r="J1059">
        <v>45500</v>
      </c>
      <c r="K1059">
        <v>29430</v>
      </c>
      <c r="L1059">
        <v>6182</v>
      </c>
      <c r="M1059">
        <v>13</v>
      </c>
      <c r="N1059" t="s">
        <v>24</v>
      </c>
      <c r="O1059" t="s">
        <v>20</v>
      </c>
      <c r="P1059" t="s">
        <v>137</v>
      </c>
      <c r="Q1059" t="str">
        <f t="shared" si="16"/>
        <v>no</v>
      </c>
    </row>
    <row r="1060" spans="1:17" x14ac:dyDescent="0.2">
      <c r="A1060">
        <v>156365</v>
      </c>
      <c r="B1060" t="s">
        <v>1120</v>
      </c>
      <c r="C1060" t="s">
        <v>1115</v>
      </c>
      <c r="D1060">
        <v>0.7974</v>
      </c>
      <c r="E1060">
        <v>2840</v>
      </c>
      <c r="F1060">
        <v>27998</v>
      </c>
      <c r="G1060">
        <v>0.42009999999999997</v>
      </c>
      <c r="H1060">
        <v>0.64500000000000002</v>
      </c>
      <c r="I1060">
        <v>0.20050000000000001</v>
      </c>
      <c r="J1060">
        <v>41583</v>
      </c>
      <c r="K1060">
        <v>17156</v>
      </c>
      <c r="L1060">
        <v>6787</v>
      </c>
      <c r="M1060">
        <v>19</v>
      </c>
      <c r="N1060" t="s">
        <v>24</v>
      </c>
      <c r="O1060" t="s">
        <v>73</v>
      </c>
      <c r="P1060" t="s">
        <v>137</v>
      </c>
      <c r="Q1060" t="str">
        <f t="shared" si="16"/>
        <v>no</v>
      </c>
    </row>
    <row r="1061" spans="1:17" x14ac:dyDescent="0.2">
      <c r="A1061">
        <v>156408</v>
      </c>
      <c r="B1061" t="s">
        <v>1121</v>
      </c>
      <c r="C1061" t="s">
        <v>1115</v>
      </c>
      <c r="D1061">
        <v>0.54359999999999997</v>
      </c>
      <c r="E1061">
        <v>1400</v>
      </c>
      <c r="F1061">
        <v>52820</v>
      </c>
      <c r="G1061">
        <v>0.80669999999999997</v>
      </c>
      <c r="H1061">
        <v>0.875</v>
      </c>
      <c r="I1061">
        <v>0.22639999999999999</v>
      </c>
      <c r="J1061">
        <v>66240</v>
      </c>
      <c r="K1061">
        <v>27000</v>
      </c>
      <c r="L1061">
        <v>9723</v>
      </c>
      <c r="M1061">
        <v>10</v>
      </c>
      <c r="N1061" t="s">
        <v>24</v>
      </c>
      <c r="O1061" t="s">
        <v>73</v>
      </c>
      <c r="P1061" t="s">
        <v>137</v>
      </c>
      <c r="Q1061" t="str">
        <f t="shared" si="16"/>
        <v>yes</v>
      </c>
    </row>
    <row r="1062" spans="1:17" x14ac:dyDescent="0.2">
      <c r="A1062">
        <v>156541</v>
      </c>
      <c r="B1062" t="s">
        <v>1122</v>
      </c>
      <c r="C1062" t="s">
        <v>1115</v>
      </c>
      <c r="D1062">
        <v>0.98809999999999998</v>
      </c>
      <c r="E1062">
        <v>6941</v>
      </c>
      <c r="F1062">
        <v>9875</v>
      </c>
      <c r="G1062">
        <v>0.50429999999999997</v>
      </c>
      <c r="H1062">
        <v>0.74299999999999999</v>
      </c>
      <c r="I1062">
        <v>0.53380000000000005</v>
      </c>
      <c r="J1062">
        <v>45036</v>
      </c>
      <c r="K1062">
        <v>14911</v>
      </c>
      <c r="L1062">
        <v>6548</v>
      </c>
      <c r="M1062">
        <v>23</v>
      </c>
      <c r="N1062" t="s">
        <v>24</v>
      </c>
      <c r="O1062" t="s">
        <v>73</v>
      </c>
      <c r="P1062" t="s">
        <v>137</v>
      </c>
      <c r="Q1062" t="str">
        <f t="shared" si="16"/>
        <v>no</v>
      </c>
    </row>
    <row r="1063" spans="1:17" x14ac:dyDescent="0.2">
      <c r="A1063">
        <v>156620</v>
      </c>
      <c r="B1063" t="s">
        <v>1123</v>
      </c>
      <c r="C1063" t="s">
        <v>1115</v>
      </c>
      <c r="D1063">
        <v>0.77610000000000001</v>
      </c>
      <c r="E1063">
        <v>12318</v>
      </c>
      <c r="F1063">
        <v>21230</v>
      </c>
      <c r="G1063">
        <v>0.50039999999999996</v>
      </c>
      <c r="H1063">
        <v>0.76929999999999998</v>
      </c>
      <c r="I1063">
        <v>0.41099999999999998</v>
      </c>
      <c r="J1063">
        <v>45795</v>
      </c>
      <c r="K1063">
        <v>22500</v>
      </c>
      <c r="L1063">
        <v>7826</v>
      </c>
      <c r="M1063">
        <v>17</v>
      </c>
      <c r="N1063" t="s">
        <v>19</v>
      </c>
      <c r="O1063" t="s">
        <v>73</v>
      </c>
      <c r="P1063" t="s">
        <v>137</v>
      </c>
      <c r="Q1063" t="str">
        <f t="shared" si="16"/>
        <v>no</v>
      </c>
    </row>
    <row r="1064" spans="1:17" x14ac:dyDescent="0.2">
      <c r="A1064">
        <v>156745</v>
      </c>
      <c r="B1064" t="s">
        <v>1124</v>
      </c>
      <c r="C1064" t="s">
        <v>1115</v>
      </c>
      <c r="D1064">
        <v>0.91059999999999997</v>
      </c>
      <c r="E1064">
        <v>1097</v>
      </c>
      <c r="F1064">
        <v>42840</v>
      </c>
      <c r="G1064">
        <v>0.48849999999999999</v>
      </c>
      <c r="H1064">
        <v>0.69059999999999999</v>
      </c>
      <c r="I1064">
        <v>0.3533</v>
      </c>
      <c r="J1064">
        <v>52074</v>
      </c>
      <c r="K1064">
        <v>25200</v>
      </c>
      <c r="L1064">
        <v>6502</v>
      </c>
      <c r="M1064">
        <v>13</v>
      </c>
      <c r="N1064" t="s">
        <v>24</v>
      </c>
      <c r="O1064" t="s">
        <v>73</v>
      </c>
      <c r="P1064" t="s">
        <v>137</v>
      </c>
      <c r="Q1064" t="str">
        <f t="shared" si="16"/>
        <v>yes</v>
      </c>
    </row>
    <row r="1065" spans="1:17" x14ac:dyDescent="0.2">
      <c r="A1065">
        <v>157058</v>
      </c>
      <c r="B1065" t="s">
        <v>1125</v>
      </c>
      <c r="C1065" t="s">
        <v>1115</v>
      </c>
      <c r="D1065">
        <v>0.96079999999999999</v>
      </c>
      <c r="E1065">
        <v>1309</v>
      </c>
      <c r="F1065">
        <v>13658</v>
      </c>
      <c r="G1065">
        <v>0.31900000000000001</v>
      </c>
      <c r="H1065">
        <v>0.63690000000000002</v>
      </c>
      <c r="I1065">
        <v>0.58340000000000003</v>
      </c>
      <c r="J1065">
        <v>36382</v>
      </c>
      <c r="K1065">
        <v>25938</v>
      </c>
      <c r="L1065">
        <v>7036</v>
      </c>
      <c r="M1065">
        <v>10</v>
      </c>
      <c r="N1065" t="s">
        <v>19</v>
      </c>
      <c r="O1065" t="s">
        <v>73</v>
      </c>
      <c r="P1065" t="s">
        <v>137</v>
      </c>
      <c r="Q1065" t="str">
        <f t="shared" si="16"/>
        <v>no</v>
      </c>
    </row>
    <row r="1066" spans="1:17" x14ac:dyDescent="0.2">
      <c r="A1066">
        <v>157076</v>
      </c>
      <c r="B1066" t="s">
        <v>1126</v>
      </c>
      <c r="C1066" t="s">
        <v>1115</v>
      </c>
      <c r="D1066">
        <v>0.71599999999999997</v>
      </c>
      <c r="E1066">
        <v>842</v>
      </c>
      <c r="F1066">
        <v>34673</v>
      </c>
      <c r="G1066">
        <v>0.46800000000000003</v>
      </c>
      <c r="H1066">
        <v>0.52559999999999996</v>
      </c>
      <c r="I1066">
        <v>0.49519999999999997</v>
      </c>
      <c r="J1066">
        <v>46747</v>
      </c>
      <c r="K1066">
        <v>23250</v>
      </c>
      <c r="L1066">
        <v>6353</v>
      </c>
      <c r="M1066">
        <v>15</v>
      </c>
      <c r="N1066" t="s">
        <v>24</v>
      </c>
      <c r="O1066" t="s">
        <v>20</v>
      </c>
      <c r="P1066" t="s">
        <v>137</v>
      </c>
      <c r="Q1066" t="str">
        <f t="shared" si="16"/>
        <v>no</v>
      </c>
    </row>
    <row r="1067" spans="1:17" x14ac:dyDescent="0.2">
      <c r="A1067">
        <v>157085</v>
      </c>
      <c r="B1067" t="s">
        <v>1127</v>
      </c>
      <c r="C1067" t="s">
        <v>1115</v>
      </c>
      <c r="D1067">
        <v>0.9294</v>
      </c>
      <c r="E1067">
        <v>24763</v>
      </c>
      <c r="F1067">
        <v>34140</v>
      </c>
      <c r="G1067">
        <v>0.71419999999999995</v>
      </c>
      <c r="H1067">
        <v>0.86839999999999995</v>
      </c>
      <c r="I1067">
        <v>0.22520000000000001</v>
      </c>
      <c r="J1067">
        <v>59025</v>
      </c>
      <c r="K1067">
        <v>22500</v>
      </c>
      <c r="L1067">
        <v>11984</v>
      </c>
      <c r="M1067">
        <v>18</v>
      </c>
      <c r="N1067" t="s">
        <v>19</v>
      </c>
      <c r="O1067" t="s">
        <v>20</v>
      </c>
      <c r="P1067" t="s">
        <v>137</v>
      </c>
      <c r="Q1067" t="str">
        <f t="shared" si="16"/>
        <v>yes</v>
      </c>
    </row>
    <row r="1068" spans="1:17" x14ac:dyDescent="0.2">
      <c r="A1068">
        <v>157100</v>
      </c>
      <c r="B1068" t="s">
        <v>1128</v>
      </c>
      <c r="C1068" t="s">
        <v>1115</v>
      </c>
      <c r="D1068">
        <v>0.60909999999999997</v>
      </c>
      <c r="E1068">
        <v>429</v>
      </c>
      <c r="F1068">
        <v>26625</v>
      </c>
      <c r="G1068">
        <v>0.36670000000000003</v>
      </c>
      <c r="H1068">
        <v>0.86080000000000001</v>
      </c>
      <c r="I1068">
        <v>0.43140000000000001</v>
      </c>
      <c r="J1068">
        <v>42375</v>
      </c>
      <c r="K1068">
        <v>22250</v>
      </c>
      <c r="L1068">
        <v>4770</v>
      </c>
      <c r="M1068">
        <v>12</v>
      </c>
      <c r="N1068" t="s">
        <v>24</v>
      </c>
      <c r="O1068" t="s">
        <v>73</v>
      </c>
      <c r="P1068" t="s">
        <v>137</v>
      </c>
      <c r="Q1068" t="str">
        <f t="shared" si="16"/>
        <v>no</v>
      </c>
    </row>
    <row r="1069" spans="1:17" x14ac:dyDescent="0.2">
      <c r="A1069">
        <v>157289</v>
      </c>
      <c r="B1069" t="s">
        <v>1129</v>
      </c>
      <c r="C1069" t="s">
        <v>1115</v>
      </c>
      <c r="D1069">
        <v>0.79410000000000003</v>
      </c>
      <c r="E1069">
        <v>14727</v>
      </c>
      <c r="F1069">
        <v>29482</v>
      </c>
      <c r="G1069">
        <v>0.61229999999999996</v>
      </c>
      <c r="H1069">
        <v>0.81489999999999996</v>
      </c>
      <c r="I1069">
        <v>0.30599999999999999</v>
      </c>
      <c r="J1069">
        <v>53899</v>
      </c>
      <c r="K1069">
        <v>20500</v>
      </c>
      <c r="L1069">
        <v>9671</v>
      </c>
      <c r="M1069">
        <v>14</v>
      </c>
      <c r="N1069" t="s">
        <v>19</v>
      </c>
      <c r="O1069" t="s">
        <v>20</v>
      </c>
      <c r="P1069" t="s">
        <v>137</v>
      </c>
      <c r="Q1069" t="str">
        <f t="shared" si="16"/>
        <v>yes</v>
      </c>
    </row>
    <row r="1070" spans="1:17" x14ac:dyDescent="0.2">
      <c r="A1070">
        <v>157377</v>
      </c>
      <c r="B1070" t="s">
        <v>1130</v>
      </c>
      <c r="C1070" t="s">
        <v>1115</v>
      </c>
      <c r="D1070">
        <v>0.95140000000000002</v>
      </c>
      <c r="E1070">
        <v>1262</v>
      </c>
      <c r="F1070">
        <v>27220</v>
      </c>
      <c r="G1070">
        <v>0.40689999999999998</v>
      </c>
      <c r="H1070">
        <v>0.67589999999999995</v>
      </c>
      <c r="I1070">
        <v>0.31950000000000001</v>
      </c>
      <c r="J1070">
        <v>44246</v>
      </c>
      <c r="K1070">
        <v>21301</v>
      </c>
      <c r="L1070">
        <v>7349</v>
      </c>
      <c r="M1070">
        <v>15</v>
      </c>
      <c r="N1070" t="s">
        <v>24</v>
      </c>
      <c r="O1070" t="s">
        <v>73</v>
      </c>
      <c r="P1070" t="s">
        <v>137</v>
      </c>
      <c r="Q1070" t="str">
        <f t="shared" si="16"/>
        <v>no</v>
      </c>
    </row>
    <row r="1071" spans="1:17" x14ac:dyDescent="0.2">
      <c r="A1071">
        <v>157386</v>
      </c>
      <c r="B1071" t="s">
        <v>1131</v>
      </c>
      <c r="C1071" t="s">
        <v>1115</v>
      </c>
      <c r="D1071">
        <v>0.77210000000000001</v>
      </c>
      <c r="E1071">
        <v>4578</v>
      </c>
      <c r="F1071">
        <v>14980</v>
      </c>
      <c r="G1071">
        <v>0.52190000000000003</v>
      </c>
      <c r="H1071">
        <v>0.65010000000000001</v>
      </c>
      <c r="I1071">
        <v>0.29549999999999998</v>
      </c>
      <c r="J1071">
        <v>43197</v>
      </c>
      <c r="K1071">
        <v>22250</v>
      </c>
      <c r="L1071">
        <v>7788</v>
      </c>
      <c r="M1071">
        <v>16</v>
      </c>
      <c r="N1071" t="s">
        <v>19</v>
      </c>
      <c r="O1071" t="s">
        <v>73</v>
      </c>
      <c r="P1071" t="s">
        <v>137</v>
      </c>
      <c r="Q1071" t="str">
        <f t="shared" si="16"/>
        <v>no</v>
      </c>
    </row>
    <row r="1072" spans="1:17" x14ac:dyDescent="0.2">
      <c r="A1072">
        <v>157401</v>
      </c>
      <c r="B1072" t="s">
        <v>1132</v>
      </c>
      <c r="C1072" t="s">
        <v>1115</v>
      </c>
      <c r="D1072">
        <v>0.85680000000000001</v>
      </c>
      <c r="E1072">
        <v>6688</v>
      </c>
      <c r="F1072">
        <v>19836</v>
      </c>
      <c r="G1072">
        <v>0.61319999999999997</v>
      </c>
      <c r="H1072">
        <v>0.75649999999999995</v>
      </c>
      <c r="I1072">
        <v>0.3332</v>
      </c>
      <c r="J1072">
        <v>44737</v>
      </c>
      <c r="K1072">
        <v>20500</v>
      </c>
      <c r="L1072">
        <v>7855</v>
      </c>
      <c r="M1072">
        <v>17</v>
      </c>
      <c r="N1072" t="s">
        <v>19</v>
      </c>
      <c r="O1072" t="s">
        <v>73</v>
      </c>
      <c r="P1072" t="s">
        <v>137</v>
      </c>
      <c r="Q1072" t="str">
        <f t="shared" si="16"/>
        <v>no</v>
      </c>
    </row>
    <row r="1073" spans="1:17" x14ac:dyDescent="0.2">
      <c r="A1073">
        <v>157447</v>
      </c>
      <c r="B1073" t="s">
        <v>1133</v>
      </c>
      <c r="C1073" t="s">
        <v>1115</v>
      </c>
      <c r="D1073">
        <v>0.67649999999999999</v>
      </c>
      <c r="E1073">
        <v>8246</v>
      </c>
      <c r="F1073">
        <v>21912</v>
      </c>
      <c r="G1073">
        <v>0.52239999999999998</v>
      </c>
      <c r="H1073">
        <v>0.75509999999999999</v>
      </c>
      <c r="I1073">
        <v>0.25230000000000002</v>
      </c>
      <c r="J1073">
        <v>50220</v>
      </c>
      <c r="K1073">
        <v>23000</v>
      </c>
      <c r="L1073">
        <v>8693</v>
      </c>
      <c r="M1073">
        <v>19</v>
      </c>
      <c r="N1073" t="s">
        <v>19</v>
      </c>
      <c r="O1073" t="s">
        <v>29</v>
      </c>
      <c r="P1073" t="s">
        <v>137</v>
      </c>
      <c r="Q1073" t="str">
        <f t="shared" si="16"/>
        <v>yes</v>
      </c>
    </row>
    <row r="1074" spans="1:17" x14ac:dyDescent="0.2">
      <c r="A1074">
        <v>157757</v>
      </c>
      <c r="B1074" t="s">
        <v>1134</v>
      </c>
      <c r="C1074" t="s">
        <v>1115</v>
      </c>
      <c r="D1074">
        <v>0.99450000000000005</v>
      </c>
      <c r="E1074">
        <v>583</v>
      </c>
      <c r="F1074">
        <v>29200</v>
      </c>
      <c r="G1074">
        <v>0.51670000000000005</v>
      </c>
      <c r="H1074">
        <v>0.64039999999999997</v>
      </c>
      <c r="I1074">
        <v>0.35830000000000001</v>
      </c>
      <c r="J1074">
        <v>49438</v>
      </c>
      <c r="K1074">
        <v>25250</v>
      </c>
      <c r="L1074">
        <v>8066</v>
      </c>
      <c r="M1074">
        <v>9</v>
      </c>
      <c r="N1074" t="s">
        <v>24</v>
      </c>
      <c r="O1074" t="s">
        <v>20</v>
      </c>
      <c r="P1074" t="s">
        <v>137</v>
      </c>
      <c r="Q1074" t="str">
        <f t="shared" si="16"/>
        <v>no</v>
      </c>
    </row>
    <row r="1075" spans="1:17" x14ac:dyDescent="0.2">
      <c r="A1075">
        <v>157809</v>
      </c>
      <c r="B1075" t="s">
        <v>1135</v>
      </c>
      <c r="C1075" t="s">
        <v>1115</v>
      </c>
      <c r="D1075">
        <v>0.90349999999999997</v>
      </c>
      <c r="E1075">
        <v>1293</v>
      </c>
      <c r="F1075">
        <v>39800</v>
      </c>
      <c r="G1075">
        <v>0.40500000000000003</v>
      </c>
      <c r="H1075">
        <v>0.66749999999999998</v>
      </c>
      <c r="I1075">
        <v>0.23050000000000001</v>
      </c>
      <c r="J1075">
        <v>59384</v>
      </c>
      <c r="K1075">
        <v>26236</v>
      </c>
      <c r="L1075">
        <v>6727</v>
      </c>
      <c r="M1075">
        <v>14</v>
      </c>
      <c r="N1075" t="s">
        <v>24</v>
      </c>
      <c r="O1075" t="s">
        <v>29</v>
      </c>
      <c r="P1075" t="s">
        <v>137</v>
      </c>
      <c r="Q1075" t="str">
        <f t="shared" si="16"/>
        <v>yes</v>
      </c>
    </row>
    <row r="1076" spans="1:17" x14ac:dyDescent="0.2">
      <c r="A1076">
        <v>157818</v>
      </c>
      <c r="B1076" t="s">
        <v>1136</v>
      </c>
      <c r="C1076" t="s">
        <v>1115</v>
      </c>
      <c r="D1076">
        <v>0.86550000000000005</v>
      </c>
      <c r="E1076">
        <v>1005</v>
      </c>
      <c r="F1076">
        <v>46870</v>
      </c>
      <c r="G1076">
        <v>0.71479999999999999</v>
      </c>
      <c r="H1076">
        <v>0.87050000000000005</v>
      </c>
      <c r="I1076">
        <v>0.26250000000000001</v>
      </c>
      <c r="J1076">
        <v>54705</v>
      </c>
      <c r="K1076">
        <v>27000</v>
      </c>
      <c r="L1076">
        <v>10145</v>
      </c>
      <c r="M1076">
        <v>10</v>
      </c>
      <c r="N1076" t="s">
        <v>24</v>
      </c>
      <c r="O1076" t="s">
        <v>20</v>
      </c>
      <c r="P1076" t="s">
        <v>137</v>
      </c>
      <c r="Q1076" t="str">
        <f t="shared" si="16"/>
        <v>yes</v>
      </c>
    </row>
    <row r="1077" spans="1:17" x14ac:dyDescent="0.2">
      <c r="A1077">
        <v>157863</v>
      </c>
      <c r="B1077" t="s">
        <v>1137</v>
      </c>
      <c r="C1077" t="s">
        <v>1115</v>
      </c>
      <c r="D1077">
        <v>0.63149999999999995</v>
      </c>
      <c r="E1077">
        <v>746</v>
      </c>
      <c r="F1077">
        <v>30946</v>
      </c>
      <c r="G1077">
        <v>0.32129999999999997</v>
      </c>
      <c r="H1077">
        <v>0.63780000000000003</v>
      </c>
      <c r="I1077">
        <v>0.52700000000000002</v>
      </c>
      <c r="J1077">
        <v>42002</v>
      </c>
      <c r="K1077">
        <v>24250</v>
      </c>
      <c r="L1077">
        <v>5687</v>
      </c>
      <c r="M1077">
        <v>14</v>
      </c>
      <c r="N1077" t="s">
        <v>24</v>
      </c>
      <c r="O1077" t="s">
        <v>73</v>
      </c>
      <c r="P1077" t="s">
        <v>137</v>
      </c>
      <c r="Q1077" t="str">
        <f t="shared" si="16"/>
        <v>no</v>
      </c>
    </row>
    <row r="1078" spans="1:17" x14ac:dyDescent="0.2">
      <c r="A1078">
        <v>157951</v>
      </c>
      <c r="B1078" t="s">
        <v>1138</v>
      </c>
      <c r="C1078" t="s">
        <v>1115</v>
      </c>
      <c r="D1078">
        <v>0.93869999999999998</v>
      </c>
      <c r="E1078">
        <v>12155</v>
      </c>
      <c r="F1078">
        <v>27000</v>
      </c>
      <c r="G1078">
        <v>0.55559999999999998</v>
      </c>
      <c r="H1078">
        <v>0.78310000000000002</v>
      </c>
      <c r="I1078">
        <v>0.30480000000000002</v>
      </c>
      <c r="J1078">
        <v>43889</v>
      </c>
      <c r="K1078">
        <v>22095</v>
      </c>
      <c r="L1078">
        <v>8169</v>
      </c>
      <c r="M1078">
        <v>19</v>
      </c>
      <c r="N1078" t="s">
        <v>19</v>
      </c>
      <c r="O1078" t="s">
        <v>20</v>
      </c>
      <c r="P1078" t="s">
        <v>137</v>
      </c>
      <c r="Q1078" t="str">
        <f t="shared" si="16"/>
        <v>no</v>
      </c>
    </row>
    <row r="1079" spans="1:17" x14ac:dyDescent="0.2">
      <c r="A1079">
        <v>158477</v>
      </c>
      <c r="B1079" t="s">
        <v>1139</v>
      </c>
      <c r="C1079" t="s">
        <v>1140</v>
      </c>
      <c r="D1079">
        <v>0.55740000000000001</v>
      </c>
      <c r="E1079">
        <v>685</v>
      </c>
      <c r="F1079">
        <v>41200</v>
      </c>
      <c r="G1079">
        <v>0.56210000000000004</v>
      </c>
      <c r="H1079">
        <v>0.70199999999999996</v>
      </c>
      <c r="I1079">
        <v>0.44840000000000002</v>
      </c>
      <c r="J1079">
        <v>50330</v>
      </c>
      <c r="K1079">
        <v>27000</v>
      </c>
      <c r="L1079">
        <v>7808</v>
      </c>
      <c r="M1079">
        <v>8</v>
      </c>
      <c r="N1079" t="s">
        <v>24</v>
      </c>
      <c r="O1079" t="s">
        <v>20</v>
      </c>
      <c r="P1079" t="s">
        <v>137</v>
      </c>
      <c r="Q1079" t="str">
        <f t="shared" si="16"/>
        <v>yes</v>
      </c>
    </row>
    <row r="1080" spans="1:17" x14ac:dyDescent="0.2">
      <c r="A1080">
        <v>158802</v>
      </c>
      <c r="B1080" t="s">
        <v>1141</v>
      </c>
      <c r="C1080" t="s">
        <v>1140</v>
      </c>
      <c r="D1080">
        <v>0.41860000000000003</v>
      </c>
      <c r="E1080">
        <v>1063</v>
      </c>
      <c r="F1080">
        <v>23918</v>
      </c>
      <c r="G1080">
        <v>0.43280000000000002</v>
      </c>
      <c r="H1080">
        <v>0.78049999999999997</v>
      </c>
      <c r="I1080">
        <v>0.69650000000000001</v>
      </c>
      <c r="J1080">
        <v>39196</v>
      </c>
      <c r="K1080">
        <v>31000</v>
      </c>
      <c r="L1080">
        <v>7271</v>
      </c>
      <c r="M1080">
        <v>14</v>
      </c>
      <c r="N1080" t="s">
        <v>24</v>
      </c>
      <c r="O1080" t="s">
        <v>20</v>
      </c>
      <c r="P1080" t="s">
        <v>137</v>
      </c>
      <c r="Q1080" t="str">
        <f t="shared" si="16"/>
        <v>no</v>
      </c>
    </row>
    <row r="1081" spans="1:17" x14ac:dyDescent="0.2">
      <c r="A1081">
        <v>159009</v>
      </c>
      <c r="B1081" t="s">
        <v>1142</v>
      </c>
      <c r="C1081" t="s">
        <v>1140</v>
      </c>
      <c r="D1081">
        <v>0.4486</v>
      </c>
      <c r="E1081">
        <v>4164</v>
      </c>
      <c r="F1081">
        <v>16706</v>
      </c>
      <c r="G1081">
        <v>0.36159999999999998</v>
      </c>
      <c r="H1081">
        <v>0.66080000000000005</v>
      </c>
      <c r="I1081">
        <v>0.74970000000000003</v>
      </c>
      <c r="J1081">
        <v>41109</v>
      </c>
      <c r="K1081">
        <v>36500</v>
      </c>
      <c r="L1081">
        <v>6296</v>
      </c>
      <c r="M1081">
        <v>25</v>
      </c>
      <c r="N1081" t="s">
        <v>19</v>
      </c>
      <c r="O1081" t="s">
        <v>73</v>
      </c>
      <c r="P1081" t="s">
        <v>137</v>
      </c>
      <c r="Q1081" t="str">
        <f t="shared" si="16"/>
        <v>no</v>
      </c>
    </row>
    <row r="1082" spans="1:17" x14ac:dyDescent="0.2">
      <c r="A1082">
        <v>159382</v>
      </c>
      <c r="B1082" t="s">
        <v>1143</v>
      </c>
      <c r="C1082" t="s">
        <v>1140</v>
      </c>
      <c r="D1082">
        <v>0.92079999999999995</v>
      </c>
      <c r="E1082">
        <v>5632</v>
      </c>
      <c r="F1082">
        <v>14650</v>
      </c>
      <c r="G1082">
        <v>0.3422</v>
      </c>
      <c r="H1082">
        <v>0.69520000000000004</v>
      </c>
      <c r="I1082">
        <v>0.3538</v>
      </c>
      <c r="J1082">
        <v>42205</v>
      </c>
      <c r="K1082">
        <v>19000</v>
      </c>
      <c r="L1082">
        <v>7220</v>
      </c>
      <c r="M1082">
        <v>33</v>
      </c>
      <c r="N1082" t="s">
        <v>19</v>
      </c>
      <c r="O1082" t="s">
        <v>73</v>
      </c>
      <c r="P1082" t="s">
        <v>137</v>
      </c>
      <c r="Q1082" t="str">
        <f t="shared" si="16"/>
        <v>no</v>
      </c>
    </row>
    <row r="1083" spans="1:17" x14ac:dyDescent="0.2">
      <c r="A1083">
        <v>159391</v>
      </c>
      <c r="B1083" t="s">
        <v>1144</v>
      </c>
      <c r="C1083" t="s">
        <v>1140</v>
      </c>
      <c r="D1083">
        <v>0.73329999999999995</v>
      </c>
      <c r="E1083">
        <v>30594</v>
      </c>
      <c r="F1083">
        <v>28631</v>
      </c>
      <c r="G1083">
        <v>0.68810000000000004</v>
      </c>
      <c r="H1083">
        <v>0.84740000000000004</v>
      </c>
      <c r="I1083">
        <v>0.26550000000000001</v>
      </c>
      <c r="J1083">
        <v>61251</v>
      </c>
      <c r="K1083">
        <v>20500</v>
      </c>
      <c r="L1083">
        <v>11474</v>
      </c>
      <c r="M1083">
        <v>21</v>
      </c>
      <c r="N1083" t="s">
        <v>19</v>
      </c>
      <c r="O1083" t="s">
        <v>20</v>
      </c>
      <c r="P1083" t="s">
        <v>137</v>
      </c>
      <c r="Q1083" t="str">
        <f t="shared" si="16"/>
        <v>yes</v>
      </c>
    </row>
    <row r="1084" spans="1:17" x14ac:dyDescent="0.2">
      <c r="A1084">
        <v>159416</v>
      </c>
      <c r="B1084" t="s">
        <v>1145</v>
      </c>
      <c r="C1084" t="s">
        <v>1140</v>
      </c>
      <c r="D1084">
        <v>0.50549999999999995</v>
      </c>
      <c r="E1084">
        <v>2153</v>
      </c>
      <c r="F1084">
        <v>7518</v>
      </c>
      <c r="G1084">
        <v>0.37540000000000001</v>
      </c>
      <c r="H1084">
        <v>0.83150000000000002</v>
      </c>
      <c r="I1084">
        <v>0.38619999999999999</v>
      </c>
      <c r="J1084">
        <v>47477</v>
      </c>
      <c r="K1084">
        <v>22500</v>
      </c>
      <c r="L1084">
        <v>9562</v>
      </c>
      <c r="M1084">
        <v>30</v>
      </c>
      <c r="N1084" t="s">
        <v>19</v>
      </c>
      <c r="O1084" t="s">
        <v>20</v>
      </c>
      <c r="P1084" t="s">
        <v>137</v>
      </c>
      <c r="Q1084" t="str">
        <f t="shared" si="16"/>
        <v>no</v>
      </c>
    </row>
    <row r="1085" spans="1:17" x14ac:dyDescent="0.2">
      <c r="A1085">
        <v>159568</v>
      </c>
      <c r="B1085" t="s">
        <v>1146</v>
      </c>
      <c r="C1085" t="s">
        <v>1140</v>
      </c>
      <c r="D1085">
        <v>0.77190000000000003</v>
      </c>
      <c r="E1085">
        <v>672</v>
      </c>
      <c r="F1085">
        <v>20266</v>
      </c>
      <c r="G1085">
        <v>0.43869999999999998</v>
      </c>
      <c r="H1085">
        <v>0.52429999999999999</v>
      </c>
      <c r="I1085">
        <v>0.43090000000000001</v>
      </c>
      <c r="J1085">
        <v>51700</v>
      </c>
      <c r="K1085">
        <v>21875</v>
      </c>
      <c r="L1085">
        <v>6137</v>
      </c>
      <c r="M1085">
        <v>10</v>
      </c>
      <c r="N1085" t="s">
        <v>24</v>
      </c>
      <c r="O1085" t="s">
        <v>29</v>
      </c>
      <c r="P1085" t="s">
        <v>137</v>
      </c>
      <c r="Q1085" t="str">
        <f t="shared" si="16"/>
        <v>yes</v>
      </c>
    </row>
    <row r="1086" spans="1:17" x14ac:dyDescent="0.2">
      <c r="A1086">
        <v>159647</v>
      </c>
      <c r="B1086" t="s">
        <v>1147</v>
      </c>
      <c r="C1086" t="s">
        <v>1140</v>
      </c>
      <c r="D1086">
        <v>0.86399999999999999</v>
      </c>
      <c r="E1086">
        <v>8312</v>
      </c>
      <c r="F1086">
        <v>16866</v>
      </c>
      <c r="G1086">
        <v>0.63819999999999999</v>
      </c>
      <c r="H1086">
        <v>0.82199999999999995</v>
      </c>
      <c r="I1086">
        <v>0.21679999999999999</v>
      </c>
      <c r="J1086">
        <v>52279</v>
      </c>
      <c r="K1086">
        <v>22135</v>
      </c>
      <c r="L1086">
        <v>9177</v>
      </c>
      <c r="M1086">
        <v>21</v>
      </c>
      <c r="N1086" t="s">
        <v>19</v>
      </c>
      <c r="O1086" t="s">
        <v>73</v>
      </c>
      <c r="P1086" t="s">
        <v>137</v>
      </c>
      <c r="Q1086" t="str">
        <f t="shared" si="16"/>
        <v>yes</v>
      </c>
    </row>
    <row r="1087" spans="1:17" x14ac:dyDescent="0.2">
      <c r="A1087">
        <v>159656</v>
      </c>
      <c r="B1087" t="s">
        <v>1148</v>
      </c>
      <c r="C1087" t="s">
        <v>1140</v>
      </c>
      <c r="D1087">
        <v>0.93049999999999999</v>
      </c>
      <c r="E1087">
        <v>2812</v>
      </c>
      <c r="F1087">
        <v>49440</v>
      </c>
      <c r="G1087">
        <v>0.59030000000000005</v>
      </c>
      <c r="H1087">
        <v>0.80059999999999998</v>
      </c>
      <c r="I1087">
        <v>0.37319999999999998</v>
      </c>
      <c r="J1087">
        <v>52927</v>
      </c>
      <c r="K1087">
        <v>26000</v>
      </c>
      <c r="L1087">
        <v>8990</v>
      </c>
      <c r="M1087">
        <v>12</v>
      </c>
      <c r="N1087" t="s">
        <v>24</v>
      </c>
      <c r="O1087" t="s">
        <v>20</v>
      </c>
      <c r="P1087" t="s">
        <v>137</v>
      </c>
      <c r="Q1087" t="str">
        <f t="shared" si="16"/>
        <v>yes</v>
      </c>
    </row>
    <row r="1088" spans="1:17" x14ac:dyDescent="0.2">
      <c r="A1088">
        <v>159717</v>
      </c>
      <c r="B1088" t="s">
        <v>1149</v>
      </c>
      <c r="C1088" t="s">
        <v>1140</v>
      </c>
      <c r="D1088">
        <v>0.78269999999999995</v>
      </c>
      <c r="E1088">
        <v>5005</v>
      </c>
      <c r="F1088">
        <v>9989</v>
      </c>
      <c r="G1088">
        <v>0.47039999999999998</v>
      </c>
      <c r="H1088">
        <v>0.68440000000000001</v>
      </c>
      <c r="I1088">
        <v>0.34589999999999999</v>
      </c>
      <c r="J1088">
        <v>46453</v>
      </c>
      <c r="K1088">
        <v>23000</v>
      </c>
      <c r="L1088">
        <v>7591</v>
      </c>
      <c r="M1088">
        <v>20</v>
      </c>
      <c r="N1088" t="s">
        <v>19</v>
      </c>
      <c r="O1088" t="s">
        <v>20</v>
      </c>
      <c r="P1088" t="s">
        <v>137</v>
      </c>
      <c r="Q1088" t="str">
        <f t="shared" si="16"/>
        <v>no</v>
      </c>
    </row>
    <row r="1089" spans="1:17" x14ac:dyDescent="0.2">
      <c r="A1089">
        <v>159939</v>
      </c>
      <c r="B1089" t="s">
        <v>1150</v>
      </c>
      <c r="C1089" t="s">
        <v>1140</v>
      </c>
      <c r="D1089">
        <v>0.74309999999999998</v>
      </c>
      <c r="E1089">
        <v>4638</v>
      </c>
      <c r="F1089">
        <v>14008</v>
      </c>
      <c r="G1089">
        <v>0.37990000000000002</v>
      </c>
      <c r="H1089">
        <v>0.66790000000000005</v>
      </c>
      <c r="I1089">
        <v>0.39119999999999999</v>
      </c>
      <c r="J1089">
        <v>47872</v>
      </c>
      <c r="K1089">
        <v>18750</v>
      </c>
      <c r="L1089">
        <v>9208</v>
      </c>
      <c r="M1089">
        <v>19</v>
      </c>
      <c r="N1089" t="s">
        <v>19</v>
      </c>
      <c r="O1089" t="s">
        <v>20</v>
      </c>
      <c r="P1089" t="s">
        <v>137</v>
      </c>
      <c r="Q1089" t="str">
        <f t="shared" si="16"/>
        <v>no</v>
      </c>
    </row>
    <row r="1090" spans="1:17" x14ac:dyDescent="0.2">
      <c r="A1090">
        <v>159966</v>
      </c>
      <c r="B1090" t="s">
        <v>1151</v>
      </c>
      <c r="C1090" t="s">
        <v>1140</v>
      </c>
      <c r="D1090">
        <v>0.90800000000000003</v>
      </c>
      <c r="E1090">
        <v>4737</v>
      </c>
      <c r="F1090">
        <v>9242</v>
      </c>
      <c r="G1090">
        <v>0.53800000000000003</v>
      </c>
      <c r="H1090">
        <v>0.76600000000000001</v>
      </c>
      <c r="I1090">
        <v>0.3407</v>
      </c>
      <c r="J1090">
        <v>45454</v>
      </c>
      <c r="K1090">
        <v>22675</v>
      </c>
      <c r="L1090">
        <v>6998</v>
      </c>
      <c r="M1090">
        <v>19</v>
      </c>
      <c r="N1090" t="s">
        <v>19</v>
      </c>
      <c r="O1090" t="s">
        <v>20</v>
      </c>
      <c r="P1090" t="s">
        <v>137</v>
      </c>
      <c r="Q1090" t="str">
        <f t="shared" ref="Q1090:Q1153" si="17">IF(J1090&gt;50000,"yes","no")</f>
        <v>no</v>
      </c>
    </row>
    <row r="1091" spans="1:17" x14ac:dyDescent="0.2">
      <c r="A1091">
        <v>159993</v>
      </c>
      <c r="B1091" t="s">
        <v>1152</v>
      </c>
      <c r="C1091" t="s">
        <v>1140</v>
      </c>
      <c r="D1091">
        <v>0.84750000000000003</v>
      </c>
      <c r="E1091">
        <v>5022</v>
      </c>
      <c r="F1091">
        <v>21290</v>
      </c>
      <c r="G1091">
        <v>0.54200000000000004</v>
      </c>
      <c r="H1091">
        <v>0.72750000000000004</v>
      </c>
      <c r="I1091">
        <v>0.34770000000000001</v>
      </c>
      <c r="J1091">
        <v>46769</v>
      </c>
      <c r="K1091">
        <v>21500</v>
      </c>
      <c r="L1091">
        <v>7719</v>
      </c>
      <c r="M1091">
        <v>18</v>
      </c>
      <c r="N1091" t="s">
        <v>19</v>
      </c>
      <c r="O1091" t="s">
        <v>20</v>
      </c>
      <c r="P1091" t="s">
        <v>137</v>
      </c>
      <c r="Q1091" t="str">
        <f t="shared" si="17"/>
        <v>no</v>
      </c>
    </row>
    <row r="1092" spans="1:17" x14ac:dyDescent="0.2">
      <c r="A1092">
        <v>160038</v>
      </c>
      <c r="B1092" t="s">
        <v>1153</v>
      </c>
      <c r="C1092" t="s">
        <v>1140</v>
      </c>
      <c r="D1092">
        <v>0.9254</v>
      </c>
      <c r="E1092">
        <v>5519</v>
      </c>
      <c r="F1092">
        <v>19652</v>
      </c>
      <c r="G1092">
        <v>0.432</v>
      </c>
      <c r="H1092">
        <v>0.7087</v>
      </c>
      <c r="I1092">
        <v>0.35239999999999999</v>
      </c>
      <c r="J1092">
        <v>47021</v>
      </c>
      <c r="K1092">
        <v>25000</v>
      </c>
      <c r="L1092">
        <v>7129</v>
      </c>
      <c r="M1092">
        <v>16</v>
      </c>
      <c r="N1092" t="s">
        <v>19</v>
      </c>
      <c r="O1092" t="s">
        <v>73</v>
      </c>
      <c r="P1092" t="s">
        <v>137</v>
      </c>
      <c r="Q1092" t="str">
        <f t="shared" si="17"/>
        <v>no</v>
      </c>
    </row>
    <row r="1093" spans="1:17" x14ac:dyDescent="0.2">
      <c r="A1093">
        <v>160065</v>
      </c>
      <c r="B1093" t="s">
        <v>1154</v>
      </c>
      <c r="C1093" t="s">
        <v>1140</v>
      </c>
      <c r="D1093">
        <v>0.73660000000000003</v>
      </c>
      <c r="E1093">
        <v>471</v>
      </c>
      <c r="F1093">
        <v>16576</v>
      </c>
      <c r="G1093">
        <v>0.48570000000000002</v>
      </c>
      <c r="H1093">
        <v>0.7097</v>
      </c>
      <c r="I1093">
        <v>0.27529999999999999</v>
      </c>
      <c r="J1093">
        <v>49316</v>
      </c>
      <c r="K1093">
        <v>26995</v>
      </c>
      <c r="L1093">
        <v>7708</v>
      </c>
      <c r="M1093">
        <v>7</v>
      </c>
      <c r="N1093" t="s">
        <v>24</v>
      </c>
      <c r="O1093" t="s">
        <v>20</v>
      </c>
      <c r="P1093" t="s">
        <v>137</v>
      </c>
      <c r="Q1093" t="str">
        <f t="shared" si="17"/>
        <v>no</v>
      </c>
    </row>
    <row r="1094" spans="1:17" x14ac:dyDescent="0.2">
      <c r="A1094">
        <v>160074</v>
      </c>
      <c r="B1094" t="s">
        <v>1155</v>
      </c>
      <c r="C1094" t="s">
        <v>1140</v>
      </c>
      <c r="D1094">
        <v>0.98699999999999999</v>
      </c>
      <c r="E1094">
        <v>821</v>
      </c>
      <c r="F1094">
        <v>18310</v>
      </c>
      <c r="G1094">
        <v>0.45450000000000002</v>
      </c>
      <c r="H1094">
        <v>0.63929999999999998</v>
      </c>
      <c r="I1094">
        <v>0.31209999999999999</v>
      </c>
      <c r="J1094">
        <v>59419</v>
      </c>
      <c r="K1094">
        <v>27672</v>
      </c>
      <c r="L1094">
        <v>8122</v>
      </c>
      <c r="M1094">
        <v>14</v>
      </c>
      <c r="N1094" t="s">
        <v>24</v>
      </c>
      <c r="O1094" t="s">
        <v>20</v>
      </c>
      <c r="P1094" t="s">
        <v>137</v>
      </c>
      <c r="Q1094" t="str">
        <f t="shared" si="17"/>
        <v>yes</v>
      </c>
    </row>
    <row r="1095" spans="1:17" x14ac:dyDescent="0.2">
      <c r="A1095">
        <v>160612</v>
      </c>
      <c r="B1095" t="s">
        <v>1156</v>
      </c>
      <c r="C1095" t="s">
        <v>1140</v>
      </c>
      <c r="D1095">
        <v>0.99309999999999998</v>
      </c>
      <c r="E1095">
        <v>9514</v>
      </c>
      <c r="F1095">
        <v>20851</v>
      </c>
      <c r="G1095">
        <v>0.4541</v>
      </c>
      <c r="H1095">
        <v>0.72529999999999994</v>
      </c>
      <c r="I1095">
        <v>0.33260000000000001</v>
      </c>
      <c r="J1095">
        <v>46482</v>
      </c>
      <c r="K1095">
        <v>22113</v>
      </c>
      <c r="L1095">
        <v>7315</v>
      </c>
      <c r="M1095">
        <v>20</v>
      </c>
      <c r="N1095" t="s">
        <v>19</v>
      </c>
      <c r="O1095" t="s">
        <v>20</v>
      </c>
      <c r="P1095" t="s">
        <v>137</v>
      </c>
      <c r="Q1095" t="str">
        <f t="shared" si="17"/>
        <v>no</v>
      </c>
    </row>
    <row r="1096" spans="1:17" x14ac:dyDescent="0.2">
      <c r="A1096">
        <v>160621</v>
      </c>
      <c r="B1096" t="s">
        <v>1157</v>
      </c>
      <c r="C1096" t="s">
        <v>1140</v>
      </c>
      <c r="D1096">
        <v>0.35120000000000001</v>
      </c>
      <c r="E1096">
        <v>5519</v>
      </c>
      <c r="F1096">
        <v>17272</v>
      </c>
      <c r="G1096">
        <v>0.27089999999999997</v>
      </c>
      <c r="H1096">
        <v>0.60309999999999997</v>
      </c>
      <c r="I1096">
        <v>0.68140000000000001</v>
      </c>
      <c r="J1096">
        <v>43371</v>
      </c>
      <c r="K1096">
        <v>29251</v>
      </c>
      <c r="L1096">
        <v>7735</v>
      </c>
      <c r="M1096">
        <v>21</v>
      </c>
      <c r="N1096" t="s">
        <v>19</v>
      </c>
      <c r="O1096" t="s">
        <v>20</v>
      </c>
      <c r="P1096" t="s">
        <v>137</v>
      </c>
      <c r="Q1096" t="str">
        <f t="shared" si="17"/>
        <v>no</v>
      </c>
    </row>
    <row r="1097" spans="1:17" x14ac:dyDescent="0.2">
      <c r="A1097">
        <v>160630</v>
      </c>
      <c r="B1097" t="s">
        <v>1158</v>
      </c>
      <c r="C1097" t="s">
        <v>1140</v>
      </c>
      <c r="D1097">
        <v>0.78900000000000003</v>
      </c>
      <c r="E1097">
        <v>1055</v>
      </c>
      <c r="F1097">
        <v>16954</v>
      </c>
      <c r="G1097">
        <v>0.13109999999999999</v>
      </c>
      <c r="H1097">
        <v>0.52</v>
      </c>
      <c r="I1097">
        <v>0.41739999999999999</v>
      </c>
      <c r="J1097">
        <v>34042</v>
      </c>
      <c r="K1097">
        <v>31000</v>
      </c>
      <c r="L1097">
        <v>6898</v>
      </c>
      <c r="M1097">
        <v>13</v>
      </c>
      <c r="N1097" t="s">
        <v>19</v>
      </c>
      <c r="O1097" t="s">
        <v>20</v>
      </c>
      <c r="P1097" t="s">
        <v>137</v>
      </c>
      <c r="Q1097" t="str">
        <f t="shared" si="17"/>
        <v>no</v>
      </c>
    </row>
    <row r="1098" spans="1:17" x14ac:dyDescent="0.2">
      <c r="A1098">
        <v>160658</v>
      </c>
      <c r="B1098" t="s">
        <v>1159</v>
      </c>
      <c r="C1098" t="s">
        <v>1140</v>
      </c>
      <c r="D1098">
        <v>0.87009999999999998</v>
      </c>
      <c r="E1098">
        <v>12428</v>
      </c>
      <c r="F1098">
        <v>24146</v>
      </c>
      <c r="G1098">
        <v>0.52629999999999999</v>
      </c>
      <c r="H1098">
        <v>0.74280000000000002</v>
      </c>
      <c r="I1098">
        <v>0.41510000000000002</v>
      </c>
      <c r="J1098">
        <v>47089</v>
      </c>
      <c r="K1098">
        <v>22902</v>
      </c>
      <c r="L1098">
        <v>8889</v>
      </c>
      <c r="M1098">
        <v>18</v>
      </c>
      <c r="N1098" t="s">
        <v>19</v>
      </c>
      <c r="O1098" t="s">
        <v>20</v>
      </c>
      <c r="P1098" t="s">
        <v>137</v>
      </c>
      <c r="Q1098" t="str">
        <f t="shared" si="17"/>
        <v>no</v>
      </c>
    </row>
    <row r="1099" spans="1:17" x14ac:dyDescent="0.2">
      <c r="A1099">
        <v>160755</v>
      </c>
      <c r="B1099" t="s">
        <v>1160</v>
      </c>
      <c r="C1099" t="s">
        <v>1140</v>
      </c>
      <c r="D1099">
        <v>0.13980000000000001</v>
      </c>
      <c r="E1099">
        <v>7767</v>
      </c>
      <c r="F1099">
        <v>68678</v>
      </c>
      <c r="G1099">
        <v>0.86140000000000005</v>
      </c>
      <c r="H1099">
        <v>0.92549999999999999</v>
      </c>
      <c r="I1099">
        <v>9.7600000000000006E-2</v>
      </c>
      <c r="J1099">
        <v>63268</v>
      </c>
      <c r="K1099">
        <v>20500</v>
      </c>
      <c r="L1099">
        <v>13243</v>
      </c>
      <c r="M1099">
        <v>7</v>
      </c>
      <c r="N1099" t="s">
        <v>24</v>
      </c>
      <c r="O1099" t="s">
        <v>20</v>
      </c>
      <c r="P1099" t="s">
        <v>137</v>
      </c>
      <c r="Q1099" t="str">
        <f t="shared" si="17"/>
        <v>yes</v>
      </c>
    </row>
    <row r="1100" spans="1:17" x14ac:dyDescent="0.2">
      <c r="A1100">
        <v>160904</v>
      </c>
      <c r="B1100" t="s">
        <v>1161</v>
      </c>
      <c r="C1100" t="s">
        <v>1140</v>
      </c>
      <c r="D1100">
        <v>0.69040000000000001</v>
      </c>
      <c r="E1100">
        <v>2628</v>
      </c>
      <c r="F1100">
        <v>28733</v>
      </c>
      <c r="G1100">
        <v>0.48549999999999999</v>
      </c>
      <c r="H1100">
        <v>0.71679999999999999</v>
      </c>
      <c r="I1100">
        <v>0.54190000000000005</v>
      </c>
      <c r="J1100">
        <v>52184</v>
      </c>
      <c r="K1100">
        <v>24053</v>
      </c>
      <c r="L1100">
        <v>9918</v>
      </c>
      <c r="M1100">
        <v>11</v>
      </c>
      <c r="N1100" t="s">
        <v>24</v>
      </c>
      <c r="O1100" t="s">
        <v>20</v>
      </c>
      <c r="P1100" t="s">
        <v>137</v>
      </c>
      <c r="Q1100" t="str">
        <f t="shared" si="17"/>
        <v>yes</v>
      </c>
    </row>
    <row r="1101" spans="1:17" x14ac:dyDescent="0.2">
      <c r="A1101">
        <v>161873</v>
      </c>
      <c r="B1101" t="s">
        <v>1162</v>
      </c>
      <c r="C1101" t="s">
        <v>1163</v>
      </c>
      <c r="D1101">
        <v>0.78739999999999999</v>
      </c>
      <c r="E1101">
        <v>1133</v>
      </c>
      <c r="F1101">
        <v>23984</v>
      </c>
      <c r="G1101">
        <v>0.38159999999999999</v>
      </c>
      <c r="H1101">
        <v>0.6</v>
      </c>
      <c r="I1101">
        <v>0.44890000000000002</v>
      </c>
      <c r="J1101">
        <v>61335</v>
      </c>
      <c r="K1101">
        <v>23250</v>
      </c>
      <c r="L1101">
        <v>13975</v>
      </c>
      <c r="M1101">
        <v>10</v>
      </c>
      <c r="N1101" t="s">
        <v>19</v>
      </c>
      <c r="O1101" t="s">
        <v>20</v>
      </c>
      <c r="P1101" t="s">
        <v>616</v>
      </c>
      <c r="Q1101" t="str">
        <f t="shared" si="17"/>
        <v>yes</v>
      </c>
    </row>
    <row r="1102" spans="1:17" x14ac:dyDescent="0.2">
      <c r="A1102">
        <v>162007</v>
      </c>
      <c r="B1102" t="s">
        <v>1164</v>
      </c>
      <c r="C1102" t="s">
        <v>1163</v>
      </c>
      <c r="D1102">
        <v>0.72409999999999997</v>
      </c>
      <c r="E1102">
        <v>5043</v>
      </c>
      <c r="F1102">
        <v>19938</v>
      </c>
      <c r="G1102">
        <v>0.38200000000000001</v>
      </c>
      <c r="H1102">
        <v>0.68189999999999995</v>
      </c>
      <c r="I1102">
        <v>0.44350000000000001</v>
      </c>
      <c r="J1102">
        <v>54537</v>
      </c>
      <c r="K1102">
        <v>22985</v>
      </c>
      <c r="L1102">
        <v>11118</v>
      </c>
      <c r="M1102">
        <v>15</v>
      </c>
      <c r="N1102" t="s">
        <v>19</v>
      </c>
      <c r="O1102" t="s">
        <v>29</v>
      </c>
      <c r="P1102" t="s">
        <v>616</v>
      </c>
      <c r="Q1102" t="str">
        <f t="shared" si="17"/>
        <v>yes</v>
      </c>
    </row>
    <row r="1103" spans="1:17" x14ac:dyDescent="0.2">
      <c r="A1103">
        <v>162061</v>
      </c>
      <c r="B1103" t="s">
        <v>1165</v>
      </c>
      <c r="C1103" t="s">
        <v>1163</v>
      </c>
      <c r="D1103">
        <v>0.74350000000000005</v>
      </c>
      <c r="E1103">
        <v>315</v>
      </c>
      <c r="F1103">
        <v>27592</v>
      </c>
      <c r="G1103">
        <v>0.42680000000000001</v>
      </c>
      <c r="H1103">
        <v>0.7681</v>
      </c>
      <c r="I1103">
        <v>0.39179999999999998</v>
      </c>
      <c r="J1103">
        <v>85035</v>
      </c>
      <c r="K1103">
        <v>20264</v>
      </c>
      <c r="L1103">
        <v>5625</v>
      </c>
      <c r="M1103">
        <v>9</v>
      </c>
      <c r="N1103" t="s">
        <v>24</v>
      </c>
      <c r="O1103" t="s">
        <v>29</v>
      </c>
      <c r="P1103" t="s">
        <v>616</v>
      </c>
      <c r="Q1103" t="str">
        <f t="shared" si="17"/>
        <v>yes</v>
      </c>
    </row>
    <row r="1104" spans="1:17" x14ac:dyDescent="0.2">
      <c r="A1104">
        <v>162210</v>
      </c>
      <c r="B1104" t="s">
        <v>1166</v>
      </c>
      <c r="C1104" t="s">
        <v>1163</v>
      </c>
      <c r="D1104">
        <v>0.46179999999999999</v>
      </c>
      <c r="E1104">
        <v>452</v>
      </c>
      <c r="F1104">
        <v>26604</v>
      </c>
      <c r="G1104">
        <v>0.28649999999999998</v>
      </c>
      <c r="H1104">
        <v>0.64080000000000004</v>
      </c>
      <c r="I1104">
        <v>0.37190000000000001</v>
      </c>
      <c r="J1104">
        <v>64249</v>
      </c>
      <c r="K1104">
        <v>30500</v>
      </c>
      <c r="L1104">
        <v>6208</v>
      </c>
      <c r="M1104">
        <v>9</v>
      </c>
      <c r="N1104" t="s">
        <v>24</v>
      </c>
      <c r="O1104" t="s">
        <v>29</v>
      </c>
      <c r="P1104" t="s">
        <v>616</v>
      </c>
      <c r="Q1104" t="str">
        <f t="shared" si="17"/>
        <v>yes</v>
      </c>
    </row>
    <row r="1105" spans="1:17" x14ac:dyDescent="0.2">
      <c r="A1105">
        <v>162283</v>
      </c>
      <c r="B1105" t="s">
        <v>1167</v>
      </c>
      <c r="C1105" t="s">
        <v>1163</v>
      </c>
      <c r="D1105">
        <v>0.45829999999999999</v>
      </c>
      <c r="E1105">
        <v>1844</v>
      </c>
      <c r="F1105">
        <v>14024</v>
      </c>
      <c r="G1105">
        <v>0.26219999999999999</v>
      </c>
      <c r="H1105">
        <v>0.66220000000000001</v>
      </c>
      <c r="I1105">
        <v>0.53920000000000001</v>
      </c>
      <c r="J1105">
        <v>46490</v>
      </c>
      <c r="K1105">
        <v>25000</v>
      </c>
      <c r="L1105">
        <v>10091</v>
      </c>
      <c r="M1105">
        <v>12</v>
      </c>
      <c r="N1105" t="s">
        <v>19</v>
      </c>
      <c r="O1105" t="s">
        <v>20</v>
      </c>
      <c r="P1105" t="s">
        <v>616</v>
      </c>
      <c r="Q1105" t="str">
        <f t="shared" si="17"/>
        <v>no</v>
      </c>
    </row>
    <row r="1106" spans="1:17" x14ac:dyDescent="0.2">
      <c r="A1106">
        <v>162584</v>
      </c>
      <c r="B1106" t="s">
        <v>1168</v>
      </c>
      <c r="C1106" t="s">
        <v>1163</v>
      </c>
      <c r="D1106">
        <v>0.89180000000000004</v>
      </c>
      <c r="E1106">
        <v>2909</v>
      </c>
      <c r="F1106">
        <v>25814</v>
      </c>
      <c r="G1106">
        <v>0.49659999999999999</v>
      </c>
      <c r="H1106">
        <v>0.69279999999999997</v>
      </c>
      <c r="I1106">
        <v>0.3221</v>
      </c>
      <c r="J1106">
        <v>55493</v>
      </c>
      <c r="K1106">
        <v>21105</v>
      </c>
      <c r="L1106">
        <v>9386</v>
      </c>
      <c r="M1106">
        <v>13</v>
      </c>
      <c r="N1106" t="s">
        <v>19</v>
      </c>
      <c r="O1106" t="s">
        <v>73</v>
      </c>
      <c r="P1106" t="s">
        <v>616</v>
      </c>
      <c r="Q1106" t="str">
        <f t="shared" si="17"/>
        <v>yes</v>
      </c>
    </row>
    <row r="1107" spans="1:17" x14ac:dyDescent="0.2">
      <c r="A1107">
        <v>162654</v>
      </c>
      <c r="B1107" t="s">
        <v>1169</v>
      </c>
      <c r="C1107" t="s">
        <v>1163</v>
      </c>
      <c r="D1107">
        <v>0.77710000000000001</v>
      </c>
      <c r="E1107">
        <v>964</v>
      </c>
      <c r="F1107">
        <v>53350</v>
      </c>
      <c r="G1107">
        <v>0.57340000000000002</v>
      </c>
      <c r="H1107">
        <v>0.78600000000000003</v>
      </c>
      <c r="I1107">
        <v>0.35210000000000002</v>
      </c>
      <c r="J1107">
        <v>53023</v>
      </c>
      <c r="K1107">
        <v>26000</v>
      </c>
      <c r="L1107">
        <v>8359</v>
      </c>
      <c r="M1107">
        <v>9</v>
      </c>
      <c r="N1107" t="s">
        <v>24</v>
      </c>
      <c r="O1107" t="s">
        <v>20</v>
      </c>
      <c r="P1107" t="s">
        <v>616</v>
      </c>
      <c r="Q1107" t="str">
        <f t="shared" si="17"/>
        <v>yes</v>
      </c>
    </row>
    <row r="1108" spans="1:17" x14ac:dyDescent="0.2">
      <c r="A1108">
        <v>162760</v>
      </c>
      <c r="B1108" t="s">
        <v>1170</v>
      </c>
      <c r="C1108" t="s">
        <v>1163</v>
      </c>
      <c r="D1108">
        <v>0.77769999999999995</v>
      </c>
      <c r="E1108">
        <v>1194</v>
      </c>
      <c r="F1108">
        <v>47700</v>
      </c>
      <c r="G1108">
        <v>0.56899999999999995</v>
      </c>
      <c r="H1108">
        <v>0.67989999999999995</v>
      </c>
      <c r="I1108">
        <v>0.37059999999999998</v>
      </c>
      <c r="J1108">
        <v>57089</v>
      </c>
      <c r="K1108">
        <v>25000</v>
      </c>
      <c r="L1108">
        <v>8361</v>
      </c>
      <c r="M1108">
        <v>10</v>
      </c>
      <c r="N1108" t="s">
        <v>24</v>
      </c>
      <c r="O1108" t="s">
        <v>20</v>
      </c>
      <c r="P1108" t="s">
        <v>616</v>
      </c>
      <c r="Q1108" t="str">
        <f t="shared" si="17"/>
        <v>yes</v>
      </c>
    </row>
    <row r="1109" spans="1:17" x14ac:dyDescent="0.2">
      <c r="A1109">
        <v>162928</v>
      </c>
      <c r="B1109" t="s">
        <v>1171</v>
      </c>
      <c r="C1109" t="s">
        <v>1163</v>
      </c>
      <c r="D1109">
        <v>6.4399999999999999E-2</v>
      </c>
      <c r="E1109">
        <v>5693</v>
      </c>
      <c r="F1109">
        <v>65230</v>
      </c>
      <c r="G1109">
        <v>0.93779999999999997</v>
      </c>
      <c r="H1109">
        <v>0.98089999999999999</v>
      </c>
      <c r="I1109">
        <v>0.19489999999999999</v>
      </c>
      <c r="J1109">
        <v>87555</v>
      </c>
      <c r="K1109">
        <v>10250</v>
      </c>
      <c r="L1109">
        <v>18971</v>
      </c>
      <c r="M1109">
        <v>6</v>
      </c>
      <c r="N1109" t="s">
        <v>24</v>
      </c>
      <c r="O1109" t="s">
        <v>20</v>
      </c>
      <c r="P1109" t="s">
        <v>616</v>
      </c>
      <c r="Q1109" t="str">
        <f t="shared" si="17"/>
        <v>yes</v>
      </c>
    </row>
    <row r="1110" spans="1:17" x14ac:dyDescent="0.2">
      <c r="A1110">
        <v>163046</v>
      </c>
      <c r="B1110" t="s">
        <v>1172</v>
      </c>
      <c r="C1110" t="s">
        <v>1163</v>
      </c>
      <c r="D1110">
        <v>0.75490000000000002</v>
      </c>
      <c r="E1110">
        <v>3869</v>
      </c>
      <c r="F1110">
        <v>57150</v>
      </c>
      <c r="G1110">
        <v>0.79190000000000005</v>
      </c>
      <c r="H1110">
        <v>0.87109999999999999</v>
      </c>
      <c r="I1110">
        <v>0.20369999999999999</v>
      </c>
      <c r="J1110">
        <v>82652</v>
      </c>
      <c r="K1110">
        <v>27000</v>
      </c>
      <c r="L1110">
        <v>9706</v>
      </c>
      <c r="M1110">
        <v>12</v>
      </c>
      <c r="N1110" t="s">
        <v>24</v>
      </c>
      <c r="O1110" t="s">
        <v>20</v>
      </c>
      <c r="P1110" t="s">
        <v>616</v>
      </c>
      <c r="Q1110" t="str">
        <f t="shared" si="17"/>
        <v>yes</v>
      </c>
    </row>
    <row r="1111" spans="1:17" x14ac:dyDescent="0.2">
      <c r="A1111">
        <v>163268</v>
      </c>
      <c r="B1111" t="s">
        <v>1173</v>
      </c>
      <c r="C1111" t="s">
        <v>1163</v>
      </c>
      <c r="D1111">
        <v>0.72430000000000005</v>
      </c>
      <c r="E1111">
        <v>10701</v>
      </c>
      <c r="F1111">
        <v>31275</v>
      </c>
      <c r="G1111">
        <v>0.70009999999999994</v>
      </c>
      <c r="H1111">
        <v>0.85050000000000003</v>
      </c>
      <c r="I1111">
        <v>0.3004</v>
      </c>
      <c r="J1111">
        <v>69960</v>
      </c>
      <c r="K1111">
        <v>19500</v>
      </c>
      <c r="L1111">
        <v>13145</v>
      </c>
      <c r="M1111">
        <v>17</v>
      </c>
      <c r="N1111" t="s">
        <v>19</v>
      </c>
      <c r="O1111" t="s">
        <v>29</v>
      </c>
      <c r="P1111" t="s">
        <v>616</v>
      </c>
      <c r="Q1111" t="str">
        <f t="shared" si="17"/>
        <v>yes</v>
      </c>
    </row>
    <row r="1112" spans="1:17" x14ac:dyDescent="0.2">
      <c r="A1112">
        <v>163286</v>
      </c>
      <c r="B1112" t="s">
        <v>1174</v>
      </c>
      <c r="C1112" t="s">
        <v>1163</v>
      </c>
      <c r="D1112">
        <v>0.44790000000000002</v>
      </c>
      <c r="E1112">
        <v>30760</v>
      </c>
      <c r="F1112">
        <v>41186</v>
      </c>
      <c r="G1112">
        <v>0.88590000000000002</v>
      </c>
      <c r="H1112">
        <v>0.96199999999999997</v>
      </c>
      <c r="I1112">
        <v>0.19389999999999999</v>
      </c>
      <c r="J1112">
        <v>82860</v>
      </c>
      <c r="K1112">
        <v>19000</v>
      </c>
      <c r="L1112">
        <v>17205</v>
      </c>
      <c r="M1112">
        <v>17</v>
      </c>
      <c r="N1112" t="s">
        <v>19</v>
      </c>
      <c r="O1112" t="s">
        <v>29</v>
      </c>
      <c r="P1112" t="s">
        <v>616</v>
      </c>
      <c r="Q1112" t="str">
        <f t="shared" si="17"/>
        <v>yes</v>
      </c>
    </row>
    <row r="1113" spans="1:17" x14ac:dyDescent="0.2">
      <c r="A1113">
        <v>163295</v>
      </c>
      <c r="B1113" t="s">
        <v>1175</v>
      </c>
      <c r="C1113" t="s">
        <v>1163</v>
      </c>
      <c r="D1113">
        <v>0.76790000000000003</v>
      </c>
      <c r="E1113">
        <v>1189</v>
      </c>
      <c r="F1113">
        <v>56800</v>
      </c>
      <c r="G1113">
        <v>0.72240000000000004</v>
      </c>
      <c r="H1113">
        <v>0.83389999999999997</v>
      </c>
      <c r="I1113">
        <v>0.2311</v>
      </c>
      <c r="J1113">
        <v>45212</v>
      </c>
      <c r="K1113">
        <v>26500</v>
      </c>
      <c r="L1113">
        <v>9574</v>
      </c>
      <c r="M1113">
        <v>9</v>
      </c>
      <c r="N1113" t="s">
        <v>24</v>
      </c>
      <c r="O1113" t="s">
        <v>20</v>
      </c>
      <c r="P1113" t="s">
        <v>616</v>
      </c>
      <c r="Q1113" t="str">
        <f t="shared" si="17"/>
        <v>no</v>
      </c>
    </row>
    <row r="1114" spans="1:17" x14ac:dyDescent="0.2">
      <c r="A1114">
        <v>163338</v>
      </c>
      <c r="B1114" t="s">
        <v>1176</v>
      </c>
      <c r="C1114" t="s">
        <v>1163</v>
      </c>
      <c r="D1114">
        <v>0.96409999999999996</v>
      </c>
      <c r="E1114">
        <v>2391</v>
      </c>
      <c r="F1114">
        <v>20122</v>
      </c>
      <c r="G1114">
        <v>0.3533</v>
      </c>
      <c r="H1114">
        <v>0.6179</v>
      </c>
      <c r="I1114">
        <v>0.55710000000000004</v>
      </c>
      <c r="J1114">
        <v>47697</v>
      </c>
      <c r="K1114">
        <v>27000</v>
      </c>
      <c r="L1114">
        <v>10872</v>
      </c>
      <c r="M1114">
        <v>11</v>
      </c>
      <c r="N1114" t="s">
        <v>19</v>
      </c>
      <c r="O1114" t="s">
        <v>73</v>
      </c>
      <c r="P1114" t="s">
        <v>616</v>
      </c>
      <c r="Q1114" t="str">
        <f t="shared" si="17"/>
        <v>no</v>
      </c>
    </row>
    <row r="1115" spans="1:17" x14ac:dyDescent="0.2">
      <c r="A1115">
        <v>163453</v>
      </c>
      <c r="B1115" t="s">
        <v>1177</v>
      </c>
      <c r="C1115" t="s">
        <v>1163</v>
      </c>
      <c r="D1115">
        <v>0.82230000000000003</v>
      </c>
      <c r="E1115">
        <v>9019</v>
      </c>
      <c r="F1115">
        <v>19124</v>
      </c>
      <c r="G1115">
        <v>0.40870000000000001</v>
      </c>
      <c r="H1115">
        <v>0.73340000000000005</v>
      </c>
      <c r="I1115">
        <v>0.5655</v>
      </c>
      <c r="J1115">
        <v>50698</v>
      </c>
      <c r="K1115">
        <v>27250</v>
      </c>
      <c r="L1115">
        <v>11634</v>
      </c>
      <c r="M1115">
        <v>18</v>
      </c>
      <c r="N1115" t="s">
        <v>19</v>
      </c>
      <c r="O1115" t="s">
        <v>20</v>
      </c>
      <c r="P1115" t="s">
        <v>616</v>
      </c>
      <c r="Q1115" t="str">
        <f t="shared" si="17"/>
        <v>yes</v>
      </c>
    </row>
    <row r="1116" spans="1:17" x14ac:dyDescent="0.2">
      <c r="A1116">
        <v>163462</v>
      </c>
      <c r="B1116" t="s">
        <v>1178</v>
      </c>
      <c r="C1116" t="s">
        <v>1163</v>
      </c>
      <c r="D1116">
        <v>0.73809999999999998</v>
      </c>
      <c r="E1116">
        <v>1768</v>
      </c>
      <c r="F1116">
        <v>48630</v>
      </c>
      <c r="G1116">
        <v>0.65390000000000004</v>
      </c>
      <c r="H1116">
        <v>0.7077</v>
      </c>
      <c r="I1116">
        <v>0.31130000000000002</v>
      </c>
      <c r="J1116">
        <v>64072</v>
      </c>
      <c r="K1116">
        <v>25391</v>
      </c>
      <c r="L1116">
        <v>7399</v>
      </c>
      <c r="M1116">
        <v>13</v>
      </c>
      <c r="N1116" t="s">
        <v>24</v>
      </c>
      <c r="O1116" t="s">
        <v>73</v>
      </c>
      <c r="P1116" t="s">
        <v>616</v>
      </c>
      <c r="Q1116" t="str">
        <f t="shared" si="17"/>
        <v>yes</v>
      </c>
    </row>
    <row r="1117" spans="1:17" x14ac:dyDescent="0.2">
      <c r="A1117">
        <v>163578</v>
      </c>
      <c r="B1117" t="s">
        <v>1179</v>
      </c>
      <c r="C1117" t="s">
        <v>1163</v>
      </c>
      <c r="D1117">
        <v>0.8216</v>
      </c>
      <c r="E1117">
        <v>709</v>
      </c>
      <c r="F1117">
        <v>43360</v>
      </c>
      <c r="G1117">
        <v>0.5</v>
      </c>
      <c r="H1117">
        <v>0.72770000000000001</v>
      </c>
      <c r="I1117">
        <v>0.3644</v>
      </c>
      <c r="J1117">
        <v>65344</v>
      </c>
      <c r="K1117">
        <v>22666</v>
      </c>
      <c r="L1117">
        <v>7645</v>
      </c>
      <c r="M1117">
        <v>9</v>
      </c>
      <c r="N1117" t="s">
        <v>24</v>
      </c>
      <c r="O1117" t="s">
        <v>20</v>
      </c>
      <c r="P1117" t="s">
        <v>616</v>
      </c>
      <c r="Q1117" t="str">
        <f t="shared" si="17"/>
        <v>yes</v>
      </c>
    </row>
    <row r="1118" spans="1:17" x14ac:dyDescent="0.2">
      <c r="A1118">
        <v>163851</v>
      </c>
      <c r="B1118" t="s">
        <v>1180</v>
      </c>
      <c r="C1118" t="s">
        <v>1163</v>
      </c>
      <c r="D1118">
        <v>0.87470000000000003</v>
      </c>
      <c r="E1118">
        <v>6057</v>
      </c>
      <c r="F1118">
        <v>22174</v>
      </c>
      <c r="G1118">
        <v>0.68149999999999999</v>
      </c>
      <c r="H1118">
        <v>0.77659999999999996</v>
      </c>
      <c r="I1118">
        <v>0.2586</v>
      </c>
      <c r="J1118">
        <v>61515</v>
      </c>
      <c r="K1118">
        <v>21000</v>
      </c>
      <c r="L1118">
        <v>10679</v>
      </c>
      <c r="M1118">
        <v>14</v>
      </c>
      <c r="N1118" t="s">
        <v>19</v>
      </c>
      <c r="O1118" t="s">
        <v>29</v>
      </c>
      <c r="P1118" t="s">
        <v>616</v>
      </c>
      <c r="Q1118" t="str">
        <f t="shared" si="17"/>
        <v>yes</v>
      </c>
    </row>
    <row r="1119" spans="1:17" x14ac:dyDescent="0.2">
      <c r="A1119">
        <v>163912</v>
      </c>
      <c r="B1119" t="s">
        <v>1181</v>
      </c>
      <c r="C1119" t="s">
        <v>1163</v>
      </c>
      <c r="D1119">
        <v>0.68630000000000002</v>
      </c>
      <c r="E1119">
        <v>1603</v>
      </c>
      <c r="F1119">
        <v>31374</v>
      </c>
      <c r="G1119">
        <v>0.69950000000000001</v>
      </c>
      <c r="H1119">
        <v>0.85750000000000004</v>
      </c>
      <c r="I1119">
        <v>0.2112</v>
      </c>
      <c r="J1119">
        <v>60110</v>
      </c>
      <c r="K1119">
        <v>21000</v>
      </c>
      <c r="L1119">
        <v>9044</v>
      </c>
      <c r="M1119">
        <v>10</v>
      </c>
      <c r="N1119" t="s">
        <v>19</v>
      </c>
      <c r="O1119" t="s">
        <v>73</v>
      </c>
      <c r="P1119" t="s">
        <v>616</v>
      </c>
      <c r="Q1119" t="str">
        <f t="shared" si="17"/>
        <v>yes</v>
      </c>
    </row>
    <row r="1120" spans="1:17" x14ac:dyDescent="0.2">
      <c r="A1120">
        <v>163976</v>
      </c>
      <c r="B1120" t="s">
        <v>1182</v>
      </c>
      <c r="C1120" t="s">
        <v>1163</v>
      </c>
      <c r="D1120">
        <v>0.5524</v>
      </c>
      <c r="E1120">
        <v>471</v>
      </c>
      <c r="F1120">
        <v>40684</v>
      </c>
      <c r="G1120">
        <v>0.71430000000000005</v>
      </c>
      <c r="H1120">
        <v>0.82709999999999995</v>
      </c>
      <c r="I1120">
        <v>0.20080000000000001</v>
      </c>
      <c r="J1120">
        <v>51584</v>
      </c>
      <c r="K1120">
        <v>27000</v>
      </c>
      <c r="L1120">
        <v>8919</v>
      </c>
      <c r="M1120">
        <v>8</v>
      </c>
      <c r="N1120" t="s">
        <v>24</v>
      </c>
      <c r="O1120" t="s">
        <v>29</v>
      </c>
      <c r="P1120" t="s">
        <v>616</v>
      </c>
      <c r="Q1120" t="str">
        <f t="shared" si="17"/>
        <v>yes</v>
      </c>
    </row>
    <row r="1121" spans="1:17" x14ac:dyDescent="0.2">
      <c r="A1121">
        <v>164076</v>
      </c>
      <c r="B1121" t="s">
        <v>1183</v>
      </c>
      <c r="C1121" t="s">
        <v>1163</v>
      </c>
      <c r="D1121">
        <v>0.81969999999999998</v>
      </c>
      <c r="E1121">
        <v>16136</v>
      </c>
      <c r="F1121">
        <v>29820</v>
      </c>
      <c r="G1121">
        <v>0.6946</v>
      </c>
      <c r="H1121">
        <v>0.82769999999999999</v>
      </c>
      <c r="I1121">
        <v>0.3579</v>
      </c>
      <c r="J1121">
        <v>64390</v>
      </c>
      <c r="K1121">
        <v>18718</v>
      </c>
      <c r="L1121">
        <v>9975</v>
      </c>
      <c r="M1121">
        <v>14</v>
      </c>
      <c r="N1121" t="s">
        <v>19</v>
      </c>
      <c r="O1121" t="s">
        <v>20</v>
      </c>
      <c r="P1121" t="s">
        <v>616</v>
      </c>
      <c r="Q1121" t="str">
        <f t="shared" si="17"/>
        <v>yes</v>
      </c>
    </row>
    <row r="1122" spans="1:17" x14ac:dyDescent="0.2">
      <c r="A1122">
        <v>164173</v>
      </c>
      <c r="B1122" t="s">
        <v>1184</v>
      </c>
      <c r="C1122" t="s">
        <v>1163</v>
      </c>
      <c r="D1122">
        <v>0.78910000000000002</v>
      </c>
      <c r="E1122">
        <v>3102</v>
      </c>
      <c r="F1122">
        <v>40560</v>
      </c>
      <c r="G1122">
        <v>0.68489999999999995</v>
      </c>
      <c r="H1122">
        <v>0.78790000000000004</v>
      </c>
      <c r="I1122">
        <v>0.30880000000000002</v>
      </c>
      <c r="J1122">
        <v>62079</v>
      </c>
      <c r="K1122">
        <v>26000</v>
      </c>
      <c r="L1122">
        <v>8822</v>
      </c>
      <c r="M1122">
        <v>15</v>
      </c>
      <c r="N1122" t="s">
        <v>24</v>
      </c>
      <c r="O1122" t="s">
        <v>29</v>
      </c>
      <c r="P1122" t="s">
        <v>616</v>
      </c>
      <c r="Q1122" t="str">
        <f t="shared" si="17"/>
        <v>yes</v>
      </c>
    </row>
    <row r="1123" spans="1:17" x14ac:dyDescent="0.2">
      <c r="A1123">
        <v>164216</v>
      </c>
      <c r="B1123" t="s">
        <v>1185</v>
      </c>
      <c r="C1123" t="s">
        <v>1163</v>
      </c>
      <c r="D1123">
        <v>0.56889999999999996</v>
      </c>
      <c r="E1123">
        <v>891</v>
      </c>
      <c r="F1123">
        <v>55326</v>
      </c>
      <c r="G1123">
        <v>0.65369999999999995</v>
      </c>
      <c r="H1123">
        <v>0.83909999999999996</v>
      </c>
      <c r="I1123">
        <v>0.22600000000000001</v>
      </c>
      <c r="J1123">
        <v>65518</v>
      </c>
      <c r="K1123">
        <v>26956</v>
      </c>
      <c r="L1123">
        <v>6768</v>
      </c>
      <c r="M1123">
        <v>8</v>
      </c>
      <c r="N1123" t="s">
        <v>24</v>
      </c>
      <c r="O1123" t="s">
        <v>73</v>
      </c>
      <c r="P1123" t="s">
        <v>616</v>
      </c>
      <c r="Q1123" t="str">
        <f t="shared" si="17"/>
        <v>yes</v>
      </c>
    </row>
    <row r="1124" spans="1:17" x14ac:dyDescent="0.2">
      <c r="A1124">
        <v>164270</v>
      </c>
      <c r="B1124" t="s">
        <v>1186</v>
      </c>
      <c r="C1124" t="s">
        <v>1163</v>
      </c>
      <c r="D1124">
        <v>0.77929999999999999</v>
      </c>
      <c r="E1124">
        <v>1617</v>
      </c>
      <c r="F1124">
        <v>52081</v>
      </c>
      <c r="G1124">
        <v>0.63290000000000002</v>
      </c>
      <c r="H1124">
        <v>0.76019999999999999</v>
      </c>
      <c r="I1124">
        <v>0.36099999999999999</v>
      </c>
      <c r="J1124">
        <v>60663</v>
      </c>
      <c r="K1124">
        <v>25000</v>
      </c>
      <c r="L1124">
        <v>8473</v>
      </c>
      <c r="M1124">
        <v>13</v>
      </c>
      <c r="N1124" t="s">
        <v>24</v>
      </c>
      <c r="O1124" t="s">
        <v>73</v>
      </c>
      <c r="P1124" t="s">
        <v>616</v>
      </c>
      <c r="Q1124" t="str">
        <f t="shared" si="17"/>
        <v>yes</v>
      </c>
    </row>
    <row r="1125" spans="1:17" x14ac:dyDescent="0.2">
      <c r="A1125">
        <v>175342</v>
      </c>
      <c r="B1125" t="s">
        <v>1187</v>
      </c>
      <c r="C1125" t="s">
        <v>1188</v>
      </c>
      <c r="D1125">
        <v>0.45329999999999998</v>
      </c>
      <c r="E1125">
        <v>2363</v>
      </c>
      <c r="F1125">
        <v>8785</v>
      </c>
      <c r="G1125">
        <v>0.5736</v>
      </c>
      <c r="H1125">
        <v>0.76649999999999996</v>
      </c>
      <c r="I1125">
        <v>0.69779999999999998</v>
      </c>
      <c r="J1125">
        <v>36421</v>
      </c>
      <c r="K1125">
        <v>27000</v>
      </c>
      <c r="L1125">
        <v>7235</v>
      </c>
      <c r="M1125">
        <v>16</v>
      </c>
      <c r="N1125" t="s">
        <v>19</v>
      </c>
      <c r="O1125" t="s">
        <v>73</v>
      </c>
      <c r="P1125" t="s">
        <v>137</v>
      </c>
      <c r="Q1125" t="str">
        <f t="shared" si="17"/>
        <v>no</v>
      </c>
    </row>
    <row r="1126" spans="1:17" x14ac:dyDescent="0.2">
      <c r="A1126">
        <v>175421</v>
      </c>
      <c r="B1126" t="s">
        <v>1189</v>
      </c>
      <c r="C1126" t="s">
        <v>1188</v>
      </c>
      <c r="D1126">
        <v>0.4975</v>
      </c>
      <c r="E1126">
        <v>1471</v>
      </c>
      <c r="F1126">
        <v>30250</v>
      </c>
      <c r="G1126">
        <v>0.4854</v>
      </c>
      <c r="H1126">
        <v>0.67810000000000004</v>
      </c>
      <c r="I1126">
        <v>0.48649999999999999</v>
      </c>
      <c r="J1126">
        <v>46440</v>
      </c>
      <c r="K1126">
        <v>26333</v>
      </c>
      <c r="L1126">
        <v>5643</v>
      </c>
      <c r="M1126">
        <v>12</v>
      </c>
      <c r="N1126" t="s">
        <v>24</v>
      </c>
      <c r="O1126" t="s">
        <v>20</v>
      </c>
      <c r="P1126" t="s">
        <v>137</v>
      </c>
      <c r="Q1126" t="str">
        <f t="shared" si="17"/>
        <v>no</v>
      </c>
    </row>
    <row r="1127" spans="1:17" x14ac:dyDescent="0.2">
      <c r="A1127">
        <v>175430</v>
      </c>
      <c r="B1127" t="s">
        <v>1190</v>
      </c>
      <c r="C1127" t="s">
        <v>1188</v>
      </c>
      <c r="D1127">
        <v>0.88949999999999996</v>
      </c>
      <c r="E1127">
        <v>498</v>
      </c>
      <c r="F1127">
        <v>20180</v>
      </c>
      <c r="G1127">
        <v>0.54759999999999998</v>
      </c>
      <c r="H1127">
        <v>0.67920000000000003</v>
      </c>
      <c r="I1127">
        <v>0.28770000000000001</v>
      </c>
      <c r="J1127">
        <v>40421</v>
      </c>
      <c r="K1127">
        <v>18534</v>
      </c>
      <c r="L1127">
        <v>6439</v>
      </c>
      <c r="M1127">
        <v>13</v>
      </c>
      <c r="N1127" t="s">
        <v>24</v>
      </c>
      <c r="O1127" t="s">
        <v>73</v>
      </c>
      <c r="P1127" t="s">
        <v>137</v>
      </c>
      <c r="Q1127" t="str">
        <f t="shared" si="17"/>
        <v>no</v>
      </c>
    </row>
    <row r="1128" spans="1:17" x14ac:dyDescent="0.2">
      <c r="A1128">
        <v>175616</v>
      </c>
      <c r="B1128" t="s">
        <v>1191</v>
      </c>
      <c r="C1128" t="s">
        <v>1188</v>
      </c>
      <c r="D1128">
        <v>1</v>
      </c>
      <c r="E1128">
        <v>1620</v>
      </c>
      <c r="F1128">
        <v>8605</v>
      </c>
      <c r="G1128">
        <v>0.48060000000000003</v>
      </c>
      <c r="H1128">
        <v>0.66669999999999996</v>
      </c>
      <c r="I1128">
        <v>0.41749999999999998</v>
      </c>
      <c r="J1128">
        <v>41991</v>
      </c>
      <c r="K1128">
        <v>20390</v>
      </c>
      <c r="L1128">
        <v>7517</v>
      </c>
      <c r="M1128">
        <v>12</v>
      </c>
      <c r="N1128" t="s">
        <v>19</v>
      </c>
      <c r="O1128" t="s">
        <v>73</v>
      </c>
      <c r="P1128" t="s">
        <v>137</v>
      </c>
      <c r="Q1128" t="str">
        <f t="shared" si="17"/>
        <v>no</v>
      </c>
    </row>
    <row r="1129" spans="1:17" x14ac:dyDescent="0.2">
      <c r="A1129">
        <v>175856</v>
      </c>
      <c r="B1129" t="s">
        <v>1192</v>
      </c>
      <c r="C1129" t="s">
        <v>1188</v>
      </c>
      <c r="D1129">
        <v>0.93149999999999999</v>
      </c>
      <c r="E1129">
        <v>4600</v>
      </c>
      <c r="F1129">
        <v>11965</v>
      </c>
      <c r="G1129">
        <v>0.5091</v>
      </c>
      <c r="H1129">
        <v>0.62350000000000005</v>
      </c>
      <c r="I1129">
        <v>0.72319999999999995</v>
      </c>
      <c r="J1129">
        <v>39060</v>
      </c>
      <c r="K1129">
        <v>30470</v>
      </c>
      <c r="L1129">
        <v>7988</v>
      </c>
      <c r="M1129">
        <v>14</v>
      </c>
      <c r="N1129" t="s">
        <v>19</v>
      </c>
      <c r="O1129" t="s">
        <v>20</v>
      </c>
      <c r="P1129" t="s">
        <v>137</v>
      </c>
      <c r="Q1129" t="str">
        <f t="shared" si="17"/>
        <v>no</v>
      </c>
    </row>
    <row r="1130" spans="1:17" x14ac:dyDescent="0.2">
      <c r="A1130">
        <v>175980</v>
      </c>
      <c r="B1130" t="s">
        <v>1193</v>
      </c>
      <c r="C1130" t="s">
        <v>1188</v>
      </c>
      <c r="D1130">
        <v>0.43120000000000003</v>
      </c>
      <c r="E1130">
        <v>549</v>
      </c>
      <c r="F1130">
        <v>44680</v>
      </c>
      <c r="G1130">
        <v>0.57140000000000002</v>
      </c>
      <c r="H1130">
        <v>0.58020000000000005</v>
      </c>
      <c r="I1130">
        <v>0.36940000000000001</v>
      </c>
      <c r="J1130">
        <v>53848</v>
      </c>
      <c r="K1130">
        <v>27000</v>
      </c>
      <c r="L1130">
        <v>8256</v>
      </c>
      <c r="M1130">
        <v>9</v>
      </c>
      <c r="N1130" t="s">
        <v>24</v>
      </c>
      <c r="O1130" t="s">
        <v>20</v>
      </c>
      <c r="P1130" t="s">
        <v>137</v>
      </c>
      <c r="Q1130" t="str">
        <f t="shared" si="17"/>
        <v>yes</v>
      </c>
    </row>
    <row r="1131" spans="1:17" x14ac:dyDescent="0.2">
      <c r="A1131">
        <v>176017</v>
      </c>
      <c r="B1131" t="s">
        <v>1194</v>
      </c>
      <c r="C1131" t="s">
        <v>1188</v>
      </c>
      <c r="D1131">
        <v>0.96579999999999999</v>
      </c>
      <c r="E1131">
        <v>21473</v>
      </c>
      <c r="F1131">
        <v>28600</v>
      </c>
      <c r="G1131">
        <v>0.71740000000000004</v>
      </c>
      <c r="H1131">
        <v>0.87209999999999999</v>
      </c>
      <c r="I1131">
        <v>0.21729999999999999</v>
      </c>
      <c r="J1131">
        <v>50994</v>
      </c>
      <c r="K1131">
        <v>20000</v>
      </c>
      <c r="L1131">
        <v>10330</v>
      </c>
      <c r="M1131">
        <v>18</v>
      </c>
      <c r="N1131" t="s">
        <v>19</v>
      </c>
      <c r="O1131" t="s">
        <v>73</v>
      </c>
      <c r="P1131" t="s">
        <v>137</v>
      </c>
      <c r="Q1131" t="str">
        <f t="shared" si="17"/>
        <v>yes</v>
      </c>
    </row>
    <row r="1132" spans="1:17" x14ac:dyDescent="0.2">
      <c r="A1132">
        <v>176035</v>
      </c>
      <c r="B1132" t="s">
        <v>1195</v>
      </c>
      <c r="C1132" t="s">
        <v>1188</v>
      </c>
      <c r="D1132">
        <v>0.90310000000000001</v>
      </c>
      <c r="E1132">
        <v>1605</v>
      </c>
      <c r="F1132">
        <v>8492</v>
      </c>
      <c r="G1132">
        <v>0.4677</v>
      </c>
      <c r="H1132">
        <v>0.67310000000000003</v>
      </c>
      <c r="I1132">
        <v>0.40300000000000002</v>
      </c>
      <c r="J1132">
        <v>46128</v>
      </c>
      <c r="K1132">
        <v>15000</v>
      </c>
      <c r="L1132">
        <v>6855</v>
      </c>
      <c r="M1132">
        <v>10</v>
      </c>
      <c r="N1132" t="s">
        <v>19</v>
      </c>
      <c r="O1132" t="s">
        <v>73</v>
      </c>
      <c r="P1132" t="s">
        <v>137</v>
      </c>
      <c r="Q1132" t="str">
        <f t="shared" si="17"/>
        <v>no</v>
      </c>
    </row>
    <row r="1133" spans="1:17" x14ac:dyDescent="0.2">
      <c r="A1133">
        <v>176044</v>
      </c>
      <c r="B1133" t="s">
        <v>1196</v>
      </c>
      <c r="C1133" t="s">
        <v>1188</v>
      </c>
      <c r="D1133">
        <v>0.92379999999999995</v>
      </c>
      <c r="E1133">
        <v>1439</v>
      </c>
      <c r="F1133">
        <v>7692</v>
      </c>
      <c r="G1133">
        <v>0.2676</v>
      </c>
      <c r="H1133">
        <v>0.69750000000000001</v>
      </c>
      <c r="I1133">
        <v>0.56359999999999999</v>
      </c>
      <c r="J1133">
        <v>31919</v>
      </c>
      <c r="K1133">
        <v>28413</v>
      </c>
      <c r="L1133">
        <v>6733</v>
      </c>
      <c r="M1133">
        <v>13</v>
      </c>
      <c r="N1133" t="s">
        <v>19</v>
      </c>
      <c r="O1133" t="s">
        <v>73</v>
      </c>
      <c r="P1133" t="s">
        <v>137</v>
      </c>
      <c r="Q1133" t="str">
        <f t="shared" si="17"/>
        <v>no</v>
      </c>
    </row>
    <row r="1134" spans="1:17" x14ac:dyDescent="0.2">
      <c r="A1134">
        <v>176053</v>
      </c>
      <c r="B1134" t="s">
        <v>1197</v>
      </c>
      <c r="C1134" t="s">
        <v>1188</v>
      </c>
      <c r="D1134">
        <v>0.29110000000000003</v>
      </c>
      <c r="E1134">
        <v>2518</v>
      </c>
      <c r="F1134">
        <v>23500</v>
      </c>
      <c r="G1134">
        <v>0.59340000000000004</v>
      </c>
      <c r="H1134">
        <v>0.77759999999999996</v>
      </c>
      <c r="I1134">
        <v>0.2964</v>
      </c>
      <c r="J1134">
        <v>47485</v>
      </c>
      <c r="K1134">
        <v>22500</v>
      </c>
      <c r="L1134">
        <v>7995</v>
      </c>
      <c r="M1134">
        <v>14</v>
      </c>
      <c r="N1134" t="s">
        <v>24</v>
      </c>
      <c r="O1134" t="s">
        <v>29</v>
      </c>
      <c r="P1134" t="s">
        <v>137</v>
      </c>
      <c r="Q1134" t="str">
        <f t="shared" si="17"/>
        <v>no</v>
      </c>
    </row>
    <row r="1135" spans="1:17" x14ac:dyDescent="0.2">
      <c r="A1135">
        <v>176080</v>
      </c>
      <c r="B1135" t="s">
        <v>1198</v>
      </c>
      <c r="C1135" t="s">
        <v>1188</v>
      </c>
      <c r="D1135">
        <v>0.77639999999999998</v>
      </c>
      <c r="E1135">
        <v>18397</v>
      </c>
      <c r="F1135">
        <v>27637</v>
      </c>
      <c r="G1135">
        <v>0.66669999999999996</v>
      </c>
      <c r="H1135">
        <v>0.82499999999999996</v>
      </c>
      <c r="I1135">
        <v>0.29330000000000001</v>
      </c>
      <c r="J1135">
        <v>51513</v>
      </c>
      <c r="K1135">
        <v>22142</v>
      </c>
      <c r="L1135">
        <v>10100</v>
      </c>
      <c r="M1135">
        <v>16</v>
      </c>
      <c r="N1135" t="s">
        <v>19</v>
      </c>
      <c r="O1135" t="s">
        <v>73</v>
      </c>
      <c r="P1135" t="s">
        <v>137</v>
      </c>
      <c r="Q1135" t="str">
        <f t="shared" si="17"/>
        <v>yes</v>
      </c>
    </row>
    <row r="1136" spans="1:17" x14ac:dyDescent="0.2">
      <c r="A1136">
        <v>176318</v>
      </c>
      <c r="B1136" t="s">
        <v>1199</v>
      </c>
      <c r="C1136" t="s">
        <v>1188</v>
      </c>
      <c r="D1136">
        <v>0.48670000000000002</v>
      </c>
      <c r="E1136">
        <v>467</v>
      </c>
      <c r="F1136">
        <v>13265</v>
      </c>
      <c r="G1136">
        <v>0.1179</v>
      </c>
      <c r="H1136">
        <v>0.84379999999999999</v>
      </c>
      <c r="I1136">
        <v>0.71460000000000001</v>
      </c>
      <c r="J1136">
        <v>32275</v>
      </c>
      <c r="K1136">
        <v>26159</v>
      </c>
      <c r="L1136">
        <v>5096</v>
      </c>
      <c r="M1136">
        <v>10</v>
      </c>
      <c r="N1136" t="s">
        <v>24</v>
      </c>
      <c r="O1136" t="s">
        <v>73</v>
      </c>
      <c r="P1136" t="s">
        <v>137</v>
      </c>
      <c r="Q1136" t="str">
        <f t="shared" si="17"/>
        <v>no</v>
      </c>
    </row>
    <row r="1137" spans="1:17" x14ac:dyDescent="0.2">
      <c r="A1137">
        <v>176372</v>
      </c>
      <c r="B1137" t="s">
        <v>1200</v>
      </c>
      <c r="C1137" t="s">
        <v>1188</v>
      </c>
      <c r="D1137">
        <v>0.99119999999999997</v>
      </c>
      <c r="E1137">
        <v>10075</v>
      </c>
      <c r="F1137">
        <v>11998</v>
      </c>
      <c r="G1137">
        <v>0.49059999999999998</v>
      </c>
      <c r="H1137">
        <v>0.72089999999999999</v>
      </c>
      <c r="I1137">
        <v>0.46279999999999999</v>
      </c>
      <c r="J1137">
        <v>44140</v>
      </c>
      <c r="K1137">
        <v>22500</v>
      </c>
      <c r="L1137">
        <v>8697</v>
      </c>
      <c r="M1137">
        <v>18</v>
      </c>
      <c r="N1137" t="s">
        <v>19</v>
      </c>
      <c r="O1137" t="s">
        <v>20</v>
      </c>
      <c r="P1137" t="s">
        <v>137</v>
      </c>
      <c r="Q1137" t="str">
        <f t="shared" si="17"/>
        <v>no</v>
      </c>
    </row>
    <row r="1138" spans="1:17" x14ac:dyDescent="0.2">
      <c r="A1138">
        <v>176406</v>
      </c>
      <c r="B1138" t="s">
        <v>1201</v>
      </c>
      <c r="C1138" t="s">
        <v>1188</v>
      </c>
      <c r="D1138">
        <v>0.59850000000000003</v>
      </c>
      <c r="E1138">
        <v>639</v>
      </c>
      <c r="F1138">
        <v>12407</v>
      </c>
      <c r="G1138">
        <v>0.33110000000000001</v>
      </c>
      <c r="H1138">
        <v>0.83199999999999996</v>
      </c>
      <c r="I1138">
        <v>0.62729999999999997</v>
      </c>
      <c r="J1138">
        <v>34724</v>
      </c>
      <c r="K1138">
        <v>30046</v>
      </c>
      <c r="L1138">
        <v>4012</v>
      </c>
      <c r="M1138">
        <v>9</v>
      </c>
      <c r="N1138" t="s">
        <v>24</v>
      </c>
      <c r="O1138" t="s">
        <v>20</v>
      </c>
      <c r="P1138" t="s">
        <v>137</v>
      </c>
      <c r="Q1138" t="str">
        <f t="shared" si="17"/>
        <v>no</v>
      </c>
    </row>
    <row r="1139" spans="1:17" x14ac:dyDescent="0.2">
      <c r="A1139">
        <v>176479</v>
      </c>
      <c r="B1139" t="s">
        <v>1202</v>
      </c>
      <c r="C1139" t="s">
        <v>1188</v>
      </c>
      <c r="D1139">
        <v>0.60289999999999999</v>
      </c>
      <c r="E1139">
        <v>2201</v>
      </c>
      <c r="F1139">
        <v>15480</v>
      </c>
      <c r="G1139">
        <v>0.5978</v>
      </c>
      <c r="H1139">
        <v>0.77939999999999998</v>
      </c>
      <c r="I1139">
        <v>0.27110000000000001</v>
      </c>
      <c r="J1139">
        <v>43087</v>
      </c>
      <c r="K1139">
        <v>20832</v>
      </c>
      <c r="L1139">
        <v>8123</v>
      </c>
      <c r="M1139">
        <v>14</v>
      </c>
      <c r="N1139" t="s">
        <v>24</v>
      </c>
      <c r="O1139" t="s">
        <v>20</v>
      </c>
      <c r="P1139" t="s">
        <v>137</v>
      </c>
      <c r="Q1139" t="str">
        <f t="shared" si="17"/>
        <v>no</v>
      </c>
    </row>
    <row r="1140" spans="1:17" x14ac:dyDescent="0.2">
      <c r="A1140">
        <v>197869</v>
      </c>
      <c r="B1140" t="s">
        <v>1203</v>
      </c>
      <c r="C1140" t="s">
        <v>1204</v>
      </c>
      <c r="D1140">
        <v>0.90139999999999998</v>
      </c>
      <c r="E1140">
        <v>19444</v>
      </c>
      <c r="F1140">
        <v>25212</v>
      </c>
      <c r="G1140">
        <v>0.74529999999999996</v>
      </c>
      <c r="H1140">
        <v>0.83689999999999998</v>
      </c>
      <c r="I1140">
        <v>0.26419999999999999</v>
      </c>
      <c r="J1140">
        <v>51836</v>
      </c>
      <c r="K1140">
        <v>20231</v>
      </c>
      <c r="L1140">
        <v>9281</v>
      </c>
      <c r="M1140">
        <v>16</v>
      </c>
      <c r="N1140" t="s">
        <v>19</v>
      </c>
      <c r="O1140" t="s">
        <v>73</v>
      </c>
      <c r="P1140" t="s">
        <v>616</v>
      </c>
      <c r="Q1140" t="str">
        <f t="shared" si="17"/>
        <v>yes</v>
      </c>
    </row>
    <row r="1141" spans="1:17" x14ac:dyDescent="0.2">
      <c r="A1141">
        <v>197911</v>
      </c>
      <c r="B1141" t="s">
        <v>1205</v>
      </c>
      <c r="C1141" t="s">
        <v>1204</v>
      </c>
      <c r="D1141">
        <v>0.94199999999999995</v>
      </c>
      <c r="E1141">
        <v>982</v>
      </c>
      <c r="F1141">
        <v>37250</v>
      </c>
      <c r="G1141">
        <v>0.45850000000000002</v>
      </c>
      <c r="H1141">
        <v>0.65480000000000005</v>
      </c>
      <c r="I1141">
        <v>0.37319999999999998</v>
      </c>
      <c r="J1141">
        <v>47913</v>
      </c>
      <c r="K1141">
        <v>25877</v>
      </c>
      <c r="L1141">
        <v>6671</v>
      </c>
      <c r="M1141">
        <v>14</v>
      </c>
      <c r="N1141" t="s">
        <v>24</v>
      </c>
      <c r="O1141" t="s">
        <v>73</v>
      </c>
      <c r="P1141" t="s">
        <v>616</v>
      </c>
      <c r="Q1141" t="str">
        <f t="shared" si="17"/>
        <v>no</v>
      </c>
    </row>
    <row r="1142" spans="1:17" x14ac:dyDescent="0.2">
      <c r="A1142">
        <v>197984</v>
      </c>
      <c r="B1142" t="s">
        <v>1206</v>
      </c>
      <c r="C1142" t="s">
        <v>1204</v>
      </c>
      <c r="D1142">
        <v>0.74650000000000005</v>
      </c>
      <c r="E1142">
        <v>1276</v>
      </c>
      <c r="F1142">
        <v>19500</v>
      </c>
      <c r="G1142">
        <v>0.46679999999999999</v>
      </c>
      <c r="H1142">
        <v>0.70440000000000003</v>
      </c>
      <c r="I1142">
        <v>0.24210000000000001</v>
      </c>
      <c r="J1142">
        <v>47937</v>
      </c>
      <c r="K1142">
        <v>26000</v>
      </c>
      <c r="L1142">
        <v>7019</v>
      </c>
      <c r="M1142">
        <v>12</v>
      </c>
      <c r="N1142" t="s">
        <v>24</v>
      </c>
      <c r="O1142" t="s">
        <v>29</v>
      </c>
      <c r="P1142" t="s">
        <v>616</v>
      </c>
      <c r="Q1142" t="str">
        <f t="shared" si="17"/>
        <v>no</v>
      </c>
    </row>
    <row r="1143" spans="1:17" x14ac:dyDescent="0.2">
      <c r="A1143">
        <v>197993</v>
      </c>
      <c r="B1143" t="s">
        <v>1207</v>
      </c>
      <c r="C1143" t="s">
        <v>1204</v>
      </c>
      <c r="D1143">
        <v>0.50660000000000005</v>
      </c>
      <c r="E1143">
        <v>178</v>
      </c>
      <c r="F1143">
        <v>19140</v>
      </c>
      <c r="G1143">
        <v>0.25</v>
      </c>
      <c r="H1143">
        <v>0.85709999999999997</v>
      </c>
      <c r="I1143">
        <v>0.72819999999999996</v>
      </c>
      <c r="J1143">
        <v>36654</v>
      </c>
      <c r="K1143">
        <v>28130</v>
      </c>
      <c r="L1143">
        <v>6566</v>
      </c>
      <c r="M1143">
        <v>7</v>
      </c>
      <c r="N1143" t="s">
        <v>24</v>
      </c>
      <c r="O1143" t="s">
        <v>20</v>
      </c>
      <c r="P1143" t="s">
        <v>616</v>
      </c>
      <c r="Q1143" t="str">
        <f t="shared" si="17"/>
        <v>no</v>
      </c>
    </row>
    <row r="1144" spans="1:17" x14ac:dyDescent="0.2">
      <c r="A1144">
        <v>198066</v>
      </c>
      <c r="B1144" t="s">
        <v>1208</v>
      </c>
      <c r="C1144" t="s">
        <v>1204</v>
      </c>
      <c r="D1144">
        <v>0.42159999999999997</v>
      </c>
      <c r="E1144">
        <v>815</v>
      </c>
      <c r="F1144">
        <v>32280</v>
      </c>
      <c r="G1144">
        <v>0.4884</v>
      </c>
      <c r="H1144">
        <v>0.61509999999999998</v>
      </c>
      <c r="I1144">
        <v>0.40579999999999999</v>
      </c>
      <c r="J1144">
        <v>43545</v>
      </c>
      <c r="K1144">
        <v>25000</v>
      </c>
      <c r="L1144">
        <v>6053</v>
      </c>
      <c r="M1144">
        <v>12</v>
      </c>
      <c r="N1144" t="s">
        <v>24</v>
      </c>
      <c r="O1144" t="s">
        <v>73</v>
      </c>
      <c r="P1144" t="s">
        <v>616</v>
      </c>
      <c r="Q1144" t="str">
        <f t="shared" si="17"/>
        <v>no</v>
      </c>
    </row>
    <row r="1145" spans="1:17" x14ac:dyDescent="0.2">
      <c r="A1145">
        <v>198136</v>
      </c>
      <c r="B1145" t="s">
        <v>1209</v>
      </c>
      <c r="C1145" t="s">
        <v>1204</v>
      </c>
      <c r="D1145">
        <v>0.87180000000000002</v>
      </c>
      <c r="E1145">
        <v>2680</v>
      </c>
      <c r="F1145">
        <v>41600</v>
      </c>
      <c r="G1145">
        <v>0.60960000000000003</v>
      </c>
      <c r="H1145">
        <v>0.76160000000000005</v>
      </c>
      <c r="I1145">
        <v>0.37580000000000002</v>
      </c>
      <c r="J1145">
        <v>54886</v>
      </c>
      <c r="K1145">
        <v>22500</v>
      </c>
      <c r="L1145">
        <v>9210</v>
      </c>
      <c r="M1145">
        <v>13</v>
      </c>
      <c r="N1145" t="s">
        <v>24</v>
      </c>
      <c r="O1145" t="s">
        <v>73</v>
      </c>
      <c r="P1145" t="s">
        <v>616</v>
      </c>
      <c r="Q1145" t="str">
        <f t="shared" si="17"/>
        <v>yes</v>
      </c>
    </row>
    <row r="1146" spans="1:17" x14ac:dyDescent="0.2">
      <c r="A1146">
        <v>198215</v>
      </c>
      <c r="B1146" t="s">
        <v>1210</v>
      </c>
      <c r="C1146" t="s">
        <v>1204</v>
      </c>
      <c r="D1146">
        <v>0.75209999999999999</v>
      </c>
      <c r="E1146">
        <v>1235</v>
      </c>
      <c r="F1146">
        <v>34300</v>
      </c>
      <c r="G1146">
        <v>0.47289999999999999</v>
      </c>
      <c r="H1146">
        <v>0.77300000000000002</v>
      </c>
      <c r="I1146">
        <v>0.41</v>
      </c>
      <c r="J1146">
        <v>48793</v>
      </c>
      <c r="K1146">
        <v>25000</v>
      </c>
      <c r="L1146">
        <v>8682</v>
      </c>
      <c r="M1146">
        <v>13</v>
      </c>
      <c r="N1146" t="s">
        <v>24</v>
      </c>
      <c r="O1146" t="s">
        <v>29</v>
      </c>
      <c r="P1146" t="s">
        <v>616</v>
      </c>
      <c r="Q1146" t="str">
        <f t="shared" si="17"/>
        <v>no</v>
      </c>
    </row>
    <row r="1147" spans="1:17" x14ac:dyDescent="0.2">
      <c r="A1147">
        <v>198303</v>
      </c>
      <c r="B1147" t="s">
        <v>1211</v>
      </c>
      <c r="C1147" t="s">
        <v>1204</v>
      </c>
      <c r="D1147">
        <v>0.68789999999999996</v>
      </c>
      <c r="E1147">
        <v>603</v>
      </c>
      <c r="F1147">
        <v>27910</v>
      </c>
      <c r="G1147">
        <v>0.29949999999999999</v>
      </c>
      <c r="H1147">
        <v>0.70809999999999995</v>
      </c>
      <c r="I1147">
        <v>0.56579999999999997</v>
      </c>
      <c r="J1147">
        <v>38412</v>
      </c>
      <c r="K1147">
        <v>29491</v>
      </c>
      <c r="L1147">
        <v>7034</v>
      </c>
      <c r="M1147">
        <v>15</v>
      </c>
      <c r="N1147" t="s">
        <v>24</v>
      </c>
      <c r="O1147" t="s">
        <v>73</v>
      </c>
      <c r="P1147" t="s">
        <v>616</v>
      </c>
      <c r="Q1147" t="str">
        <f t="shared" si="17"/>
        <v>no</v>
      </c>
    </row>
    <row r="1148" spans="1:17" x14ac:dyDescent="0.2">
      <c r="A1148">
        <v>198385</v>
      </c>
      <c r="B1148" t="s">
        <v>1212</v>
      </c>
      <c r="C1148" t="s">
        <v>1204</v>
      </c>
      <c r="D1148">
        <v>0.13370000000000001</v>
      </c>
      <c r="E1148">
        <v>1867</v>
      </c>
      <c r="F1148">
        <v>64410</v>
      </c>
      <c r="G1148">
        <v>0.91069999999999995</v>
      </c>
      <c r="H1148">
        <v>0.94610000000000005</v>
      </c>
      <c r="I1148">
        <v>0.1759</v>
      </c>
      <c r="J1148">
        <v>81400</v>
      </c>
      <c r="K1148">
        <v>18688</v>
      </c>
      <c r="L1148">
        <v>13033</v>
      </c>
      <c r="M1148">
        <v>8</v>
      </c>
      <c r="N1148" t="s">
        <v>24</v>
      </c>
      <c r="O1148" t="s">
        <v>29</v>
      </c>
      <c r="P1148" t="s">
        <v>616</v>
      </c>
      <c r="Q1148" t="str">
        <f t="shared" si="17"/>
        <v>yes</v>
      </c>
    </row>
    <row r="1149" spans="1:17" x14ac:dyDescent="0.2">
      <c r="A1149">
        <v>198419</v>
      </c>
      <c r="B1149" t="s">
        <v>1213</v>
      </c>
      <c r="C1149" t="s">
        <v>1204</v>
      </c>
      <c r="D1149">
        <v>5.7099999999999998E-2</v>
      </c>
      <c r="E1149">
        <v>6442</v>
      </c>
      <c r="F1149">
        <v>68758</v>
      </c>
      <c r="G1149">
        <v>0.96779999999999999</v>
      </c>
      <c r="H1149">
        <v>0.97929999999999995</v>
      </c>
      <c r="I1149">
        <v>0.14030000000000001</v>
      </c>
      <c r="J1149">
        <v>97800</v>
      </c>
      <c r="K1149">
        <v>13000</v>
      </c>
      <c r="L1149">
        <v>19001</v>
      </c>
      <c r="M1149">
        <v>5</v>
      </c>
      <c r="N1149" t="s">
        <v>24</v>
      </c>
      <c r="O1149" t="s">
        <v>20</v>
      </c>
      <c r="P1149" t="s">
        <v>616</v>
      </c>
      <c r="Q1149" t="str">
        <f t="shared" si="17"/>
        <v>yes</v>
      </c>
    </row>
    <row r="1150" spans="1:17" x14ac:dyDescent="0.2">
      <c r="A1150">
        <v>198464</v>
      </c>
      <c r="B1150" t="s">
        <v>1214</v>
      </c>
      <c r="C1150" t="s">
        <v>1204</v>
      </c>
      <c r="D1150">
        <v>0.8921</v>
      </c>
      <c r="E1150">
        <v>19896</v>
      </c>
      <c r="F1150">
        <v>23638</v>
      </c>
      <c r="G1150">
        <v>0.62619999999999998</v>
      </c>
      <c r="H1150">
        <v>0.82720000000000005</v>
      </c>
      <c r="I1150">
        <v>0.318</v>
      </c>
      <c r="J1150">
        <v>55146</v>
      </c>
      <c r="K1150">
        <v>22750</v>
      </c>
      <c r="L1150">
        <v>9595</v>
      </c>
      <c r="M1150">
        <v>17</v>
      </c>
      <c r="N1150" t="s">
        <v>19</v>
      </c>
      <c r="O1150" t="s">
        <v>20</v>
      </c>
      <c r="P1150" t="s">
        <v>616</v>
      </c>
      <c r="Q1150" t="str">
        <f t="shared" si="17"/>
        <v>yes</v>
      </c>
    </row>
    <row r="1151" spans="1:17" x14ac:dyDescent="0.2">
      <c r="A1151">
        <v>198507</v>
      </c>
      <c r="B1151" t="s">
        <v>1215</v>
      </c>
      <c r="C1151" t="s">
        <v>1204</v>
      </c>
      <c r="D1151">
        <v>0.64219999999999999</v>
      </c>
      <c r="E1151">
        <v>1975</v>
      </c>
      <c r="F1151">
        <v>10536</v>
      </c>
      <c r="G1151">
        <v>0.43509999999999999</v>
      </c>
      <c r="H1151">
        <v>0.76880000000000004</v>
      </c>
      <c r="I1151">
        <v>0.53520000000000001</v>
      </c>
      <c r="J1151">
        <v>40026</v>
      </c>
      <c r="K1151">
        <v>21463</v>
      </c>
      <c r="L1151">
        <v>8621</v>
      </c>
      <c r="M1151">
        <v>19</v>
      </c>
      <c r="N1151" t="s">
        <v>19</v>
      </c>
      <c r="O1151" t="s">
        <v>73</v>
      </c>
      <c r="P1151" t="s">
        <v>616</v>
      </c>
      <c r="Q1151" t="str">
        <f t="shared" si="17"/>
        <v>no</v>
      </c>
    </row>
    <row r="1152" spans="1:17" x14ac:dyDescent="0.2">
      <c r="A1152">
        <v>198516</v>
      </c>
      <c r="B1152" t="s">
        <v>1216</v>
      </c>
      <c r="C1152" t="s">
        <v>1204</v>
      </c>
      <c r="D1152">
        <v>0.66349999999999998</v>
      </c>
      <c r="E1152">
        <v>6452</v>
      </c>
      <c r="F1152">
        <v>46958</v>
      </c>
      <c r="G1152">
        <v>0.84040000000000004</v>
      </c>
      <c r="H1152">
        <v>0.89800000000000002</v>
      </c>
      <c r="I1152">
        <v>9.9299999999999999E-2</v>
      </c>
      <c r="J1152">
        <v>74545</v>
      </c>
      <c r="K1152">
        <v>20500</v>
      </c>
      <c r="L1152">
        <v>10563</v>
      </c>
      <c r="M1152">
        <v>11</v>
      </c>
      <c r="N1152" t="s">
        <v>24</v>
      </c>
      <c r="O1152" t="s">
        <v>29</v>
      </c>
      <c r="P1152" t="s">
        <v>616</v>
      </c>
      <c r="Q1152" t="str">
        <f t="shared" si="17"/>
        <v>yes</v>
      </c>
    </row>
    <row r="1153" spans="1:17" x14ac:dyDescent="0.2">
      <c r="A1153">
        <v>198543</v>
      </c>
      <c r="B1153" t="s">
        <v>1217</v>
      </c>
      <c r="C1153" t="s">
        <v>1204</v>
      </c>
      <c r="D1153">
        <v>0.82150000000000001</v>
      </c>
      <c r="E1153">
        <v>5762</v>
      </c>
      <c r="F1153">
        <v>8353</v>
      </c>
      <c r="G1153">
        <v>0.3846</v>
      </c>
      <c r="H1153">
        <v>0.75290000000000001</v>
      </c>
      <c r="I1153">
        <v>0.56599999999999995</v>
      </c>
      <c r="J1153">
        <v>40144</v>
      </c>
      <c r="K1153">
        <v>22987</v>
      </c>
      <c r="L1153">
        <v>9421</v>
      </c>
      <c r="M1153">
        <v>20</v>
      </c>
      <c r="N1153" t="s">
        <v>19</v>
      </c>
      <c r="O1153" t="s">
        <v>20</v>
      </c>
      <c r="P1153" t="s">
        <v>616</v>
      </c>
      <c r="Q1153" t="str">
        <f t="shared" si="17"/>
        <v>no</v>
      </c>
    </row>
    <row r="1154" spans="1:17" x14ac:dyDescent="0.2">
      <c r="A1154">
        <v>198561</v>
      </c>
      <c r="B1154" t="s">
        <v>1218</v>
      </c>
      <c r="C1154" t="s">
        <v>1204</v>
      </c>
      <c r="D1154">
        <v>0.77210000000000001</v>
      </c>
      <c r="E1154">
        <v>1856</v>
      </c>
      <c r="F1154">
        <v>34760</v>
      </c>
      <c r="G1154">
        <v>0.55389999999999995</v>
      </c>
      <c r="H1154">
        <v>0.55330000000000001</v>
      </c>
      <c r="I1154">
        <v>0.37069999999999997</v>
      </c>
      <c r="J1154">
        <v>48039</v>
      </c>
      <c r="K1154">
        <v>24222</v>
      </c>
      <c r="L1154">
        <v>7375</v>
      </c>
      <c r="M1154">
        <v>12</v>
      </c>
      <c r="N1154" t="s">
        <v>24</v>
      </c>
      <c r="O1154" t="s">
        <v>73</v>
      </c>
      <c r="P1154" t="s">
        <v>616</v>
      </c>
      <c r="Q1154" t="str">
        <f t="shared" ref="Q1154:Q1217" si="18">IF(J1154&gt;50000,"yes","no")</f>
        <v>no</v>
      </c>
    </row>
    <row r="1155" spans="1:17" x14ac:dyDescent="0.2">
      <c r="A1155">
        <v>198598</v>
      </c>
      <c r="B1155" t="s">
        <v>1219</v>
      </c>
      <c r="C1155" t="s">
        <v>1204</v>
      </c>
      <c r="D1155">
        <v>0.70140000000000002</v>
      </c>
      <c r="E1155">
        <v>708</v>
      </c>
      <c r="F1155">
        <v>21000</v>
      </c>
      <c r="G1155">
        <v>0.46200000000000002</v>
      </c>
      <c r="H1155">
        <v>0.65869999999999995</v>
      </c>
      <c r="I1155">
        <v>0.46110000000000001</v>
      </c>
      <c r="J1155">
        <v>46566</v>
      </c>
      <c r="K1155">
        <v>25607</v>
      </c>
      <c r="L1155">
        <v>6155</v>
      </c>
      <c r="M1155">
        <v>10</v>
      </c>
      <c r="N1155" t="s">
        <v>24</v>
      </c>
      <c r="O1155" t="s">
        <v>20</v>
      </c>
      <c r="P1155" t="s">
        <v>616</v>
      </c>
      <c r="Q1155" t="str">
        <f t="shared" si="18"/>
        <v>no</v>
      </c>
    </row>
    <row r="1156" spans="1:17" x14ac:dyDescent="0.2">
      <c r="A1156">
        <v>198613</v>
      </c>
      <c r="B1156" t="s">
        <v>1220</v>
      </c>
      <c r="C1156" t="s">
        <v>1204</v>
      </c>
      <c r="D1156">
        <v>0.8</v>
      </c>
      <c r="E1156">
        <v>1001</v>
      </c>
      <c r="F1156">
        <v>41362</v>
      </c>
      <c r="G1156">
        <v>0.45810000000000001</v>
      </c>
      <c r="H1156">
        <v>0.6492</v>
      </c>
      <c r="I1156">
        <v>0.43709999999999999</v>
      </c>
      <c r="J1156">
        <v>47590</v>
      </c>
      <c r="K1156">
        <v>26000</v>
      </c>
      <c r="L1156">
        <v>7005</v>
      </c>
      <c r="M1156">
        <v>12</v>
      </c>
      <c r="N1156" t="s">
        <v>24</v>
      </c>
      <c r="O1156" t="s">
        <v>20</v>
      </c>
      <c r="P1156" t="s">
        <v>616</v>
      </c>
      <c r="Q1156" t="str">
        <f t="shared" si="18"/>
        <v>no</v>
      </c>
    </row>
    <row r="1157" spans="1:17" x14ac:dyDescent="0.2">
      <c r="A1157">
        <v>198695</v>
      </c>
      <c r="B1157" t="s">
        <v>1221</v>
      </c>
      <c r="C1157" t="s">
        <v>1204</v>
      </c>
      <c r="D1157">
        <v>0.75309999999999999</v>
      </c>
      <c r="E1157">
        <v>5129</v>
      </c>
      <c r="F1157">
        <v>45312</v>
      </c>
      <c r="G1157">
        <v>0.73699999999999999</v>
      </c>
      <c r="H1157">
        <v>0.85350000000000004</v>
      </c>
      <c r="I1157">
        <v>0.11849999999999999</v>
      </c>
      <c r="J1157">
        <v>61389</v>
      </c>
      <c r="K1157">
        <v>24575</v>
      </c>
      <c r="L1157">
        <v>9147</v>
      </c>
      <c r="M1157">
        <v>21</v>
      </c>
      <c r="N1157" t="s">
        <v>24</v>
      </c>
      <c r="O1157" t="s">
        <v>20</v>
      </c>
      <c r="P1157" t="s">
        <v>616</v>
      </c>
      <c r="Q1157" t="str">
        <f t="shared" si="18"/>
        <v>yes</v>
      </c>
    </row>
    <row r="1158" spans="1:17" x14ac:dyDescent="0.2">
      <c r="A1158">
        <v>198756</v>
      </c>
      <c r="B1158" t="s">
        <v>1222</v>
      </c>
      <c r="C1158" t="s">
        <v>1204</v>
      </c>
      <c r="D1158">
        <v>0.4521</v>
      </c>
      <c r="E1158">
        <v>1244</v>
      </c>
      <c r="F1158">
        <v>21300</v>
      </c>
      <c r="G1158">
        <v>0.34289999999999998</v>
      </c>
      <c r="H1158">
        <v>0.71330000000000005</v>
      </c>
      <c r="I1158">
        <v>0.69469999999999998</v>
      </c>
      <c r="J1158">
        <v>42680</v>
      </c>
      <c r="K1158">
        <v>30000</v>
      </c>
      <c r="L1158">
        <v>7806</v>
      </c>
      <c r="M1158">
        <v>12</v>
      </c>
      <c r="N1158" t="s">
        <v>24</v>
      </c>
      <c r="O1158" t="s">
        <v>20</v>
      </c>
      <c r="P1158" t="s">
        <v>616</v>
      </c>
      <c r="Q1158" t="str">
        <f t="shared" si="18"/>
        <v>no</v>
      </c>
    </row>
    <row r="1159" spans="1:17" x14ac:dyDescent="0.2">
      <c r="A1159">
        <v>198808</v>
      </c>
      <c r="B1159" t="s">
        <v>1223</v>
      </c>
      <c r="C1159" t="s">
        <v>1204</v>
      </c>
      <c r="D1159">
        <v>0.76780000000000004</v>
      </c>
      <c r="E1159">
        <v>873</v>
      </c>
      <c r="F1159">
        <v>33250</v>
      </c>
      <c r="G1159">
        <v>0.42080000000000001</v>
      </c>
      <c r="H1159">
        <v>0.68840000000000001</v>
      </c>
      <c r="I1159">
        <v>0.37290000000000001</v>
      </c>
      <c r="J1159">
        <v>43415</v>
      </c>
      <c r="K1159">
        <v>17375</v>
      </c>
      <c r="L1159">
        <v>6116</v>
      </c>
      <c r="M1159">
        <v>11</v>
      </c>
      <c r="N1159" t="s">
        <v>24</v>
      </c>
      <c r="O1159" t="s">
        <v>73</v>
      </c>
      <c r="P1159" t="s">
        <v>616</v>
      </c>
      <c r="Q1159" t="str">
        <f t="shared" si="18"/>
        <v>no</v>
      </c>
    </row>
    <row r="1160" spans="1:17" x14ac:dyDescent="0.2">
      <c r="A1160">
        <v>198835</v>
      </c>
      <c r="B1160" t="s">
        <v>1224</v>
      </c>
      <c r="C1160" t="s">
        <v>1204</v>
      </c>
      <c r="D1160">
        <v>0.84589999999999999</v>
      </c>
      <c r="E1160">
        <v>1359</v>
      </c>
      <c r="F1160">
        <v>31900</v>
      </c>
      <c r="G1160">
        <v>0.4778</v>
      </c>
      <c r="H1160">
        <v>0.75529999999999997</v>
      </c>
      <c r="I1160">
        <v>0.39200000000000002</v>
      </c>
      <c r="J1160">
        <v>45543</v>
      </c>
      <c r="K1160">
        <v>26000</v>
      </c>
      <c r="L1160">
        <v>7780</v>
      </c>
      <c r="M1160">
        <v>15</v>
      </c>
      <c r="N1160" t="s">
        <v>24</v>
      </c>
      <c r="O1160" t="s">
        <v>20</v>
      </c>
      <c r="P1160" t="s">
        <v>616</v>
      </c>
      <c r="Q1160" t="str">
        <f t="shared" si="18"/>
        <v>no</v>
      </c>
    </row>
    <row r="1161" spans="1:17" x14ac:dyDescent="0.2">
      <c r="A1161">
        <v>198862</v>
      </c>
      <c r="B1161" t="s">
        <v>1225</v>
      </c>
      <c r="C1161" t="s">
        <v>1204</v>
      </c>
      <c r="D1161">
        <v>0.59250000000000003</v>
      </c>
      <c r="E1161">
        <v>924</v>
      </c>
      <c r="F1161">
        <v>18296</v>
      </c>
      <c r="G1161">
        <v>0.28189999999999998</v>
      </c>
      <c r="H1161">
        <v>0.70630000000000004</v>
      </c>
      <c r="I1161">
        <v>0.82120000000000004</v>
      </c>
      <c r="J1161">
        <v>32600</v>
      </c>
      <c r="K1161">
        <v>31125</v>
      </c>
      <c r="L1161">
        <v>5732</v>
      </c>
      <c r="M1161">
        <v>14</v>
      </c>
      <c r="N1161" t="s">
        <v>24</v>
      </c>
      <c r="O1161" t="s">
        <v>29</v>
      </c>
      <c r="P1161" t="s">
        <v>616</v>
      </c>
      <c r="Q1161" t="str">
        <f t="shared" si="18"/>
        <v>no</v>
      </c>
    </row>
    <row r="1162" spans="1:17" x14ac:dyDescent="0.2">
      <c r="A1162">
        <v>198899</v>
      </c>
      <c r="B1162" t="s">
        <v>1226</v>
      </c>
      <c r="C1162" t="s">
        <v>1204</v>
      </c>
      <c r="D1162">
        <v>0.67900000000000005</v>
      </c>
      <c r="E1162">
        <v>1044</v>
      </c>
      <c r="F1162">
        <v>37736</v>
      </c>
      <c r="G1162">
        <v>0.44869999999999999</v>
      </c>
      <c r="H1162">
        <v>0.69330000000000003</v>
      </c>
      <c r="I1162">
        <v>0.46210000000000001</v>
      </c>
      <c r="J1162">
        <v>44781</v>
      </c>
      <c r="K1162">
        <v>26000</v>
      </c>
      <c r="L1162">
        <v>5935</v>
      </c>
      <c r="M1162">
        <v>11</v>
      </c>
      <c r="N1162" t="s">
        <v>24</v>
      </c>
      <c r="O1162" t="s">
        <v>73</v>
      </c>
      <c r="P1162" t="s">
        <v>616</v>
      </c>
      <c r="Q1162" t="str">
        <f t="shared" si="18"/>
        <v>no</v>
      </c>
    </row>
    <row r="1163" spans="1:17" x14ac:dyDescent="0.2">
      <c r="A1163">
        <v>198950</v>
      </c>
      <c r="B1163" t="s">
        <v>1227</v>
      </c>
      <c r="C1163" t="s">
        <v>1204</v>
      </c>
      <c r="D1163">
        <v>0.74180000000000001</v>
      </c>
      <c r="E1163">
        <v>1188</v>
      </c>
      <c r="F1163">
        <v>45630</v>
      </c>
      <c r="G1163">
        <v>0.70069999999999999</v>
      </c>
      <c r="H1163">
        <v>0.79379999999999995</v>
      </c>
      <c r="I1163">
        <v>0.35909999999999997</v>
      </c>
      <c r="J1163">
        <v>51539</v>
      </c>
      <c r="K1163">
        <v>25000</v>
      </c>
      <c r="L1163">
        <v>7652</v>
      </c>
      <c r="M1163">
        <v>10</v>
      </c>
      <c r="N1163" t="s">
        <v>24</v>
      </c>
      <c r="O1163" t="s">
        <v>20</v>
      </c>
      <c r="P1163" t="s">
        <v>616</v>
      </c>
      <c r="Q1163" t="str">
        <f t="shared" si="18"/>
        <v>yes</v>
      </c>
    </row>
    <row r="1164" spans="1:17" x14ac:dyDescent="0.2">
      <c r="A1164">
        <v>198969</v>
      </c>
      <c r="B1164" t="s">
        <v>1228</v>
      </c>
      <c r="C1164" t="s">
        <v>1204</v>
      </c>
      <c r="D1164">
        <v>0.75139999999999996</v>
      </c>
      <c r="E1164">
        <v>1448</v>
      </c>
      <c r="F1164">
        <v>41250</v>
      </c>
      <c r="G1164">
        <v>0.43509999999999999</v>
      </c>
      <c r="H1164">
        <v>0.65100000000000002</v>
      </c>
      <c r="I1164">
        <v>0.41299999999999998</v>
      </c>
      <c r="J1164">
        <v>48050</v>
      </c>
      <c r="K1164">
        <v>27000</v>
      </c>
      <c r="L1164">
        <v>8728</v>
      </c>
      <c r="M1164">
        <v>11</v>
      </c>
      <c r="N1164" t="s">
        <v>24</v>
      </c>
      <c r="O1164" t="s">
        <v>20</v>
      </c>
      <c r="P1164" t="s">
        <v>616</v>
      </c>
      <c r="Q1164" t="str">
        <f t="shared" si="18"/>
        <v>no</v>
      </c>
    </row>
    <row r="1165" spans="1:17" x14ac:dyDescent="0.2">
      <c r="A1165">
        <v>199032</v>
      </c>
      <c r="B1165" t="s">
        <v>1229</v>
      </c>
      <c r="C1165" t="s">
        <v>1204</v>
      </c>
      <c r="D1165">
        <v>0.69199999999999995</v>
      </c>
      <c r="E1165">
        <v>762</v>
      </c>
      <c r="F1165">
        <v>36450</v>
      </c>
      <c r="G1165">
        <v>0.50309999999999999</v>
      </c>
      <c r="H1165">
        <v>0.58879999999999999</v>
      </c>
      <c r="I1165">
        <v>0.39129999999999998</v>
      </c>
      <c r="J1165">
        <v>45151</v>
      </c>
      <c r="K1165">
        <v>25813</v>
      </c>
      <c r="L1165">
        <v>6390</v>
      </c>
      <c r="M1165">
        <v>11</v>
      </c>
      <c r="N1165" t="s">
        <v>24</v>
      </c>
      <c r="O1165" t="s">
        <v>29</v>
      </c>
      <c r="P1165" t="s">
        <v>616</v>
      </c>
      <c r="Q1165" t="str">
        <f t="shared" si="18"/>
        <v>no</v>
      </c>
    </row>
    <row r="1166" spans="1:17" x14ac:dyDescent="0.2">
      <c r="A1166">
        <v>199069</v>
      </c>
      <c r="B1166" t="s">
        <v>1230</v>
      </c>
      <c r="C1166" t="s">
        <v>1204</v>
      </c>
      <c r="D1166">
        <v>0.75749999999999995</v>
      </c>
      <c r="E1166">
        <v>1796</v>
      </c>
      <c r="F1166">
        <v>27366</v>
      </c>
      <c r="G1166">
        <v>0.51780000000000004</v>
      </c>
      <c r="H1166">
        <v>0.71650000000000003</v>
      </c>
      <c r="I1166">
        <v>0.4471</v>
      </c>
      <c r="J1166">
        <v>47139</v>
      </c>
      <c r="K1166">
        <v>27209</v>
      </c>
      <c r="L1166">
        <v>7025</v>
      </c>
      <c r="M1166">
        <v>17</v>
      </c>
      <c r="N1166" t="s">
        <v>24</v>
      </c>
      <c r="O1166" t="s">
        <v>73</v>
      </c>
      <c r="P1166" t="s">
        <v>616</v>
      </c>
      <c r="Q1166" t="str">
        <f t="shared" si="18"/>
        <v>no</v>
      </c>
    </row>
    <row r="1167" spans="1:17" x14ac:dyDescent="0.2">
      <c r="A1167">
        <v>199102</v>
      </c>
      <c r="B1167" t="s">
        <v>1231</v>
      </c>
      <c r="C1167" t="s">
        <v>1204</v>
      </c>
      <c r="D1167">
        <v>0.499</v>
      </c>
      <c r="E1167">
        <v>12182</v>
      </c>
      <c r="F1167">
        <v>20673</v>
      </c>
      <c r="G1167">
        <v>0.57179999999999997</v>
      </c>
      <c r="H1167">
        <v>0.7752</v>
      </c>
      <c r="I1167">
        <v>0.52310000000000001</v>
      </c>
      <c r="J1167">
        <v>44440</v>
      </c>
      <c r="K1167">
        <v>27000</v>
      </c>
      <c r="L1167">
        <v>10522</v>
      </c>
      <c r="M1167">
        <v>20</v>
      </c>
      <c r="N1167" t="s">
        <v>19</v>
      </c>
      <c r="O1167" t="s">
        <v>20</v>
      </c>
      <c r="P1167" t="s">
        <v>616</v>
      </c>
      <c r="Q1167" t="str">
        <f t="shared" si="18"/>
        <v>no</v>
      </c>
    </row>
    <row r="1168" spans="1:17" x14ac:dyDescent="0.2">
      <c r="A1168">
        <v>199111</v>
      </c>
      <c r="B1168" t="s">
        <v>1232</v>
      </c>
      <c r="C1168" t="s">
        <v>1204</v>
      </c>
      <c r="D1168">
        <v>0.91920000000000002</v>
      </c>
      <c r="E1168">
        <v>2910</v>
      </c>
      <c r="F1168">
        <v>24849</v>
      </c>
      <c r="G1168">
        <v>0.54479999999999995</v>
      </c>
      <c r="H1168">
        <v>0.72089999999999999</v>
      </c>
      <c r="I1168">
        <v>0.32369999999999999</v>
      </c>
      <c r="J1168">
        <v>44030</v>
      </c>
      <c r="K1168">
        <v>20500</v>
      </c>
      <c r="L1168">
        <v>9155</v>
      </c>
      <c r="M1168">
        <v>13</v>
      </c>
      <c r="N1168" t="s">
        <v>19</v>
      </c>
      <c r="O1168" t="s">
        <v>20</v>
      </c>
      <c r="P1168" t="s">
        <v>616</v>
      </c>
      <c r="Q1168" t="str">
        <f t="shared" si="18"/>
        <v>no</v>
      </c>
    </row>
    <row r="1169" spans="1:17" x14ac:dyDescent="0.2">
      <c r="A1169">
        <v>199120</v>
      </c>
      <c r="B1169" t="s">
        <v>1233</v>
      </c>
      <c r="C1169" t="s">
        <v>1204</v>
      </c>
      <c r="D1169">
        <v>0.15340000000000001</v>
      </c>
      <c r="E1169">
        <v>20752</v>
      </c>
      <c r="F1169">
        <v>41203</v>
      </c>
      <c r="G1169">
        <v>0.91169999999999995</v>
      </c>
      <c r="H1169">
        <v>0.96609999999999996</v>
      </c>
      <c r="I1169">
        <v>0.20039999999999999</v>
      </c>
      <c r="J1169">
        <v>72200</v>
      </c>
      <c r="K1169">
        <v>14000</v>
      </c>
      <c r="L1169">
        <v>15046</v>
      </c>
      <c r="M1169">
        <v>15</v>
      </c>
      <c r="N1169" t="s">
        <v>19</v>
      </c>
      <c r="O1169" t="s">
        <v>20</v>
      </c>
      <c r="P1169" t="s">
        <v>616</v>
      </c>
      <c r="Q1169" t="str">
        <f t="shared" si="18"/>
        <v>yes</v>
      </c>
    </row>
    <row r="1170" spans="1:17" x14ac:dyDescent="0.2">
      <c r="A1170">
        <v>199139</v>
      </c>
      <c r="B1170" t="s">
        <v>1234</v>
      </c>
      <c r="C1170" t="s">
        <v>1204</v>
      </c>
      <c r="D1170">
        <v>0.79600000000000004</v>
      </c>
      <c r="E1170">
        <v>24453</v>
      </c>
      <c r="F1170">
        <v>22492</v>
      </c>
      <c r="G1170">
        <v>0.68969999999999998</v>
      </c>
      <c r="H1170">
        <v>0.8498</v>
      </c>
      <c r="I1170">
        <v>0.33939999999999998</v>
      </c>
      <c r="J1170">
        <v>57289</v>
      </c>
      <c r="K1170">
        <v>21500</v>
      </c>
      <c r="L1170">
        <v>11828</v>
      </c>
      <c r="M1170">
        <v>21</v>
      </c>
      <c r="N1170" t="s">
        <v>19</v>
      </c>
      <c r="O1170" t="s">
        <v>20</v>
      </c>
      <c r="P1170" t="s">
        <v>616</v>
      </c>
      <c r="Q1170" t="str">
        <f t="shared" si="18"/>
        <v>yes</v>
      </c>
    </row>
    <row r="1171" spans="1:17" x14ac:dyDescent="0.2">
      <c r="A1171">
        <v>199148</v>
      </c>
      <c r="B1171" t="s">
        <v>1235</v>
      </c>
      <c r="C1171" t="s">
        <v>1204</v>
      </c>
      <c r="D1171">
        <v>0.8851</v>
      </c>
      <c r="E1171">
        <v>14062</v>
      </c>
      <c r="F1171">
        <v>24012</v>
      </c>
      <c r="G1171">
        <v>0.56310000000000004</v>
      </c>
      <c r="H1171">
        <v>0.78910000000000002</v>
      </c>
      <c r="I1171">
        <v>0.50239999999999996</v>
      </c>
      <c r="J1171">
        <v>48160</v>
      </c>
      <c r="K1171">
        <v>22858</v>
      </c>
      <c r="L1171">
        <v>9693</v>
      </c>
      <c r="M1171">
        <v>18</v>
      </c>
      <c r="N1171" t="s">
        <v>19</v>
      </c>
      <c r="O1171" t="s">
        <v>20</v>
      </c>
      <c r="P1171" t="s">
        <v>616</v>
      </c>
      <c r="Q1171" t="str">
        <f t="shared" si="18"/>
        <v>no</v>
      </c>
    </row>
    <row r="1172" spans="1:17" x14ac:dyDescent="0.2">
      <c r="A1172">
        <v>199157</v>
      </c>
      <c r="B1172" t="s">
        <v>1236</v>
      </c>
      <c r="C1172" t="s">
        <v>1204</v>
      </c>
      <c r="D1172">
        <v>0.86960000000000004</v>
      </c>
      <c r="E1172">
        <v>6081</v>
      </c>
      <c r="F1172">
        <v>19735</v>
      </c>
      <c r="G1172">
        <v>0.41649999999999998</v>
      </c>
      <c r="H1172">
        <v>0.72709999999999997</v>
      </c>
      <c r="I1172">
        <v>0.58699999999999997</v>
      </c>
      <c r="J1172">
        <v>42968</v>
      </c>
      <c r="K1172">
        <v>28250</v>
      </c>
      <c r="L1172">
        <v>9555</v>
      </c>
      <c r="M1172">
        <v>16</v>
      </c>
      <c r="N1172" t="s">
        <v>19</v>
      </c>
      <c r="O1172" t="s">
        <v>20</v>
      </c>
      <c r="P1172" t="s">
        <v>616</v>
      </c>
      <c r="Q1172" t="str">
        <f t="shared" si="18"/>
        <v>no</v>
      </c>
    </row>
    <row r="1173" spans="1:17" x14ac:dyDescent="0.2">
      <c r="A1173">
        <v>199184</v>
      </c>
      <c r="B1173" t="s">
        <v>1237</v>
      </c>
      <c r="C1173" t="s">
        <v>1204</v>
      </c>
      <c r="D1173">
        <v>0.29970000000000002</v>
      </c>
      <c r="E1173">
        <v>945</v>
      </c>
      <c r="F1173">
        <v>27211</v>
      </c>
      <c r="G1173">
        <v>0.77780000000000005</v>
      </c>
      <c r="H1173">
        <v>0.92759999999999998</v>
      </c>
      <c r="I1173">
        <v>0.26269999999999999</v>
      </c>
      <c r="J1173">
        <v>38357</v>
      </c>
      <c r="K1173">
        <v>23870</v>
      </c>
      <c r="L1173">
        <v>8980</v>
      </c>
      <c r="M1173">
        <v>6</v>
      </c>
      <c r="N1173" t="s">
        <v>19</v>
      </c>
      <c r="O1173" t="s">
        <v>20</v>
      </c>
      <c r="P1173" t="s">
        <v>616</v>
      </c>
      <c r="Q1173" t="str">
        <f t="shared" si="18"/>
        <v>no</v>
      </c>
    </row>
    <row r="1174" spans="1:17" x14ac:dyDescent="0.2">
      <c r="A1174">
        <v>199193</v>
      </c>
      <c r="B1174" t="s">
        <v>1238</v>
      </c>
      <c r="C1174" t="s">
        <v>1204</v>
      </c>
      <c r="D1174">
        <v>0.41739999999999999</v>
      </c>
      <c r="E1174">
        <v>27371</v>
      </c>
      <c r="F1174">
        <v>32847</v>
      </c>
      <c r="G1174">
        <v>0.84760000000000002</v>
      </c>
      <c r="H1174">
        <v>0.94469999999999998</v>
      </c>
      <c r="I1174">
        <v>0.1958</v>
      </c>
      <c r="J1174">
        <v>68758</v>
      </c>
      <c r="K1174">
        <v>20121</v>
      </c>
      <c r="L1174">
        <v>12820</v>
      </c>
      <c r="M1174">
        <v>15</v>
      </c>
      <c r="N1174" t="s">
        <v>19</v>
      </c>
      <c r="O1174" t="s">
        <v>20</v>
      </c>
      <c r="P1174" t="s">
        <v>616</v>
      </c>
      <c r="Q1174" t="str">
        <f t="shared" si="18"/>
        <v>yes</v>
      </c>
    </row>
    <row r="1175" spans="1:17" x14ac:dyDescent="0.2">
      <c r="A1175">
        <v>199209</v>
      </c>
      <c r="B1175" t="s">
        <v>1239</v>
      </c>
      <c r="C1175" t="s">
        <v>1204</v>
      </c>
      <c r="D1175">
        <v>0.80230000000000001</v>
      </c>
      <c r="E1175">
        <v>1214</v>
      </c>
      <c r="F1175">
        <v>35736</v>
      </c>
      <c r="G1175">
        <v>0.41970000000000002</v>
      </c>
      <c r="H1175">
        <v>0.58540000000000003</v>
      </c>
      <c r="I1175">
        <v>0.4975</v>
      </c>
      <c r="J1175">
        <v>45873</v>
      </c>
      <c r="K1175">
        <v>25000</v>
      </c>
      <c r="L1175">
        <v>6597</v>
      </c>
      <c r="M1175">
        <v>13</v>
      </c>
      <c r="N1175" t="s">
        <v>24</v>
      </c>
      <c r="O1175" t="s">
        <v>20</v>
      </c>
      <c r="P1175" t="s">
        <v>616</v>
      </c>
      <c r="Q1175" t="str">
        <f t="shared" si="18"/>
        <v>no</v>
      </c>
    </row>
    <row r="1176" spans="1:17" x14ac:dyDescent="0.2">
      <c r="A1176">
        <v>199218</v>
      </c>
      <c r="B1176" t="s">
        <v>1240</v>
      </c>
      <c r="C1176" t="s">
        <v>1204</v>
      </c>
      <c r="D1176">
        <v>0.64239999999999997</v>
      </c>
      <c r="E1176">
        <v>14922</v>
      </c>
      <c r="F1176">
        <v>24152</v>
      </c>
      <c r="G1176">
        <v>0.70589999999999997</v>
      </c>
      <c r="H1176">
        <v>0.88160000000000005</v>
      </c>
      <c r="I1176">
        <v>0.23949999999999999</v>
      </c>
      <c r="J1176">
        <v>54967</v>
      </c>
      <c r="K1176">
        <v>19500</v>
      </c>
      <c r="L1176">
        <v>10074</v>
      </c>
      <c r="M1176">
        <v>17</v>
      </c>
      <c r="N1176" t="s">
        <v>19</v>
      </c>
      <c r="O1176" t="s">
        <v>20</v>
      </c>
      <c r="P1176" t="s">
        <v>616</v>
      </c>
      <c r="Q1176" t="str">
        <f t="shared" si="18"/>
        <v>yes</v>
      </c>
    </row>
    <row r="1177" spans="1:17" x14ac:dyDescent="0.2">
      <c r="A1177">
        <v>199272</v>
      </c>
      <c r="B1177" t="s">
        <v>1241</v>
      </c>
      <c r="C1177" t="s">
        <v>1204</v>
      </c>
      <c r="D1177">
        <v>0.9425</v>
      </c>
      <c r="E1177">
        <v>666</v>
      </c>
      <c r="F1177">
        <v>34176</v>
      </c>
      <c r="G1177">
        <v>0.4481</v>
      </c>
      <c r="H1177">
        <v>0.73580000000000001</v>
      </c>
      <c r="I1177">
        <v>0.34250000000000003</v>
      </c>
      <c r="J1177">
        <v>46643</v>
      </c>
      <c r="K1177">
        <v>22250</v>
      </c>
      <c r="L1177">
        <v>6905</v>
      </c>
      <c r="M1177">
        <v>13</v>
      </c>
      <c r="N1177" t="s">
        <v>24</v>
      </c>
      <c r="O1177" t="s">
        <v>20</v>
      </c>
      <c r="P1177" t="s">
        <v>616</v>
      </c>
      <c r="Q1177" t="str">
        <f t="shared" si="18"/>
        <v>no</v>
      </c>
    </row>
    <row r="1178" spans="1:17" x14ac:dyDescent="0.2">
      <c r="A1178">
        <v>199281</v>
      </c>
      <c r="B1178" t="s">
        <v>1242</v>
      </c>
      <c r="C1178" t="s">
        <v>1204</v>
      </c>
      <c r="D1178">
        <v>0.93259999999999998</v>
      </c>
      <c r="E1178">
        <v>5330</v>
      </c>
      <c r="F1178">
        <v>7648</v>
      </c>
      <c r="G1178">
        <v>0.43540000000000001</v>
      </c>
      <c r="H1178">
        <v>0.71640000000000004</v>
      </c>
      <c r="I1178">
        <v>0.50080000000000002</v>
      </c>
      <c r="J1178">
        <v>43407</v>
      </c>
      <c r="K1178">
        <v>25000</v>
      </c>
      <c r="L1178">
        <v>8725</v>
      </c>
      <c r="M1178">
        <v>14</v>
      </c>
      <c r="N1178" t="s">
        <v>19</v>
      </c>
      <c r="O1178" t="s">
        <v>73</v>
      </c>
      <c r="P1178" t="s">
        <v>616</v>
      </c>
      <c r="Q1178" t="str">
        <f t="shared" si="18"/>
        <v>no</v>
      </c>
    </row>
    <row r="1179" spans="1:17" x14ac:dyDescent="0.2">
      <c r="A1179">
        <v>199306</v>
      </c>
      <c r="B1179" t="s">
        <v>1243</v>
      </c>
      <c r="C1179" t="s">
        <v>1204</v>
      </c>
      <c r="D1179">
        <v>0.96030000000000004</v>
      </c>
      <c r="E1179">
        <v>655</v>
      </c>
      <c r="F1179">
        <v>35070</v>
      </c>
      <c r="G1179">
        <v>0.34970000000000001</v>
      </c>
      <c r="H1179">
        <v>0.72309999999999997</v>
      </c>
      <c r="I1179">
        <v>0.50760000000000005</v>
      </c>
      <c r="J1179">
        <v>51562</v>
      </c>
      <c r="K1179">
        <v>26163</v>
      </c>
      <c r="L1179">
        <v>7705</v>
      </c>
      <c r="M1179">
        <v>11</v>
      </c>
      <c r="N1179" t="s">
        <v>24</v>
      </c>
      <c r="O1179" t="s">
        <v>73</v>
      </c>
      <c r="P1179" t="s">
        <v>616</v>
      </c>
      <c r="Q1179" t="str">
        <f t="shared" si="18"/>
        <v>yes</v>
      </c>
    </row>
    <row r="1180" spans="1:17" x14ac:dyDescent="0.2">
      <c r="A1180">
        <v>199412</v>
      </c>
      <c r="B1180" t="s">
        <v>1244</v>
      </c>
      <c r="C1180" t="s">
        <v>1204</v>
      </c>
      <c r="D1180">
        <v>0.62080000000000002</v>
      </c>
      <c r="E1180">
        <v>1211</v>
      </c>
      <c r="F1180">
        <v>45846</v>
      </c>
      <c r="G1180">
        <v>0.61309999999999998</v>
      </c>
      <c r="H1180">
        <v>0.74060000000000004</v>
      </c>
      <c r="I1180">
        <v>0.24030000000000001</v>
      </c>
      <c r="J1180">
        <v>57673</v>
      </c>
      <c r="K1180">
        <v>25000</v>
      </c>
      <c r="L1180">
        <v>8748</v>
      </c>
      <c r="M1180">
        <v>9</v>
      </c>
      <c r="N1180" t="s">
        <v>24</v>
      </c>
      <c r="O1180" t="s">
        <v>20</v>
      </c>
      <c r="P1180" t="s">
        <v>616</v>
      </c>
      <c r="Q1180" t="str">
        <f t="shared" si="18"/>
        <v>yes</v>
      </c>
    </row>
    <row r="1181" spans="1:17" x14ac:dyDescent="0.2">
      <c r="A1181">
        <v>199458</v>
      </c>
      <c r="B1181" t="s">
        <v>1245</v>
      </c>
      <c r="C1181" t="s">
        <v>1204</v>
      </c>
      <c r="D1181">
        <v>0.62160000000000004</v>
      </c>
      <c r="E1181">
        <v>132</v>
      </c>
      <c r="F1181">
        <v>17280</v>
      </c>
      <c r="G1181">
        <v>0.20749999999999999</v>
      </c>
      <c r="H1181">
        <v>0.31580000000000003</v>
      </c>
      <c r="I1181">
        <v>0.37640000000000001</v>
      </c>
      <c r="J1181">
        <v>38342</v>
      </c>
      <c r="K1181">
        <v>27000</v>
      </c>
      <c r="L1181">
        <v>5406</v>
      </c>
      <c r="M1181">
        <v>9</v>
      </c>
      <c r="N1181" t="s">
        <v>24</v>
      </c>
      <c r="O1181" t="s">
        <v>73</v>
      </c>
      <c r="P1181" t="s">
        <v>616</v>
      </c>
      <c r="Q1181" t="str">
        <f t="shared" si="18"/>
        <v>no</v>
      </c>
    </row>
    <row r="1182" spans="1:17" x14ac:dyDescent="0.2">
      <c r="A1182">
        <v>199582</v>
      </c>
      <c r="B1182" t="s">
        <v>1246</v>
      </c>
      <c r="C1182" t="s">
        <v>1204</v>
      </c>
      <c r="D1182">
        <v>0.33800000000000002</v>
      </c>
      <c r="E1182">
        <v>172</v>
      </c>
      <c r="F1182">
        <v>16896</v>
      </c>
      <c r="G1182">
        <v>0.25</v>
      </c>
      <c r="H1182">
        <v>0</v>
      </c>
      <c r="I1182">
        <v>0.50539999999999996</v>
      </c>
      <c r="J1182">
        <v>35730</v>
      </c>
      <c r="K1182">
        <v>29669</v>
      </c>
      <c r="L1182">
        <v>6609</v>
      </c>
      <c r="M1182">
        <v>10</v>
      </c>
      <c r="N1182" t="s">
        <v>24</v>
      </c>
      <c r="O1182" t="s">
        <v>20</v>
      </c>
      <c r="P1182" t="s">
        <v>616</v>
      </c>
      <c r="Q1182" t="str">
        <f t="shared" si="18"/>
        <v>no</v>
      </c>
    </row>
    <row r="1183" spans="1:17" x14ac:dyDescent="0.2">
      <c r="A1183">
        <v>199607</v>
      </c>
      <c r="B1183" t="s">
        <v>1247</v>
      </c>
      <c r="C1183" t="s">
        <v>1204</v>
      </c>
      <c r="D1183">
        <v>0.76670000000000005</v>
      </c>
      <c r="E1183">
        <v>423</v>
      </c>
      <c r="F1183">
        <v>33848</v>
      </c>
      <c r="G1183">
        <v>0.57430000000000003</v>
      </c>
      <c r="H1183">
        <v>0.67530000000000001</v>
      </c>
      <c r="I1183">
        <v>0.55200000000000005</v>
      </c>
      <c r="J1183">
        <v>44640</v>
      </c>
      <c r="K1183">
        <v>26649</v>
      </c>
      <c r="L1183">
        <v>6493</v>
      </c>
      <c r="M1183">
        <v>9</v>
      </c>
      <c r="N1183" t="s">
        <v>24</v>
      </c>
      <c r="O1183" t="s">
        <v>20</v>
      </c>
      <c r="P1183" t="s">
        <v>616</v>
      </c>
      <c r="Q1183" t="str">
        <f t="shared" si="18"/>
        <v>no</v>
      </c>
    </row>
    <row r="1184" spans="1:17" x14ac:dyDescent="0.2">
      <c r="A1184">
        <v>199643</v>
      </c>
      <c r="B1184" t="s">
        <v>1248</v>
      </c>
      <c r="C1184" t="s">
        <v>1204</v>
      </c>
      <c r="D1184">
        <v>0.80159999999999998</v>
      </c>
      <c r="E1184">
        <v>875</v>
      </c>
      <c r="F1184">
        <v>17538</v>
      </c>
      <c r="G1184">
        <v>0.21790000000000001</v>
      </c>
      <c r="H1184">
        <v>0.51649999999999996</v>
      </c>
      <c r="I1184">
        <v>0.6643</v>
      </c>
      <c r="J1184">
        <v>34409</v>
      </c>
      <c r="K1184">
        <v>32500</v>
      </c>
      <c r="L1184">
        <v>5041</v>
      </c>
      <c r="M1184">
        <v>14</v>
      </c>
      <c r="N1184" t="s">
        <v>24</v>
      </c>
      <c r="O1184" t="s">
        <v>20</v>
      </c>
      <c r="P1184" t="s">
        <v>616</v>
      </c>
      <c r="Q1184" t="str">
        <f t="shared" si="18"/>
        <v>no</v>
      </c>
    </row>
    <row r="1185" spans="1:17" x14ac:dyDescent="0.2">
      <c r="A1185">
        <v>199847</v>
      </c>
      <c r="B1185" t="s">
        <v>1249</v>
      </c>
      <c r="C1185" t="s">
        <v>1204</v>
      </c>
      <c r="D1185">
        <v>0.2167</v>
      </c>
      <c r="E1185">
        <v>5485</v>
      </c>
      <c r="F1185">
        <v>67642</v>
      </c>
      <c r="G1185">
        <v>0.89149999999999996</v>
      </c>
      <c r="H1185">
        <v>0.92559999999999998</v>
      </c>
      <c r="I1185">
        <v>0.1009</v>
      </c>
      <c r="J1185">
        <v>78158</v>
      </c>
      <c r="K1185">
        <v>21500</v>
      </c>
      <c r="L1185">
        <v>12666</v>
      </c>
      <c r="M1185">
        <v>10</v>
      </c>
      <c r="N1185" t="s">
        <v>24</v>
      </c>
      <c r="O1185" t="s">
        <v>20</v>
      </c>
      <c r="P1185" t="s">
        <v>616</v>
      </c>
      <c r="Q1185" t="str">
        <f t="shared" si="18"/>
        <v>yes</v>
      </c>
    </row>
    <row r="1186" spans="1:17" x14ac:dyDescent="0.2">
      <c r="A1186">
        <v>199865</v>
      </c>
      <c r="B1186" t="s">
        <v>1250</v>
      </c>
      <c r="C1186" t="s">
        <v>1204</v>
      </c>
      <c r="D1186">
        <v>0.71340000000000003</v>
      </c>
      <c r="E1186">
        <v>707</v>
      </c>
      <c r="F1186">
        <v>41500</v>
      </c>
      <c r="G1186">
        <v>0.42</v>
      </c>
      <c r="H1186">
        <v>0.70920000000000005</v>
      </c>
      <c r="I1186">
        <v>0.39600000000000002</v>
      </c>
      <c r="J1186">
        <v>36260</v>
      </c>
      <c r="K1186">
        <v>25000</v>
      </c>
      <c r="L1186">
        <v>6280</v>
      </c>
      <c r="M1186">
        <v>12</v>
      </c>
      <c r="N1186" t="s">
        <v>24</v>
      </c>
      <c r="O1186" t="s">
        <v>73</v>
      </c>
      <c r="P1186" t="s">
        <v>616</v>
      </c>
      <c r="Q1186" t="str">
        <f t="shared" si="18"/>
        <v>no</v>
      </c>
    </row>
    <row r="1187" spans="1:17" x14ac:dyDescent="0.2">
      <c r="A1187">
        <v>199962</v>
      </c>
      <c r="B1187" t="s">
        <v>1251</v>
      </c>
      <c r="C1187" t="s">
        <v>1204</v>
      </c>
      <c r="D1187">
        <v>0.9113</v>
      </c>
      <c r="E1187">
        <v>2668</v>
      </c>
      <c r="F1187">
        <v>41636</v>
      </c>
      <c r="G1187">
        <v>0.46350000000000002</v>
      </c>
      <c r="H1187">
        <v>0.70479999999999998</v>
      </c>
      <c r="I1187">
        <v>0.44240000000000002</v>
      </c>
      <c r="J1187">
        <v>52649</v>
      </c>
      <c r="K1187">
        <v>25000</v>
      </c>
      <c r="L1187">
        <v>8244</v>
      </c>
      <c r="M1187">
        <v>15</v>
      </c>
      <c r="N1187" t="s">
        <v>24</v>
      </c>
      <c r="O1187" t="s">
        <v>29</v>
      </c>
      <c r="P1187" t="s">
        <v>616</v>
      </c>
      <c r="Q1187" t="str">
        <f t="shared" si="18"/>
        <v>yes</v>
      </c>
    </row>
    <row r="1188" spans="1:17" x14ac:dyDescent="0.2">
      <c r="A1188">
        <v>199999</v>
      </c>
      <c r="B1188" t="s">
        <v>1252</v>
      </c>
      <c r="C1188" t="s">
        <v>1204</v>
      </c>
      <c r="D1188">
        <v>0.78259999999999996</v>
      </c>
      <c r="E1188">
        <v>4170</v>
      </c>
      <c r="F1188">
        <v>16782</v>
      </c>
      <c r="G1188">
        <v>0.46679999999999999</v>
      </c>
      <c r="H1188">
        <v>0.77249999999999996</v>
      </c>
      <c r="I1188">
        <v>0.64910000000000001</v>
      </c>
      <c r="J1188">
        <v>45344</v>
      </c>
      <c r="K1188">
        <v>25000</v>
      </c>
      <c r="L1188">
        <v>9217</v>
      </c>
      <c r="M1188">
        <v>15</v>
      </c>
      <c r="N1188" t="s">
        <v>19</v>
      </c>
      <c r="O1188" t="s">
        <v>20</v>
      </c>
      <c r="P1188" t="s">
        <v>616</v>
      </c>
      <c r="Q1188" t="str">
        <f t="shared" si="18"/>
        <v>no</v>
      </c>
    </row>
    <row r="1189" spans="1:17" x14ac:dyDescent="0.2">
      <c r="A1189">
        <v>200004</v>
      </c>
      <c r="B1189" t="s">
        <v>1253</v>
      </c>
      <c r="C1189" t="s">
        <v>1204</v>
      </c>
      <c r="D1189">
        <v>0.81830000000000003</v>
      </c>
      <c r="E1189">
        <v>10024</v>
      </c>
      <c r="F1189">
        <v>8630</v>
      </c>
      <c r="G1189">
        <v>0.60260000000000002</v>
      </c>
      <c r="H1189">
        <v>0.79110000000000003</v>
      </c>
      <c r="I1189">
        <v>0.34639999999999999</v>
      </c>
      <c r="J1189">
        <v>49458</v>
      </c>
      <c r="K1189">
        <v>21868</v>
      </c>
      <c r="L1189">
        <v>9069</v>
      </c>
      <c r="M1189">
        <v>16</v>
      </c>
      <c r="N1189" t="s">
        <v>19</v>
      </c>
      <c r="O1189" t="s">
        <v>73</v>
      </c>
      <c r="P1189" t="s">
        <v>616</v>
      </c>
      <c r="Q1189" t="str">
        <f t="shared" si="18"/>
        <v>no</v>
      </c>
    </row>
    <row r="1190" spans="1:17" x14ac:dyDescent="0.2">
      <c r="A1190">
        <v>206835</v>
      </c>
      <c r="B1190" t="s">
        <v>1254</v>
      </c>
      <c r="C1190" t="s">
        <v>1255</v>
      </c>
      <c r="D1190">
        <v>0.66169999999999995</v>
      </c>
      <c r="E1190">
        <v>673</v>
      </c>
      <c r="F1190">
        <v>33550</v>
      </c>
      <c r="G1190">
        <v>0.34760000000000002</v>
      </c>
      <c r="H1190">
        <v>0.5</v>
      </c>
      <c r="I1190">
        <v>0.29249999999999998</v>
      </c>
      <c r="J1190">
        <v>59841</v>
      </c>
      <c r="K1190">
        <v>24813</v>
      </c>
      <c r="L1190">
        <v>5562</v>
      </c>
      <c r="M1190">
        <v>15</v>
      </c>
      <c r="N1190" t="s">
        <v>24</v>
      </c>
      <c r="O1190" t="s">
        <v>73</v>
      </c>
      <c r="P1190" t="s">
        <v>21</v>
      </c>
      <c r="Q1190" t="str">
        <f t="shared" si="18"/>
        <v>yes</v>
      </c>
    </row>
    <row r="1191" spans="1:17" x14ac:dyDescent="0.2">
      <c r="A1191">
        <v>206941</v>
      </c>
      <c r="B1191" t="s">
        <v>1256</v>
      </c>
      <c r="C1191" t="s">
        <v>1255</v>
      </c>
      <c r="D1191">
        <v>0.78120000000000001</v>
      </c>
      <c r="E1191">
        <v>10170</v>
      </c>
      <c r="F1191">
        <v>19704</v>
      </c>
      <c r="G1191">
        <v>0.36759999999999998</v>
      </c>
      <c r="H1191">
        <v>0.65229999999999999</v>
      </c>
      <c r="I1191">
        <v>0.3649</v>
      </c>
      <c r="J1191">
        <v>48351</v>
      </c>
      <c r="K1191">
        <v>21000</v>
      </c>
      <c r="L1191">
        <v>8207</v>
      </c>
      <c r="M1191">
        <v>18</v>
      </c>
      <c r="N1191" t="s">
        <v>19</v>
      </c>
      <c r="O1191" t="s">
        <v>29</v>
      </c>
      <c r="P1191" t="s">
        <v>21</v>
      </c>
      <c r="Q1191" t="str">
        <f t="shared" si="18"/>
        <v>no</v>
      </c>
    </row>
    <row r="1192" spans="1:17" x14ac:dyDescent="0.2">
      <c r="A1192">
        <v>207041</v>
      </c>
      <c r="B1192" t="s">
        <v>1257</v>
      </c>
      <c r="C1192" t="s">
        <v>1255</v>
      </c>
      <c r="D1192">
        <v>0.58150000000000002</v>
      </c>
      <c r="E1192">
        <v>2467</v>
      </c>
      <c r="F1192">
        <v>17842</v>
      </c>
      <c r="G1192">
        <v>0.34420000000000001</v>
      </c>
      <c r="H1192">
        <v>0.60609999999999997</v>
      </c>
      <c r="I1192">
        <v>0.45</v>
      </c>
      <c r="J1192">
        <v>44962</v>
      </c>
      <c r="K1192">
        <v>17671</v>
      </c>
      <c r="L1192">
        <v>5650</v>
      </c>
      <c r="M1192">
        <v>18</v>
      </c>
      <c r="N1192" t="s">
        <v>19</v>
      </c>
      <c r="O1192" t="s">
        <v>73</v>
      </c>
      <c r="P1192" t="s">
        <v>21</v>
      </c>
      <c r="Q1192" t="str">
        <f t="shared" si="18"/>
        <v>no</v>
      </c>
    </row>
    <row r="1193" spans="1:17" x14ac:dyDescent="0.2">
      <c r="A1193">
        <v>207157</v>
      </c>
      <c r="B1193" t="s">
        <v>1258</v>
      </c>
      <c r="C1193" t="s">
        <v>1255</v>
      </c>
      <c r="D1193">
        <v>0.5786</v>
      </c>
      <c r="E1193">
        <v>267</v>
      </c>
      <c r="F1193">
        <v>17714</v>
      </c>
      <c r="G1193">
        <v>0.26390000000000002</v>
      </c>
      <c r="H1193">
        <v>0.5625</v>
      </c>
      <c r="I1193">
        <v>0.37369999999999998</v>
      </c>
      <c r="J1193">
        <v>42051</v>
      </c>
      <c r="K1193">
        <v>22626</v>
      </c>
      <c r="L1193">
        <v>3236</v>
      </c>
      <c r="M1193">
        <v>11</v>
      </c>
      <c r="N1193" t="s">
        <v>24</v>
      </c>
      <c r="O1193" t="s">
        <v>29</v>
      </c>
      <c r="P1193" t="s">
        <v>21</v>
      </c>
      <c r="Q1193" t="str">
        <f t="shared" si="18"/>
        <v>no</v>
      </c>
    </row>
    <row r="1194" spans="1:17" x14ac:dyDescent="0.2">
      <c r="A1194">
        <v>207263</v>
      </c>
      <c r="B1194" t="s">
        <v>1259</v>
      </c>
      <c r="C1194" t="s">
        <v>1255</v>
      </c>
      <c r="D1194">
        <v>0.99590000000000001</v>
      </c>
      <c r="E1194">
        <v>4772</v>
      </c>
      <c r="F1194">
        <v>17290</v>
      </c>
      <c r="G1194">
        <v>0.35360000000000003</v>
      </c>
      <c r="H1194">
        <v>0.60499999999999998</v>
      </c>
      <c r="I1194">
        <v>0.45090000000000002</v>
      </c>
      <c r="J1194">
        <v>45379</v>
      </c>
      <c r="K1194">
        <v>17367</v>
      </c>
      <c r="L1194">
        <v>8084</v>
      </c>
      <c r="M1194">
        <v>16</v>
      </c>
      <c r="N1194" t="s">
        <v>19</v>
      </c>
      <c r="O1194" t="s">
        <v>73</v>
      </c>
      <c r="P1194" t="s">
        <v>21</v>
      </c>
      <c r="Q1194" t="str">
        <f t="shared" si="18"/>
        <v>no</v>
      </c>
    </row>
    <row r="1195" spans="1:17" x14ac:dyDescent="0.2">
      <c r="A1195">
        <v>207306</v>
      </c>
      <c r="B1195" t="s">
        <v>1260</v>
      </c>
      <c r="C1195" t="s">
        <v>1255</v>
      </c>
      <c r="D1195">
        <v>0.65449999999999997</v>
      </c>
      <c r="E1195">
        <v>1498</v>
      </c>
      <c r="F1195">
        <v>11664</v>
      </c>
      <c r="G1195">
        <v>0.30349999999999999</v>
      </c>
      <c r="H1195">
        <v>0.65069999999999995</v>
      </c>
      <c r="I1195">
        <v>0.41420000000000001</v>
      </c>
      <c r="J1195">
        <v>44358</v>
      </c>
      <c r="K1195">
        <v>17355</v>
      </c>
      <c r="L1195">
        <v>7182</v>
      </c>
      <c r="M1195">
        <v>15</v>
      </c>
      <c r="N1195" t="s">
        <v>19</v>
      </c>
      <c r="O1195" t="s">
        <v>73</v>
      </c>
      <c r="P1195" t="s">
        <v>21</v>
      </c>
      <c r="Q1195" t="str">
        <f t="shared" si="18"/>
        <v>no</v>
      </c>
    </row>
    <row r="1196" spans="1:17" x14ac:dyDescent="0.2">
      <c r="A1196">
        <v>207324</v>
      </c>
      <c r="B1196" t="s">
        <v>1261</v>
      </c>
      <c r="C1196" t="s">
        <v>1255</v>
      </c>
      <c r="D1196">
        <v>0.96540000000000004</v>
      </c>
      <c r="E1196">
        <v>1885</v>
      </c>
      <c r="F1196">
        <v>27180</v>
      </c>
      <c r="G1196">
        <v>0.55510000000000004</v>
      </c>
      <c r="H1196">
        <v>0.72519999999999996</v>
      </c>
      <c r="I1196">
        <v>0.33019999999999999</v>
      </c>
      <c r="J1196">
        <v>49203</v>
      </c>
      <c r="K1196">
        <v>26000</v>
      </c>
      <c r="L1196">
        <v>6798</v>
      </c>
      <c r="M1196">
        <v>19</v>
      </c>
      <c r="N1196" t="s">
        <v>24</v>
      </c>
      <c r="O1196" t="s">
        <v>20</v>
      </c>
      <c r="P1196" t="s">
        <v>21</v>
      </c>
      <c r="Q1196" t="str">
        <f t="shared" si="18"/>
        <v>no</v>
      </c>
    </row>
    <row r="1197" spans="1:17" x14ac:dyDescent="0.2">
      <c r="A1197">
        <v>207388</v>
      </c>
      <c r="B1197" t="s">
        <v>1262</v>
      </c>
      <c r="C1197" t="s">
        <v>1255</v>
      </c>
      <c r="D1197">
        <v>0.75039999999999996</v>
      </c>
      <c r="E1197">
        <v>21773</v>
      </c>
      <c r="F1197">
        <v>25754</v>
      </c>
      <c r="G1197">
        <v>0.68169999999999997</v>
      </c>
      <c r="H1197">
        <v>0.8478</v>
      </c>
      <c r="I1197">
        <v>0.27989999999999998</v>
      </c>
      <c r="J1197">
        <v>57413</v>
      </c>
      <c r="K1197">
        <v>20500</v>
      </c>
      <c r="L1197">
        <v>10704</v>
      </c>
      <c r="M1197">
        <v>19</v>
      </c>
      <c r="N1197" t="s">
        <v>19</v>
      </c>
      <c r="O1197" t="s">
        <v>73</v>
      </c>
      <c r="P1197" t="s">
        <v>21</v>
      </c>
      <c r="Q1197" t="str">
        <f t="shared" si="18"/>
        <v>yes</v>
      </c>
    </row>
    <row r="1198" spans="1:17" x14ac:dyDescent="0.2">
      <c r="A1198">
        <v>207403</v>
      </c>
      <c r="B1198" t="s">
        <v>1263</v>
      </c>
      <c r="C1198" t="s">
        <v>1255</v>
      </c>
      <c r="D1198">
        <v>0.49409999999999998</v>
      </c>
      <c r="E1198">
        <v>1308</v>
      </c>
      <c r="F1198">
        <v>35570</v>
      </c>
      <c r="G1198">
        <v>0.52370000000000005</v>
      </c>
      <c r="H1198">
        <v>0.71660000000000001</v>
      </c>
      <c r="I1198">
        <v>0.1739</v>
      </c>
      <c r="J1198">
        <v>48434</v>
      </c>
      <c r="K1198">
        <v>24801</v>
      </c>
      <c r="L1198">
        <v>8621</v>
      </c>
      <c r="M1198">
        <v>16</v>
      </c>
      <c r="N1198" t="s">
        <v>24</v>
      </c>
      <c r="O1198" t="s">
        <v>73</v>
      </c>
      <c r="P1198" t="s">
        <v>21</v>
      </c>
      <c r="Q1198" t="str">
        <f t="shared" si="18"/>
        <v>no</v>
      </c>
    </row>
    <row r="1199" spans="1:17" x14ac:dyDescent="0.2">
      <c r="A1199">
        <v>207458</v>
      </c>
      <c r="B1199" t="s">
        <v>1264</v>
      </c>
      <c r="C1199" t="s">
        <v>1255</v>
      </c>
      <c r="D1199">
        <v>0.7702</v>
      </c>
      <c r="E1199">
        <v>1514</v>
      </c>
      <c r="F1199">
        <v>35648</v>
      </c>
      <c r="G1199">
        <v>0.64880000000000004</v>
      </c>
      <c r="H1199">
        <v>0.83909999999999996</v>
      </c>
      <c r="I1199">
        <v>0.23910000000000001</v>
      </c>
      <c r="J1199">
        <v>54655</v>
      </c>
      <c r="K1199">
        <v>20835</v>
      </c>
      <c r="L1199">
        <v>7805</v>
      </c>
      <c r="M1199">
        <v>11</v>
      </c>
      <c r="N1199" t="s">
        <v>24</v>
      </c>
      <c r="O1199" t="s">
        <v>20</v>
      </c>
      <c r="P1199" t="s">
        <v>21</v>
      </c>
      <c r="Q1199" t="str">
        <f t="shared" si="18"/>
        <v>yes</v>
      </c>
    </row>
    <row r="1200" spans="1:17" x14ac:dyDescent="0.2">
      <c r="A1200">
        <v>207500</v>
      </c>
      <c r="B1200" t="s">
        <v>1265</v>
      </c>
      <c r="C1200" t="s">
        <v>1255</v>
      </c>
      <c r="D1200">
        <v>0.76600000000000001</v>
      </c>
      <c r="E1200">
        <v>22734</v>
      </c>
      <c r="F1200">
        <v>27377</v>
      </c>
      <c r="G1200">
        <v>0.75329999999999997</v>
      </c>
      <c r="H1200">
        <v>0.9</v>
      </c>
      <c r="I1200">
        <v>0.24970000000000001</v>
      </c>
      <c r="J1200">
        <v>63126</v>
      </c>
      <c r="K1200">
        <v>20654</v>
      </c>
      <c r="L1200">
        <v>11610</v>
      </c>
      <c r="M1200">
        <v>18</v>
      </c>
      <c r="N1200" t="s">
        <v>19</v>
      </c>
      <c r="O1200" t="s">
        <v>29</v>
      </c>
      <c r="P1200" t="s">
        <v>21</v>
      </c>
      <c r="Q1200" t="str">
        <f t="shared" si="18"/>
        <v>yes</v>
      </c>
    </row>
    <row r="1201" spans="1:17" x14ac:dyDescent="0.2">
      <c r="A1201">
        <v>207582</v>
      </c>
      <c r="B1201" t="s">
        <v>1266</v>
      </c>
      <c r="C1201" t="s">
        <v>1255</v>
      </c>
      <c r="D1201">
        <v>0.98899999999999999</v>
      </c>
      <c r="E1201">
        <v>3487</v>
      </c>
      <c r="F1201">
        <v>35470</v>
      </c>
      <c r="G1201">
        <v>0.56830000000000003</v>
      </c>
      <c r="H1201">
        <v>0.80489999999999995</v>
      </c>
      <c r="I1201">
        <v>0.2843</v>
      </c>
      <c r="J1201">
        <v>46885</v>
      </c>
      <c r="K1201">
        <v>27000</v>
      </c>
      <c r="L1201">
        <v>7834</v>
      </c>
      <c r="M1201">
        <v>18</v>
      </c>
      <c r="N1201" t="s">
        <v>24</v>
      </c>
      <c r="O1201" t="s">
        <v>20</v>
      </c>
      <c r="P1201" t="s">
        <v>21</v>
      </c>
      <c r="Q1201" t="str">
        <f t="shared" si="18"/>
        <v>no</v>
      </c>
    </row>
    <row r="1202" spans="1:17" x14ac:dyDescent="0.2">
      <c r="A1202">
        <v>207722</v>
      </c>
      <c r="B1202" t="s">
        <v>1267</v>
      </c>
      <c r="C1202" t="s">
        <v>1255</v>
      </c>
      <c r="D1202">
        <v>0.65820000000000001</v>
      </c>
      <c r="E1202">
        <v>941</v>
      </c>
      <c r="F1202">
        <v>20190</v>
      </c>
      <c r="G1202">
        <v>0.44130000000000003</v>
      </c>
      <c r="H1202">
        <v>0.66300000000000003</v>
      </c>
      <c r="I1202">
        <v>0.51200000000000001</v>
      </c>
      <c r="J1202">
        <v>41913</v>
      </c>
      <c r="K1202">
        <v>21750</v>
      </c>
      <c r="L1202">
        <v>6356</v>
      </c>
      <c r="M1202">
        <v>13</v>
      </c>
      <c r="N1202" t="s">
        <v>19</v>
      </c>
      <c r="O1202" t="s">
        <v>73</v>
      </c>
      <c r="P1202" t="s">
        <v>21</v>
      </c>
      <c r="Q1202" t="str">
        <f t="shared" si="18"/>
        <v>no</v>
      </c>
    </row>
    <row r="1203" spans="1:17" x14ac:dyDescent="0.2">
      <c r="A1203">
        <v>207847</v>
      </c>
      <c r="B1203" t="s">
        <v>1268</v>
      </c>
      <c r="C1203" t="s">
        <v>1255</v>
      </c>
      <c r="D1203">
        <v>0.76429999999999998</v>
      </c>
      <c r="E1203">
        <v>3018</v>
      </c>
      <c r="F1203">
        <v>16740</v>
      </c>
      <c r="G1203">
        <v>0.31540000000000001</v>
      </c>
      <c r="H1203">
        <v>0.63429999999999997</v>
      </c>
      <c r="I1203">
        <v>0.41599999999999998</v>
      </c>
      <c r="J1203">
        <v>45079</v>
      </c>
      <c r="K1203">
        <v>17000</v>
      </c>
      <c r="L1203">
        <v>7173</v>
      </c>
      <c r="M1203">
        <v>25</v>
      </c>
      <c r="N1203" t="s">
        <v>19</v>
      </c>
      <c r="O1203" t="s">
        <v>73</v>
      </c>
      <c r="P1203" t="s">
        <v>21</v>
      </c>
      <c r="Q1203" t="str">
        <f t="shared" si="18"/>
        <v>no</v>
      </c>
    </row>
    <row r="1204" spans="1:17" x14ac:dyDescent="0.2">
      <c r="A1204">
        <v>207971</v>
      </c>
      <c r="B1204" t="s">
        <v>1269</v>
      </c>
      <c r="C1204" t="s">
        <v>1255</v>
      </c>
      <c r="D1204">
        <v>0.61509999999999998</v>
      </c>
      <c r="E1204">
        <v>2813</v>
      </c>
      <c r="F1204">
        <v>50061</v>
      </c>
      <c r="G1204">
        <v>0.72289999999999999</v>
      </c>
      <c r="H1204">
        <v>0.92110000000000003</v>
      </c>
      <c r="I1204">
        <v>0.26960000000000001</v>
      </c>
      <c r="J1204">
        <v>61408</v>
      </c>
      <c r="K1204">
        <v>21500</v>
      </c>
      <c r="L1204">
        <v>12082</v>
      </c>
      <c r="M1204">
        <v>10</v>
      </c>
      <c r="N1204" t="s">
        <v>24</v>
      </c>
      <c r="O1204" t="s">
        <v>20</v>
      </c>
      <c r="P1204" t="s">
        <v>21</v>
      </c>
      <c r="Q1204" t="str">
        <f t="shared" si="18"/>
        <v>yes</v>
      </c>
    </row>
    <row r="1205" spans="1:17" x14ac:dyDescent="0.2">
      <c r="A1205">
        <v>217624</v>
      </c>
      <c r="B1205" t="s">
        <v>1270</v>
      </c>
      <c r="C1205" t="s">
        <v>1271</v>
      </c>
      <c r="D1205">
        <v>0.72540000000000004</v>
      </c>
      <c r="E1205">
        <v>576</v>
      </c>
      <c r="F1205">
        <v>14304</v>
      </c>
      <c r="G1205">
        <v>0.1331</v>
      </c>
      <c r="H1205">
        <v>0.44969999999999999</v>
      </c>
      <c r="I1205">
        <v>0.76539999999999997</v>
      </c>
      <c r="J1205">
        <v>30497</v>
      </c>
      <c r="K1205">
        <v>34290</v>
      </c>
      <c r="L1205">
        <v>5502</v>
      </c>
      <c r="M1205">
        <v>12</v>
      </c>
      <c r="N1205" t="s">
        <v>24</v>
      </c>
      <c r="O1205" t="s">
        <v>20</v>
      </c>
      <c r="P1205" t="s">
        <v>616</v>
      </c>
      <c r="Q1205" t="str">
        <f t="shared" si="18"/>
        <v>no</v>
      </c>
    </row>
    <row r="1206" spans="1:17" x14ac:dyDescent="0.2">
      <c r="A1206">
        <v>217633</v>
      </c>
      <c r="B1206" t="s">
        <v>190</v>
      </c>
      <c r="C1206" t="s">
        <v>1271</v>
      </c>
      <c r="D1206">
        <v>0.54710000000000003</v>
      </c>
      <c r="E1206">
        <v>3183</v>
      </c>
      <c r="F1206">
        <v>34970</v>
      </c>
      <c r="G1206">
        <v>0.65680000000000005</v>
      </c>
      <c r="H1206">
        <v>0.81859999999999999</v>
      </c>
      <c r="I1206">
        <v>0.2077</v>
      </c>
      <c r="J1206">
        <v>42101</v>
      </c>
      <c r="K1206">
        <v>26700</v>
      </c>
      <c r="L1206">
        <v>7635</v>
      </c>
      <c r="M1206">
        <v>13</v>
      </c>
      <c r="N1206" t="s">
        <v>24</v>
      </c>
      <c r="O1206" t="s">
        <v>20</v>
      </c>
      <c r="P1206" t="s">
        <v>616</v>
      </c>
      <c r="Q1206" t="str">
        <f t="shared" si="18"/>
        <v>no</v>
      </c>
    </row>
    <row r="1207" spans="1:17" x14ac:dyDescent="0.2">
      <c r="A1207">
        <v>217688</v>
      </c>
      <c r="B1207" t="s">
        <v>1272</v>
      </c>
      <c r="C1207" t="s">
        <v>1271</v>
      </c>
      <c r="D1207">
        <v>0.96460000000000001</v>
      </c>
      <c r="E1207">
        <v>2893</v>
      </c>
      <c r="F1207">
        <v>32520</v>
      </c>
      <c r="G1207">
        <v>0.47239999999999999</v>
      </c>
      <c r="H1207">
        <v>0.63139999999999996</v>
      </c>
      <c r="I1207">
        <v>0.34489999999999998</v>
      </c>
      <c r="J1207">
        <v>45898</v>
      </c>
      <c r="K1207">
        <v>26471</v>
      </c>
      <c r="L1207">
        <v>6523</v>
      </c>
      <c r="M1207">
        <v>12</v>
      </c>
      <c r="N1207" t="s">
        <v>24</v>
      </c>
      <c r="O1207" t="s">
        <v>20</v>
      </c>
      <c r="P1207" t="s">
        <v>616</v>
      </c>
      <c r="Q1207" t="str">
        <f t="shared" si="18"/>
        <v>no</v>
      </c>
    </row>
    <row r="1208" spans="1:17" x14ac:dyDescent="0.2">
      <c r="A1208">
        <v>217721</v>
      </c>
      <c r="B1208" t="s">
        <v>1273</v>
      </c>
      <c r="C1208" t="s">
        <v>1271</v>
      </c>
      <c r="D1208">
        <v>0.95699999999999996</v>
      </c>
      <c r="E1208">
        <v>1536</v>
      </c>
      <c r="F1208">
        <v>17440</v>
      </c>
      <c r="G1208">
        <v>0.24260000000000001</v>
      </c>
      <c r="H1208">
        <v>0.57320000000000004</v>
      </c>
      <c r="I1208">
        <v>0.62339999999999995</v>
      </c>
      <c r="J1208">
        <v>31902</v>
      </c>
      <c r="K1208">
        <v>32500</v>
      </c>
      <c r="L1208">
        <v>6890</v>
      </c>
      <c r="M1208">
        <v>13</v>
      </c>
      <c r="N1208" t="s">
        <v>24</v>
      </c>
      <c r="O1208" t="s">
        <v>20</v>
      </c>
      <c r="P1208" t="s">
        <v>616</v>
      </c>
      <c r="Q1208" t="str">
        <f t="shared" si="18"/>
        <v>no</v>
      </c>
    </row>
    <row r="1209" spans="1:17" x14ac:dyDescent="0.2">
      <c r="A1209">
        <v>217776</v>
      </c>
      <c r="B1209" t="s">
        <v>1274</v>
      </c>
      <c r="C1209" t="s">
        <v>1271</v>
      </c>
      <c r="D1209">
        <v>0.99529999999999996</v>
      </c>
      <c r="E1209">
        <v>747</v>
      </c>
      <c r="F1209">
        <v>29800</v>
      </c>
      <c r="G1209">
        <v>0.52359999999999995</v>
      </c>
      <c r="H1209">
        <v>0.68989999999999996</v>
      </c>
      <c r="I1209">
        <v>0.43070000000000003</v>
      </c>
      <c r="J1209">
        <v>47756</v>
      </c>
      <c r="K1209">
        <v>26000</v>
      </c>
      <c r="L1209">
        <v>5744</v>
      </c>
      <c r="M1209">
        <v>10</v>
      </c>
      <c r="N1209" t="s">
        <v>24</v>
      </c>
      <c r="O1209" t="s">
        <v>29</v>
      </c>
      <c r="P1209" t="s">
        <v>616</v>
      </c>
      <c r="Q1209" t="str">
        <f t="shared" si="18"/>
        <v>no</v>
      </c>
    </row>
    <row r="1210" spans="1:17" x14ac:dyDescent="0.2">
      <c r="A1210">
        <v>217819</v>
      </c>
      <c r="B1210" t="s">
        <v>1275</v>
      </c>
      <c r="C1210" t="s">
        <v>1271</v>
      </c>
      <c r="D1210">
        <v>0.60029999999999994</v>
      </c>
      <c r="E1210">
        <v>10558</v>
      </c>
      <c r="F1210">
        <v>38296</v>
      </c>
      <c r="G1210">
        <v>0.6583</v>
      </c>
      <c r="H1210">
        <v>0.8196</v>
      </c>
      <c r="I1210">
        <v>0.1883</v>
      </c>
      <c r="J1210">
        <v>56416</v>
      </c>
      <c r="K1210">
        <v>23250</v>
      </c>
      <c r="L1210">
        <v>10384</v>
      </c>
      <c r="M1210">
        <v>16</v>
      </c>
      <c r="N1210" t="s">
        <v>19</v>
      </c>
      <c r="O1210" t="s">
        <v>20</v>
      </c>
      <c r="P1210" t="s">
        <v>616</v>
      </c>
      <c r="Q1210" t="str">
        <f t="shared" si="18"/>
        <v>yes</v>
      </c>
    </row>
    <row r="1211" spans="1:17" x14ac:dyDescent="0.2">
      <c r="A1211">
        <v>217864</v>
      </c>
      <c r="B1211" t="s">
        <v>1276</v>
      </c>
      <c r="C1211" t="s">
        <v>1271</v>
      </c>
      <c r="D1211">
        <v>0.22720000000000001</v>
      </c>
      <c r="E1211">
        <v>2705</v>
      </c>
      <c r="F1211">
        <v>38508</v>
      </c>
      <c r="G1211">
        <v>0.75</v>
      </c>
      <c r="H1211">
        <v>0.85780000000000001</v>
      </c>
      <c r="I1211">
        <v>0.19800000000000001</v>
      </c>
      <c r="J1211">
        <v>72085</v>
      </c>
      <c r="K1211">
        <v>21096</v>
      </c>
      <c r="L1211">
        <v>10071</v>
      </c>
      <c r="M1211">
        <v>11</v>
      </c>
      <c r="N1211" t="s">
        <v>19</v>
      </c>
      <c r="O1211" t="s">
        <v>20</v>
      </c>
      <c r="P1211" t="s">
        <v>616</v>
      </c>
      <c r="Q1211" t="str">
        <f t="shared" si="18"/>
        <v>yes</v>
      </c>
    </row>
    <row r="1212" spans="1:17" x14ac:dyDescent="0.2">
      <c r="A1212">
        <v>217873</v>
      </c>
      <c r="B1212" t="s">
        <v>1277</v>
      </c>
      <c r="C1212" t="s">
        <v>1271</v>
      </c>
      <c r="D1212">
        <v>0.64929999999999999</v>
      </c>
      <c r="E1212">
        <v>1706</v>
      </c>
      <c r="F1212">
        <v>18282</v>
      </c>
      <c r="G1212">
        <v>0.51600000000000001</v>
      </c>
      <c r="H1212">
        <v>0.75490000000000002</v>
      </c>
      <c r="I1212">
        <v>0.7349</v>
      </c>
      <c r="J1212">
        <v>40304</v>
      </c>
      <c r="K1212">
        <v>29000</v>
      </c>
      <c r="L1212">
        <v>7329</v>
      </c>
      <c r="M1212">
        <v>13</v>
      </c>
      <c r="N1212" t="s">
        <v>24</v>
      </c>
      <c r="O1212" t="s">
        <v>73</v>
      </c>
      <c r="P1212" t="s">
        <v>616</v>
      </c>
      <c r="Q1212" t="str">
        <f t="shared" si="18"/>
        <v>no</v>
      </c>
    </row>
    <row r="1213" spans="1:17" x14ac:dyDescent="0.2">
      <c r="A1213">
        <v>217882</v>
      </c>
      <c r="B1213" t="s">
        <v>1278</v>
      </c>
      <c r="C1213" t="s">
        <v>1271</v>
      </c>
      <c r="D1213">
        <v>0.38340000000000002</v>
      </c>
      <c r="E1213">
        <v>23300</v>
      </c>
      <c r="F1213">
        <v>40866</v>
      </c>
      <c r="G1213">
        <v>0.86560000000000004</v>
      </c>
      <c r="H1213">
        <v>0.93469999999999998</v>
      </c>
      <c r="I1213">
        <v>0.14749999999999999</v>
      </c>
      <c r="J1213">
        <v>71513</v>
      </c>
      <c r="K1213">
        <v>21500</v>
      </c>
      <c r="L1213">
        <v>12153</v>
      </c>
      <c r="M1213">
        <v>16</v>
      </c>
      <c r="N1213" t="s">
        <v>19</v>
      </c>
      <c r="O1213" t="s">
        <v>29</v>
      </c>
      <c r="P1213" t="s">
        <v>616</v>
      </c>
      <c r="Q1213" t="str">
        <f t="shared" si="18"/>
        <v>yes</v>
      </c>
    </row>
    <row r="1214" spans="1:17" x14ac:dyDescent="0.2">
      <c r="A1214">
        <v>217907</v>
      </c>
      <c r="B1214" t="s">
        <v>1279</v>
      </c>
      <c r="C1214" t="s">
        <v>1271</v>
      </c>
      <c r="D1214">
        <v>0.93959999999999999</v>
      </c>
      <c r="E1214">
        <v>840</v>
      </c>
      <c r="F1214">
        <v>33416</v>
      </c>
      <c r="G1214">
        <v>0.39529999999999998</v>
      </c>
      <c r="H1214">
        <v>0.69410000000000005</v>
      </c>
      <c r="I1214">
        <v>0.25700000000000001</v>
      </c>
      <c r="J1214">
        <v>40117</v>
      </c>
      <c r="K1214">
        <v>26000</v>
      </c>
      <c r="L1214">
        <v>5977</v>
      </c>
      <c r="M1214">
        <v>12</v>
      </c>
      <c r="N1214" t="s">
        <v>24</v>
      </c>
      <c r="O1214" t="s">
        <v>73</v>
      </c>
      <c r="P1214" t="s">
        <v>616</v>
      </c>
      <c r="Q1214" t="str">
        <f t="shared" si="18"/>
        <v>no</v>
      </c>
    </row>
    <row r="1215" spans="1:17" x14ac:dyDescent="0.2">
      <c r="A1215">
        <v>217925</v>
      </c>
      <c r="B1215" t="s">
        <v>1280</v>
      </c>
      <c r="C1215" t="s">
        <v>1271</v>
      </c>
      <c r="D1215">
        <v>0.94469999999999998</v>
      </c>
      <c r="E1215">
        <v>716</v>
      </c>
      <c r="F1215">
        <v>27900</v>
      </c>
      <c r="G1215">
        <v>0.46789999999999998</v>
      </c>
      <c r="H1215">
        <v>0.53269999999999995</v>
      </c>
      <c r="I1215">
        <v>0.3417</v>
      </c>
      <c r="J1215">
        <v>38951</v>
      </c>
      <c r="K1215">
        <v>20000</v>
      </c>
      <c r="L1215">
        <v>6410</v>
      </c>
      <c r="M1215">
        <v>13</v>
      </c>
      <c r="N1215" t="s">
        <v>24</v>
      </c>
      <c r="O1215" t="s">
        <v>20</v>
      </c>
      <c r="P1215" t="s">
        <v>616</v>
      </c>
      <c r="Q1215" t="str">
        <f t="shared" si="18"/>
        <v>no</v>
      </c>
    </row>
    <row r="1216" spans="1:17" x14ac:dyDescent="0.2">
      <c r="A1216">
        <v>217934</v>
      </c>
      <c r="B1216" t="s">
        <v>1281</v>
      </c>
      <c r="C1216" t="s">
        <v>1271</v>
      </c>
      <c r="D1216">
        <v>0.93930000000000002</v>
      </c>
      <c r="E1216">
        <v>1343</v>
      </c>
      <c r="F1216">
        <v>22214</v>
      </c>
      <c r="G1216">
        <v>0.36880000000000002</v>
      </c>
      <c r="H1216">
        <v>0.60419999999999996</v>
      </c>
      <c r="I1216">
        <v>0.53979999999999995</v>
      </c>
      <c r="J1216">
        <v>41338</v>
      </c>
      <c r="K1216">
        <v>22750</v>
      </c>
      <c r="L1216">
        <v>5937</v>
      </c>
      <c r="M1216">
        <v>12</v>
      </c>
      <c r="N1216" t="s">
        <v>24</v>
      </c>
      <c r="O1216" t="s">
        <v>20</v>
      </c>
      <c r="P1216" t="s">
        <v>616</v>
      </c>
      <c r="Q1216" t="str">
        <f t="shared" si="18"/>
        <v>no</v>
      </c>
    </row>
    <row r="1217" spans="1:17" x14ac:dyDescent="0.2">
      <c r="A1217">
        <v>217961</v>
      </c>
      <c r="B1217" t="s">
        <v>1282</v>
      </c>
      <c r="C1217" t="s">
        <v>1271</v>
      </c>
      <c r="D1217">
        <v>0.6774</v>
      </c>
      <c r="E1217">
        <v>1173</v>
      </c>
      <c r="F1217">
        <v>25240</v>
      </c>
      <c r="G1217">
        <v>0.61539999999999995</v>
      </c>
      <c r="H1217">
        <v>0.7964</v>
      </c>
      <c r="I1217">
        <v>0.39779999999999999</v>
      </c>
      <c r="J1217">
        <v>40867</v>
      </c>
      <c r="K1217">
        <v>27000</v>
      </c>
      <c r="L1217">
        <v>6564</v>
      </c>
      <c r="M1217">
        <v>12</v>
      </c>
      <c r="N1217" t="s">
        <v>24</v>
      </c>
      <c r="O1217" t="s">
        <v>20</v>
      </c>
      <c r="P1217" t="s">
        <v>616</v>
      </c>
      <c r="Q1217" t="str">
        <f t="shared" si="18"/>
        <v>no</v>
      </c>
    </row>
    <row r="1218" spans="1:17" x14ac:dyDescent="0.2">
      <c r="A1218">
        <v>217998</v>
      </c>
      <c r="B1218" t="s">
        <v>1283</v>
      </c>
      <c r="C1218" t="s">
        <v>1271</v>
      </c>
      <c r="D1218">
        <v>0.62739999999999996</v>
      </c>
      <c r="E1218">
        <v>766</v>
      </c>
      <c r="F1218">
        <v>36710</v>
      </c>
      <c r="G1218">
        <v>0.45179999999999998</v>
      </c>
      <c r="H1218">
        <v>0.55779999999999996</v>
      </c>
      <c r="I1218">
        <v>0.46800000000000003</v>
      </c>
      <c r="J1218">
        <v>53459</v>
      </c>
      <c r="K1218">
        <v>27000</v>
      </c>
      <c r="L1218">
        <v>5645</v>
      </c>
      <c r="M1218">
        <v>15</v>
      </c>
      <c r="N1218" t="s">
        <v>24</v>
      </c>
      <c r="O1218" t="s">
        <v>73</v>
      </c>
      <c r="P1218" t="s">
        <v>616</v>
      </c>
      <c r="Q1218" t="str">
        <f t="shared" ref="Q1218:Q1281" si="19">IF(J1218&gt;50000,"yes","no")</f>
        <v>yes</v>
      </c>
    </row>
    <row r="1219" spans="1:17" x14ac:dyDescent="0.2">
      <c r="A1219">
        <v>218061</v>
      </c>
      <c r="B1219" t="s">
        <v>1284</v>
      </c>
      <c r="C1219" t="s">
        <v>1271</v>
      </c>
      <c r="D1219">
        <v>0.8639</v>
      </c>
      <c r="E1219">
        <v>2628</v>
      </c>
      <c r="F1219">
        <v>21544</v>
      </c>
      <c r="G1219">
        <v>0.43390000000000001</v>
      </c>
      <c r="H1219">
        <v>0.70020000000000004</v>
      </c>
      <c r="I1219">
        <v>0.37619999999999998</v>
      </c>
      <c r="J1219">
        <v>43888</v>
      </c>
      <c r="K1219">
        <v>27000</v>
      </c>
      <c r="L1219">
        <v>8506</v>
      </c>
      <c r="M1219">
        <v>13</v>
      </c>
      <c r="N1219" t="s">
        <v>19</v>
      </c>
      <c r="O1219" t="s">
        <v>73</v>
      </c>
      <c r="P1219" t="s">
        <v>616</v>
      </c>
      <c r="Q1219" t="str">
        <f t="shared" si="19"/>
        <v>no</v>
      </c>
    </row>
    <row r="1220" spans="1:17" x14ac:dyDescent="0.2">
      <c r="A1220">
        <v>218070</v>
      </c>
      <c r="B1220" t="s">
        <v>1285</v>
      </c>
      <c r="C1220" t="s">
        <v>1271</v>
      </c>
      <c r="D1220">
        <v>0.42949999999999999</v>
      </c>
      <c r="E1220">
        <v>2379</v>
      </c>
      <c r="F1220">
        <v>59770</v>
      </c>
      <c r="G1220">
        <v>0.78759999999999997</v>
      </c>
      <c r="H1220">
        <v>0.90610000000000002</v>
      </c>
      <c r="I1220">
        <v>0.13189999999999999</v>
      </c>
      <c r="J1220">
        <v>68635</v>
      </c>
      <c r="K1220">
        <v>23250</v>
      </c>
      <c r="L1220">
        <v>10399</v>
      </c>
      <c r="M1220">
        <v>10</v>
      </c>
      <c r="N1220" t="s">
        <v>24</v>
      </c>
      <c r="O1220" t="s">
        <v>29</v>
      </c>
      <c r="P1220" t="s">
        <v>616</v>
      </c>
      <c r="Q1220" t="str">
        <f t="shared" si="19"/>
        <v>yes</v>
      </c>
    </row>
    <row r="1221" spans="1:17" x14ac:dyDescent="0.2">
      <c r="A1221">
        <v>218229</v>
      </c>
      <c r="B1221" t="s">
        <v>1286</v>
      </c>
      <c r="C1221" t="s">
        <v>1271</v>
      </c>
      <c r="D1221">
        <v>0.81310000000000004</v>
      </c>
      <c r="E1221">
        <v>3397</v>
      </c>
      <c r="F1221">
        <v>21300</v>
      </c>
      <c r="G1221">
        <v>0.49769999999999998</v>
      </c>
      <c r="H1221">
        <v>0.69610000000000005</v>
      </c>
      <c r="I1221">
        <v>0.38729999999999998</v>
      </c>
      <c r="J1221">
        <v>42396</v>
      </c>
      <c r="K1221">
        <v>25000</v>
      </c>
      <c r="L1221">
        <v>7527</v>
      </c>
      <c r="M1221">
        <v>18</v>
      </c>
      <c r="N1221" t="s">
        <v>19</v>
      </c>
      <c r="O1221" t="s">
        <v>73</v>
      </c>
      <c r="P1221" t="s">
        <v>616</v>
      </c>
      <c r="Q1221" t="str">
        <f t="shared" si="19"/>
        <v>no</v>
      </c>
    </row>
    <row r="1222" spans="1:17" x14ac:dyDescent="0.2">
      <c r="A1222">
        <v>218414</v>
      </c>
      <c r="B1222" t="s">
        <v>1287</v>
      </c>
      <c r="C1222" t="s">
        <v>1271</v>
      </c>
      <c r="D1222">
        <v>0.89790000000000003</v>
      </c>
      <c r="E1222">
        <v>1479</v>
      </c>
      <c r="F1222">
        <v>31100</v>
      </c>
      <c r="G1222">
        <v>0.45140000000000002</v>
      </c>
      <c r="H1222">
        <v>0.6925</v>
      </c>
      <c r="I1222">
        <v>0.48699999999999999</v>
      </c>
      <c r="J1222">
        <v>48040</v>
      </c>
      <c r="K1222">
        <v>26805</v>
      </c>
      <c r="L1222">
        <v>7467</v>
      </c>
      <c r="M1222">
        <v>15</v>
      </c>
      <c r="N1222" t="s">
        <v>24</v>
      </c>
      <c r="O1222" t="s">
        <v>73</v>
      </c>
      <c r="P1222" t="s">
        <v>616</v>
      </c>
      <c r="Q1222" t="str">
        <f t="shared" si="19"/>
        <v>no</v>
      </c>
    </row>
    <row r="1223" spans="1:17" x14ac:dyDescent="0.2">
      <c r="A1223">
        <v>218441</v>
      </c>
      <c r="B1223" t="s">
        <v>1288</v>
      </c>
      <c r="C1223" t="s">
        <v>1271</v>
      </c>
      <c r="D1223">
        <v>0.66669999999999996</v>
      </c>
      <c r="E1223">
        <v>1819</v>
      </c>
      <c r="F1223">
        <v>25800</v>
      </c>
      <c r="G1223">
        <v>0.54530000000000001</v>
      </c>
      <c r="H1223">
        <v>0.72489999999999999</v>
      </c>
      <c r="I1223">
        <v>0.33350000000000002</v>
      </c>
      <c r="J1223">
        <v>43035</v>
      </c>
      <c r="K1223">
        <v>23082</v>
      </c>
      <c r="L1223">
        <v>6276</v>
      </c>
      <c r="M1223">
        <v>13</v>
      </c>
      <c r="N1223" t="s">
        <v>24</v>
      </c>
      <c r="O1223" t="s">
        <v>73</v>
      </c>
      <c r="P1223" t="s">
        <v>616</v>
      </c>
      <c r="Q1223" t="str">
        <f t="shared" si="19"/>
        <v>no</v>
      </c>
    </row>
    <row r="1224" spans="1:17" x14ac:dyDescent="0.2">
      <c r="A1224">
        <v>218539</v>
      </c>
      <c r="B1224" t="s">
        <v>1289</v>
      </c>
      <c r="C1224" t="s">
        <v>1271</v>
      </c>
      <c r="D1224">
        <v>0.68369999999999997</v>
      </c>
      <c r="E1224">
        <v>852</v>
      </c>
      <c r="F1224">
        <v>44910</v>
      </c>
      <c r="G1224">
        <v>0.51459999999999995</v>
      </c>
      <c r="H1224">
        <v>0.79549999999999998</v>
      </c>
      <c r="I1224">
        <v>0.33329999999999999</v>
      </c>
      <c r="J1224">
        <v>60194</v>
      </c>
      <c r="K1224">
        <v>26000</v>
      </c>
      <c r="L1224">
        <v>8263</v>
      </c>
      <c r="M1224">
        <v>11</v>
      </c>
      <c r="N1224" t="s">
        <v>24</v>
      </c>
      <c r="O1224" t="s">
        <v>73</v>
      </c>
      <c r="P1224" t="s">
        <v>616</v>
      </c>
      <c r="Q1224" t="str">
        <f t="shared" si="19"/>
        <v>yes</v>
      </c>
    </row>
    <row r="1225" spans="1:17" x14ac:dyDescent="0.2">
      <c r="A1225">
        <v>218645</v>
      </c>
      <c r="B1225" t="s">
        <v>1290</v>
      </c>
      <c r="C1225" t="s">
        <v>1271</v>
      </c>
      <c r="D1225">
        <v>0.78539999999999999</v>
      </c>
      <c r="E1225">
        <v>2962</v>
      </c>
      <c r="F1225">
        <v>21218</v>
      </c>
      <c r="G1225">
        <v>0.39850000000000002</v>
      </c>
      <c r="H1225">
        <v>0.66779999999999995</v>
      </c>
      <c r="I1225">
        <v>0.39240000000000003</v>
      </c>
      <c r="J1225">
        <v>45603</v>
      </c>
      <c r="K1225">
        <v>24275</v>
      </c>
      <c r="L1225">
        <v>8537</v>
      </c>
      <c r="M1225">
        <v>16</v>
      </c>
      <c r="N1225" t="s">
        <v>19</v>
      </c>
      <c r="O1225" t="s">
        <v>29</v>
      </c>
      <c r="P1225" t="s">
        <v>616</v>
      </c>
      <c r="Q1225" t="str">
        <f t="shared" si="19"/>
        <v>no</v>
      </c>
    </row>
    <row r="1226" spans="1:17" x14ac:dyDescent="0.2">
      <c r="A1226">
        <v>218654</v>
      </c>
      <c r="B1226" t="s">
        <v>1291</v>
      </c>
      <c r="C1226" t="s">
        <v>1271</v>
      </c>
      <c r="D1226">
        <v>0.72499999999999998</v>
      </c>
      <c r="E1226">
        <v>2052</v>
      </c>
      <c r="F1226">
        <v>21776</v>
      </c>
      <c r="G1226">
        <v>0.33989999999999998</v>
      </c>
      <c r="H1226">
        <v>0.61260000000000003</v>
      </c>
      <c r="I1226">
        <v>0.40110000000000001</v>
      </c>
      <c r="J1226">
        <v>48088</v>
      </c>
      <c r="K1226">
        <v>24000</v>
      </c>
      <c r="L1226">
        <v>8392</v>
      </c>
      <c r="M1226">
        <v>15</v>
      </c>
      <c r="N1226" t="s">
        <v>19</v>
      </c>
      <c r="O1226" t="s">
        <v>73</v>
      </c>
      <c r="P1226" t="s">
        <v>616</v>
      </c>
      <c r="Q1226" t="str">
        <f t="shared" si="19"/>
        <v>no</v>
      </c>
    </row>
    <row r="1227" spans="1:17" x14ac:dyDescent="0.2">
      <c r="A1227">
        <v>218663</v>
      </c>
      <c r="B1227" t="s">
        <v>1292</v>
      </c>
      <c r="C1227" t="s">
        <v>1271</v>
      </c>
      <c r="D1227">
        <v>0.60150000000000003</v>
      </c>
      <c r="E1227">
        <v>29820</v>
      </c>
      <c r="F1227">
        <v>35972</v>
      </c>
      <c r="G1227">
        <v>0.78820000000000001</v>
      </c>
      <c r="H1227">
        <v>0.92200000000000004</v>
      </c>
      <c r="I1227">
        <v>0.19109999999999999</v>
      </c>
      <c r="J1227">
        <v>62177</v>
      </c>
      <c r="K1227">
        <v>21500</v>
      </c>
      <c r="L1227">
        <v>12414</v>
      </c>
      <c r="M1227">
        <v>19</v>
      </c>
      <c r="N1227" t="s">
        <v>19</v>
      </c>
      <c r="O1227" t="s">
        <v>20</v>
      </c>
      <c r="P1227" t="s">
        <v>616</v>
      </c>
      <c r="Q1227" t="str">
        <f t="shared" si="19"/>
        <v>yes</v>
      </c>
    </row>
    <row r="1228" spans="1:17" x14ac:dyDescent="0.2">
      <c r="A1228">
        <v>218724</v>
      </c>
      <c r="B1228" t="s">
        <v>1293</v>
      </c>
      <c r="C1228" t="s">
        <v>1271</v>
      </c>
      <c r="D1228">
        <v>0.75270000000000004</v>
      </c>
      <c r="E1228">
        <v>10377</v>
      </c>
      <c r="F1228">
        <v>29628</v>
      </c>
      <c r="G1228">
        <v>0.48459999999999998</v>
      </c>
      <c r="H1228">
        <v>0.77429999999999999</v>
      </c>
      <c r="I1228">
        <v>0.26240000000000002</v>
      </c>
      <c r="J1228">
        <v>47258</v>
      </c>
      <c r="K1228">
        <v>23750</v>
      </c>
      <c r="L1228">
        <v>9103</v>
      </c>
      <c r="M1228">
        <v>17</v>
      </c>
      <c r="N1228" t="s">
        <v>19</v>
      </c>
      <c r="O1228" t="s">
        <v>20</v>
      </c>
      <c r="P1228" t="s">
        <v>616</v>
      </c>
      <c r="Q1228" t="str">
        <f t="shared" si="19"/>
        <v>no</v>
      </c>
    </row>
    <row r="1229" spans="1:17" x14ac:dyDescent="0.2">
      <c r="A1229">
        <v>218733</v>
      </c>
      <c r="B1229" t="s">
        <v>1294</v>
      </c>
      <c r="C1229" t="s">
        <v>1271</v>
      </c>
      <c r="D1229">
        <v>0.82620000000000005</v>
      </c>
      <c r="E1229">
        <v>2934</v>
      </c>
      <c r="F1229">
        <v>21750</v>
      </c>
      <c r="G1229">
        <v>0.36630000000000001</v>
      </c>
      <c r="H1229">
        <v>0.56459999999999999</v>
      </c>
      <c r="I1229">
        <v>0.70489999999999997</v>
      </c>
      <c r="J1229">
        <v>38262</v>
      </c>
      <c r="K1229">
        <v>31000</v>
      </c>
      <c r="L1229">
        <v>8174</v>
      </c>
      <c r="M1229">
        <v>19</v>
      </c>
      <c r="N1229" t="s">
        <v>19</v>
      </c>
      <c r="O1229" t="s">
        <v>73</v>
      </c>
      <c r="P1229" t="s">
        <v>616</v>
      </c>
      <c r="Q1229" t="str">
        <f t="shared" si="19"/>
        <v>no</v>
      </c>
    </row>
    <row r="1230" spans="1:17" x14ac:dyDescent="0.2">
      <c r="A1230">
        <v>218742</v>
      </c>
      <c r="B1230" t="s">
        <v>1295</v>
      </c>
      <c r="C1230" t="s">
        <v>1271</v>
      </c>
      <c r="D1230">
        <v>0.67259999999999998</v>
      </c>
      <c r="E1230">
        <v>4038</v>
      </c>
      <c r="F1230">
        <v>23090</v>
      </c>
      <c r="G1230">
        <v>0.4304</v>
      </c>
      <c r="H1230">
        <v>0.69850000000000001</v>
      </c>
      <c r="I1230">
        <v>0.46189999999999998</v>
      </c>
      <c r="J1230">
        <v>48587</v>
      </c>
      <c r="K1230">
        <v>22310</v>
      </c>
      <c r="L1230">
        <v>8412</v>
      </c>
      <c r="M1230">
        <v>15</v>
      </c>
      <c r="N1230" t="s">
        <v>19</v>
      </c>
      <c r="O1230" t="s">
        <v>29</v>
      </c>
      <c r="P1230" t="s">
        <v>616</v>
      </c>
      <c r="Q1230" t="str">
        <f t="shared" si="19"/>
        <v>no</v>
      </c>
    </row>
    <row r="1231" spans="1:17" x14ac:dyDescent="0.2">
      <c r="A1231">
        <v>218964</v>
      </c>
      <c r="B1231" t="s">
        <v>1296</v>
      </c>
      <c r="C1231" t="s">
        <v>1271</v>
      </c>
      <c r="D1231">
        <v>0.79249999999999998</v>
      </c>
      <c r="E1231">
        <v>3523</v>
      </c>
      <c r="F1231">
        <v>28676</v>
      </c>
      <c r="G1231">
        <v>0.56979999999999997</v>
      </c>
      <c r="H1231">
        <v>0.73609999999999998</v>
      </c>
      <c r="I1231">
        <v>0.40960000000000002</v>
      </c>
      <c r="J1231">
        <v>47185</v>
      </c>
      <c r="K1231">
        <v>26975</v>
      </c>
      <c r="L1231">
        <v>8923</v>
      </c>
      <c r="M1231">
        <v>13</v>
      </c>
      <c r="N1231" t="s">
        <v>19</v>
      </c>
      <c r="O1231" t="s">
        <v>20</v>
      </c>
      <c r="P1231" t="s">
        <v>616</v>
      </c>
      <c r="Q1231" t="str">
        <f t="shared" si="19"/>
        <v>no</v>
      </c>
    </row>
    <row r="1232" spans="1:17" x14ac:dyDescent="0.2">
      <c r="A1232">
        <v>218973</v>
      </c>
      <c r="B1232" t="s">
        <v>1297</v>
      </c>
      <c r="C1232" t="s">
        <v>1271</v>
      </c>
      <c r="D1232">
        <v>0.51939999999999997</v>
      </c>
      <c r="E1232">
        <v>1816</v>
      </c>
      <c r="F1232">
        <v>56005</v>
      </c>
      <c r="G1232">
        <v>0.84199999999999997</v>
      </c>
      <c r="H1232">
        <v>0.90980000000000005</v>
      </c>
      <c r="I1232">
        <v>0.15640000000000001</v>
      </c>
      <c r="J1232">
        <v>68964</v>
      </c>
      <c r="K1232">
        <v>25732</v>
      </c>
      <c r="L1232">
        <v>9083</v>
      </c>
      <c r="M1232">
        <v>12</v>
      </c>
      <c r="N1232" t="s">
        <v>24</v>
      </c>
      <c r="O1232" t="s">
        <v>20</v>
      </c>
      <c r="P1232" t="s">
        <v>616</v>
      </c>
      <c r="Q1232" t="str">
        <f t="shared" si="19"/>
        <v>yes</v>
      </c>
    </row>
    <row r="1233" spans="1:17" x14ac:dyDescent="0.2">
      <c r="A1233">
        <v>219602</v>
      </c>
      <c r="B1233" t="s">
        <v>1298</v>
      </c>
      <c r="C1233" t="s">
        <v>1299</v>
      </c>
      <c r="D1233">
        <v>0.96409999999999996</v>
      </c>
      <c r="E1233">
        <v>7560</v>
      </c>
      <c r="F1233">
        <v>14766</v>
      </c>
      <c r="G1233">
        <v>0.40239999999999998</v>
      </c>
      <c r="H1233">
        <v>0.69969999999999999</v>
      </c>
      <c r="I1233">
        <v>0.435</v>
      </c>
      <c r="J1233">
        <v>44301</v>
      </c>
      <c r="K1233">
        <v>20547</v>
      </c>
      <c r="L1233">
        <v>9044</v>
      </c>
      <c r="M1233">
        <v>14</v>
      </c>
      <c r="N1233" t="s">
        <v>19</v>
      </c>
      <c r="O1233" t="s">
        <v>20</v>
      </c>
      <c r="P1233" t="s">
        <v>137</v>
      </c>
      <c r="Q1233" t="str">
        <f t="shared" si="19"/>
        <v>no</v>
      </c>
    </row>
    <row r="1234" spans="1:17" x14ac:dyDescent="0.2">
      <c r="A1234">
        <v>219639</v>
      </c>
      <c r="B1234" t="s">
        <v>1300</v>
      </c>
      <c r="C1234" t="s">
        <v>1299</v>
      </c>
      <c r="D1234">
        <v>0.82020000000000004</v>
      </c>
      <c r="E1234">
        <v>770</v>
      </c>
      <c r="F1234">
        <v>13796</v>
      </c>
      <c r="G1234">
        <v>0.39800000000000002</v>
      </c>
      <c r="H1234">
        <v>0.52629999999999999</v>
      </c>
      <c r="I1234">
        <v>0.45429999999999998</v>
      </c>
      <c r="J1234">
        <v>72529</v>
      </c>
      <c r="K1234">
        <v>29500</v>
      </c>
      <c r="L1234">
        <v>10403</v>
      </c>
      <c r="M1234">
        <v>6</v>
      </c>
      <c r="N1234" t="s">
        <v>24</v>
      </c>
      <c r="O1234" t="s">
        <v>20</v>
      </c>
      <c r="P1234" t="s">
        <v>137</v>
      </c>
      <c r="Q1234" t="str">
        <f t="shared" si="19"/>
        <v>yes</v>
      </c>
    </row>
    <row r="1235" spans="1:17" x14ac:dyDescent="0.2">
      <c r="A1235">
        <v>219709</v>
      </c>
      <c r="B1235" t="s">
        <v>1301</v>
      </c>
      <c r="C1235" t="s">
        <v>1299</v>
      </c>
      <c r="D1235">
        <v>0.95279999999999998</v>
      </c>
      <c r="E1235">
        <v>7137</v>
      </c>
      <c r="F1235">
        <v>42540</v>
      </c>
      <c r="G1235">
        <v>0.70660000000000001</v>
      </c>
      <c r="H1235">
        <v>0.86939999999999995</v>
      </c>
      <c r="I1235">
        <v>0.20749999999999999</v>
      </c>
      <c r="J1235">
        <v>55930</v>
      </c>
      <c r="K1235">
        <v>20500</v>
      </c>
      <c r="L1235">
        <v>10550</v>
      </c>
      <c r="M1235">
        <v>12</v>
      </c>
      <c r="N1235" t="s">
        <v>24</v>
      </c>
      <c r="O1235" t="s">
        <v>20</v>
      </c>
      <c r="P1235" t="s">
        <v>137</v>
      </c>
      <c r="Q1235" t="str">
        <f t="shared" si="19"/>
        <v>yes</v>
      </c>
    </row>
    <row r="1236" spans="1:17" x14ac:dyDescent="0.2">
      <c r="A1236">
        <v>219718</v>
      </c>
      <c r="B1236" t="s">
        <v>193</v>
      </c>
      <c r="C1236" t="s">
        <v>1299</v>
      </c>
      <c r="D1236">
        <v>0.60229999999999995</v>
      </c>
      <c r="E1236">
        <v>1547</v>
      </c>
      <c r="F1236">
        <v>18712</v>
      </c>
      <c r="G1236">
        <v>0.35049999999999998</v>
      </c>
      <c r="H1236">
        <v>0.53920000000000001</v>
      </c>
      <c r="I1236">
        <v>0.317</v>
      </c>
      <c r="J1236">
        <v>47482</v>
      </c>
      <c r="K1236">
        <v>27249</v>
      </c>
      <c r="L1236">
        <v>3147</v>
      </c>
      <c r="M1236">
        <v>15</v>
      </c>
      <c r="N1236" t="s">
        <v>24</v>
      </c>
      <c r="O1236" t="s">
        <v>73</v>
      </c>
      <c r="P1236" t="s">
        <v>137</v>
      </c>
      <c r="Q1236" t="str">
        <f t="shared" si="19"/>
        <v>no</v>
      </c>
    </row>
    <row r="1237" spans="1:17" x14ac:dyDescent="0.2">
      <c r="A1237">
        <v>219806</v>
      </c>
      <c r="B1237" t="s">
        <v>1302</v>
      </c>
      <c r="C1237" t="s">
        <v>1299</v>
      </c>
      <c r="D1237">
        <v>0.90449999999999997</v>
      </c>
      <c r="E1237">
        <v>1387</v>
      </c>
      <c r="F1237">
        <v>34700</v>
      </c>
      <c r="G1237">
        <v>0.53239999999999998</v>
      </c>
      <c r="H1237">
        <v>0.74170000000000003</v>
      </c>
      <c r="I1237">
        <v>0.3337</v>
      </c>
      <c r="J1237">
        <v>48382</v>
      </c>
      <c r="K1237">
        <v>21500</v>
      </c>
      <c r="L1237">
        <v>6387</v>
      </c>
      <c r="M1237">
        <v>12</v>
      </c>
      <c r="N1237" t="s">
        <v>24</v>
      </c>
      <c r="O1237" t="s">
        <v>29</v>
      </c>
      <c r="P1237" t="s">
        <v>137</v>
      </c>
      <c r="Q1237" t="str">
        <f t="shared" si="19"/>
        <v>no</v>
      </c>
    </row>
    <row r="1238" spans="1:17" x14ac:dyDescent="0.2">
      <c r="A1238">
        <v>219833</v>
      </c>
      <c r="B1238" t="s">
        <v>1303</v>
      </c>
      <c r="C1238" t="s">
        <v>1299</v>
      </c>
      <c r="D1238">
        <v>0.86699999999999999</v>
      </c>
      <c r="E1238">
        <v>905</v>
      </c>
      <c r="F1238">
        <v>38420</v>
      </c>
      <c r="G1238">
        <v>0.54710000000000003</v>
      </c>
      <c r="H1238">
        <v>0.74870000000000003</v>
      </c>
      <c r="I1238">
        <v>0.30980000000000002</v>
      </c>
      <c r="J1238">
        <v>57478</v>
      </c>
      <c r="K1238">
        <v>27000</v>
      </c>
      <c r="L1238">
        <v>8036</v>
      </c>
      <c r="M1238">
        <v>9</v>
      </c>
      <c r="N1238" t="s">
        <v>24</v>
      </c>
      <c r="O1238" t="s">
        <v>20</v>
      </c>
      <c r="P1238" t="s">
        <v>137</v>
      </c>
      <c r="Q1238" t="str">
        <f t="shared" si="19"/>
        <v>yes</v>
      </c>
    </row>
    <row r="1239" spans="1:17" x14ac:dyDescent="0.2">
      <c r="A1239">
        <v>219949</v>
      </c>
      <c r="B1239" t="s">
        <v>1304</v>
      </c>
      <c r="C1239" t="s">
        <v>1299</v>
      </c>
      <c r="D1239">
        <v>0.67330000000000001</v>
      </c>
      <c r="E1239">
        <v>2104</v>
      </c>
      <c r="F1239">
        <v>27840</v>
      </c>
      <c r="G1239">
        <v>0.45590000000000003</v>
      </c>
      <c r="H1239">
        <v>0.59470000000000001</v>
      </c>
      <c r="I1239">
        <v>0.30280000000000001</v>
      </c>
      <c r="J1239">
        <v>57687</v>
      </c>
      <c r="K1239">
        <v>17952</v>
      </c>
      <c r="L1239">
        <v>6114</v>
      </c>
      <c r="M1239">
        <v>19</v>
      </c>
      <c r="N1239" t="s">
        <v>24</v>
      </c>
      <c r="O1239" t="s">
        <v>73</v>
      </c>
      <c r="P1239" t="s">
        <v>137</v>
      </c>
      <c r="Q1239" t="str">
        <f t="shared" si="19"/>
        <v>yes</v>
      </c>
    </row>
    <row r="1240" spans="1:17" x14ac:dyDescent="0.2">
      <c r="A1240">
        <v>219976</v>
      </c>
      <c r="B1240" t="s">
        <v>1305</v>
      </c>
      <c r="C1240" t="s">
        <v>1299</v>
      </c>
      <c r="D1240">
        <v>0.67730000000000001</v>
      </c>
      <c r="E1240">
        <v>2997</v>
      </c>
      <c r="F1240">
        <v>40572</v>
      </c>
      <c r="G1240">
        <v>0.72160000000000002</v>
      </c>
      <c r="H1240">
        <v>0.8357</v>
      </c>
      <c r="I1240">
        <v>0.24099999999999999</v>
      </c>
      <c r="J1240">
        <v>55541</v>
      </c>
      <c r="K1240">
        <v>19500</v>
      </c>
      <c r="L1240">
        <v>8832</v>
      </c>
      <c r="M1240">
        <v>13</v>
      </c>
      <c r="N1240" t="s">
        <v>24</v>
      </c>
      <c r="O1240" t="s">
        <v>20</v>
      </c>
      <c r="P1240" t="s">
        <v>137</v>
      </c>
      <c r="Q1240" t="str">
        <f t="shared" si="19"/>
        <v>yes</v>
      </c>
    </row>
    <row r="1241" spans="1:17" x14ac:dyDescent="0.2">
      <c r="A1241">
        <v>220075</v>
      </c>
      <c r="B1241" t="s">
        <v>1306</v>
      </c>
      <c r="C1241" t="s">
        <v>1299</v>
      </c>
      <c r="D1241">
        <v>0.8619</v>
      </c>
      <c r="E1241">
        <v>10004</v>
      </c>
      <c r="F1241">
        <v>14522</v>
      </c>
      <c r="G1241">
        <v>0.53210000000000002</v>
      </c>
      <c r="H1241">
        <v>0.75719999999999998</v>
      </c>
      <c r="I1241">
        <v>0.3483</v>
      </c>
      <c r="J1241">
        <v>44859</v>
      </c>
      <c r="K1241">
        <v>19442</v>
      </c>
      <c r="L1241">
        <v>8574</v>
      </c>
      <c r="M1241">
        <v>15</v>
      </c>
      <c r="N1241" t="s">
        <v>19</v>
      </c>
      <c r="O1241" t="s">
        <v>20</v>
      </c>
      <c r="P1241" t="s">
        <v>137</v>
      </c>
      <c r="Q1241" t="str">
        <f t="shared" si="19"/>
        <v>no</v>
      </c>
    </row>
    <row r="1242" spans="1:17" x14ac:dyDescent="0.2">
      <c r="A1242">
        <v>220181</v>
      </c>
      <c r="B1242" t="s">
        <v>1307</v>
      </c>
      <c r="C1242" t="s">
        <v>1299</v>
      </c>
      <c r="D1242">
        <v>0.37419999999999998</v>
      </c>
      <c r="E1242">
        <v>1035</v>
      </c>
      <c r="F1242">
        <v>25858</v>
      </c>
      <c r="G1242">
        <v>0.29930000000000001</v>
      </c>
      <c r="H1242">
        <v>0.73809999999999998</v>
      </c>
      <c r="I1242">
        <v>0.51790000000000003</v>
      </c>
      <c r="J1242">
        <v>45454</v>
      </c>
      <c r="K1242">
        <v>27000</v>
      </c>
      <c r="L1242">
        <v>6116</v>
      </c>
      <c r="M1242">
        <v>12</v>
      </c>
      <c r="N1242" t="s">
        <v>24</v>
      </c>
      <c r="O1242" t="s">
        <v>20</v>
      </c>
      <c r="P1242" t="s">
        <v>137</v>
      </c>
      <c r="Q1242" t="str">
        <f t="shared" si="19"/>
        <v>no</v>
      </c>
    </row>
    <row r="1243" spans="1:17" x14ac:dyDescent="0.2">
      <c r="A1243">
        <v>220215</v>
      </c>
      <c r="B1243" t="s">
        <v>1308</v>
      </c>
      <c r="C1243" t="s">
        <v>1299</v>
      </c>
      <c r="D1243">
        <v>0.5968</v>
      </c>
      <c r="E1243">
        <v>1212</v>
      </c>
      <c r="F1243">
        <v>25620</v>
      </c>
      <c r="G1243">
        <v>0.70779999999999998</v>
      </c>
      <c r="H1243">
        <v>0.85870000000000002</v>
      </c>
      <c r="I1243">
        <v>0.1802</v>
      </c>
      <c r="J1243">
        <v>47485</v>
      </c>
      <c r="K1243">
        <v>21500</v>
      </c>
      <c r="L1243">
        <v>7300</v>
      </c>
      <c r="M1243">
        <v>10</v>
      </c>
      <c r="N1243" t="s">
        <v>24</v>
      </c>
      <c r="O1243" t="s">
        <v>73</v>
      </c>
      <c r="P1243" t="s">
        <v>137</v>
      </c>
      <c r="Q1243" t="str">
        <f t="shared" si="19"/>
        <v>no</v>
      </c>
    </row>
    <row r="1244" spans="1:17" x14ac:dyDescent="0.2">
      <c r="A1244">
        <v>220473</v>
      </c>
      <c r="B1244" t="s">
        <v>1309</v>
      </c>
      <c r="C1244" t="s">
        <v>1299</v>
      </c>
      <c r="D1244">
        <v>0.65110000000000001</v>
      </c>
      <c r="E1244">
        <v>743</v>
      </c>
      <c r="F1244">
        <v>21122</v>
      </c>
      <c r="G1244">
        <v>0.56769999999999998</v>
      </c>
      <c r="H1244">
        <v>0.69410000000000005</v>
      </c>
      <c r="I1244">
        <v>0.38700000000000001</v>
      </c>
      <c r="J1244">
        <v>40596</v>
      </c>
      <c r="K1244">
        <v>21500</v>
      </c>
      <c r="L1244">
        <v>6075</v>
      </c>
      <c r="M1244">
        <v>12</v>
      </c>
      <c r="N1244" t="s">
        <v>24</v>
      </c>
      <c r="O1244" t="s">
        <v>73</v>
      </c>
      <c r="P1244" t="s">
        <v>137</v>
      </c>
      <c r="Q1244" t="str">
        <f t="shared" si="19"/>
        <v>no</v>
      </c>
    </row>
    <row r="1245" spans="1:17" x14ac:dyDescent="0.2">
      <c r="A1245">
        <v>220516</v>
      </c>
      <c r="B1245" t="s">
        <v>1310</v>
      </c>
      <c r="C1245" t="s">
        <v>1299</v>
      </c>
      <c r="D1245">
        <v>0.99719999999999998</v>
      </c>
      <c r="E1245">
        <v>908</v>
      </c>
      <c r="F1245">
        <v>36194</v>
      </c>
      <c r="G1245">
        <v>0.47870000000000001</v>
      </c>
      <c r="H1245">
        <v>0.60119999999999996</v>
      </c>
      <c r="I1245">
        <v>0.41639999999999999</v>
      </c>
      <c r="J1245">
        <v>59831</v>
      </c>
      <c r="K1245">
        <v>22750</v>
      </c>
      <c r="L1245">
        <v>5235</v>
      </c>
      <c r="M1245">
        <v>11</v>
      </c>
      <c r="N1245" t="s">
        <v>24</v>
      </c>
      <c r="O1245" t="s">
        <v>20</v>
      </c>
      <c r="P1245" t="s">
        <v>137</v>
      </c>
      <c r="Q1245" t="str">
        <f t="shared" si="19"/>
        <v>yes</v>
      </c>
    </row>
    <row r="1246" spans="1:17" x14ac:dyDescent="0.2">
      <c r="A1246">
        <v>220604</v>
      </c>
      <c r="B1246" t="s">
        <v>1311</v>
      </c>
      <c r="C1246" t="s">
        <v>1299</v>
      </c>
      <c r="D1246">
        <v>0.99229999999999996</v>
      </c>
      <c r="E1246">
        <v>581</v>
      </c>
      <c r="F1246">
        <v>12076</v>
      </c>
      <c r="G1246">
        <v>0.27029999999999998</v>
      </c>
      <c r="H1246">
        <v>0.47239999999999999</v>
      </c>
      <c r="I1246">
        <v>0.6734</v>
      </c>
      <c r="J1246">
        <v>35594</v>
      </c>
      <c r="K1246">
        <v>28070</v>
      </c>
      <c r="L1246">
        <v>5132</v>
      </c>
      <c r="M1246">
        <v>10</v>
      </c>
      <c r="N1246" t="s">
        <v>24</v>
      </c>
      <c r="O1246" t="s">
        <v>20</v>
      </c>
      <c r="P1246" t="s">
        <v>137</v>
      </c>
      <c r="Q1246" t="str">
        <f t="shared" si="19"/>
        <v>no</v>
      </c>
    </row>
    <row r="1247" spans="1:17" x14ac:dyDescent="0.2">
      <c r="A1247">
        <v>220613</v>
      </c>
      <c r="B1247" t="s">
        <v>1312</v>
      </c>
      <c r="C1247" t="s">
        <v>1299</v>
      </c>
      <c r="D1247">
        <v>0.70520000000000005</v>
      </c>
      <c r="E1247">
        <v>2617</v>
      </c>
      <c r="F1247">
        <v>23790</v>
      </c>
      <c r="G1247">
        <v>0.62590000000000001</v>
      </c>
      <c r="H1247">
        <v>0.82269999999999999</v>
      </c>
      <c r="I1247">
        <v>0.28739999999999999</v>
      </c>
      <c r="J1247">
        <v>43222</v>
      </c>
      <c r="K1247">
        <v>25750</v>
      </c>
      <c r="L1247">
        <v>7655</v>
      </c>
      <c r="M1247">
        <v>13</v>
      </c>
      <c r="N1247" t="s">
        <v>24</v>
      </c>
      <c r="O1247" t="s">
        <v>20</v>
      </c>
      <c r="P1247" t="s">
        <v>137</v>
      </c>
      <c r="Q1247" t="str">
        <f t="shared" si="19"/>
        <v>no</v>
      </c>
    </row>
    <row r="1248" spans="1:17" x14ac:dyDescent="0.2">
      <c r="A1248">
        <v>220631</v>
      </c>
      <c r="B1248" t="s">
        <v>1313</v>
      </c>
      <c r="C1248" t="s">
        <v>1299</v>
      </c>
      <c r="D1248">
        <v>0.62590000000000001</v>
      </c>
      <c r="E1248">
        <v>1572</v>
      </c>
      <c r="F1248">
        <v>26938</v>
      </c>
      <c r="G1248">
        <v>0.49659999999999999</v>
      </c>
      <c r="H1248">
        <v>0.7167</v>
      </c>
      <c r="I1248">
        <v>0.37130000000000002</v>
      </c>
      <c r="J1248">
        <v>49956</v>
      </c>
      <c r="K1248">
        <v>20000</v>
      </c>
      <c r="L1248">
        <v>7938</v>
      </c>
      <c r="M1248">
        <v>10</v>
      </c>
      <c r="N1248" t="s">
        <v>24</v>
      </c>
      <c r="O1248" t="s">
        <v>73</v>
      </c>
      <c r="P1248" t="s">
        <v>137</v>
      </c>
      <c r="Q1248" t="str">
        <f t="shared" si="19"/>
        <v>no</v>
      </c>
    </row>
    <row r="1249" spans="1:17" x14ac:dyDescent="0.2">
      <c r="A1249">
        <v>220701</v>
      </c>
      <c r="B1249" t="s">
        <v>1314</v>
      </c>
      <c r="C1249" t="s">
        <v>1299</v>
      </c>
      <c r="D1249">
        <v>0.86709999999999998</v>
      </c>
      <c r="E1249">
        <v>864</v>
      </c>
      <c r="F1249">
        <v>10924</v>
      </c>
      <c r="G1249">
        <v>0.36899999999999999</v>
      </c>
      <c r="H1249">
        <v>0.77170000000000005</v>
      </c>
      <c r="I1249">
        <v>0.36259999999999998</v>
      </c>
      <c r="J1249">
        <v>38924</v>
      </c>
      <c r="K1249">
        <v>21500</v>
      </c>
      <c r="L1249">
        <v>6695</v>
      </c>
      <c r="M1249">
        <v>14</v>
      </c>
      <c r="N1249" t="s">
        <v>19</v>
      </c>
      <c r="O1249" t="s">
        <v>73</v>
      </c>
      <c r="P1249" t="s">
        <v>137</v>
      </c>
      <c r="Q1249" t="str">
        <f t="shared" si="19"/>
        <v>no</v>
      </c>
    </row>
    <row r="1250" spans="1:17" x14ac:dyDescent="0.2">
      <c r="A1250">
        <v>220710</v>
      </c>
      <c r="B1250" t="s">
        <v>1315</v>
      </c>
      <c r="C1250" t="s">
        <v>1299</v>
      </c>
      <c r="D1250">
        <v>0.60919999999999996</v>
      </c>
      <c r="E1250">
        <v>1005</v>
      </c>
      <c r="F1250">
        <v>39284</v>
      </c>
      <c r="G1250">
        <v>0.5</v>
      </c>
      <c r="H1250">
        <v>0.71289999999999998</v>
      </c>
      <c r="I1250">
        <v>0.37740000000000001</v>
      </c>
      <c r="J1250">
        <v>49279</v>
      </c>
      <c r="K1250">
        <v>25375</v>
      </c>
      <c r="L1250">
        <v>6851</v>
      </c>
      <c r="M1250">
        <v>12</v>
      </c>
      <c r="N1250" t="s">
        <v>24</v>
      </c>
      <c r="O1250" t="s">
        <v>29</v>
      </c>
      <c r="P1250" t="s">
        <v>137</v>
      </c>
      <c r="Q1250" t="str">
        <f t="shared" si="19"/>
        <v>no</v>
      </c>
    </row>
    <row r="1251" spans="1:17" x14ac:dyDescent="0.2">
      <c r="A1251">
        <v>220862</v>
      </c>
      <c r="B1251" t="s">
        <v>1316</v>
      </c>
      <c r="C1251" t="s">
        <v>1299</v>
      </c>
      <c r="D1251">
        <v>0.72030000000000005</v>
      </c>
      <c r="E1251">
        <v>12701</v>
      </c>
      <c r="F1251">
        <v>15384</v>
      </c>
      <c r="G1251">
        <v>0.50890000000000002</v>
      </c>
      <c r="H1251">
        <v>0.77380000000000004</v>
      </c>
      <c r="I1251">
        <v>0.41220000000000001</v>
      </c>
      <c r="J1251">
        <v>48458</v>
      </c>
      <c r="K1251">
        <v>23300</v>
      </c>
      <c r="L1251">
        <v>9632</v>
      </c>
      <c r="M1251">
        <v>16</v>
      </c>
      <c r="N1251" t="s">
        <v>19</v>
      </c>
      <c r="O1251" t="s">
        <v>20</v>
      </c>
      <c r="P1251" t="s">
        <v>137</v>
      </c>
      <c r="Q1251" t="str">
        <f t="shared" si="19"/>
        <v>no</v>
      </c>
    </row>
    <row r="1252" spans="1:17" x14ac:dyDescent="0.2">
      <c r="A1252">
        <v>220978</v>
      </c>
      <c r="B1252" t="s">
        <v>1317</v>
      </c>
      <c r="C1252" t="s">
        <v>1299</v>
      </c>
      <c r="D1252">
        <v>0.69089999999999996</v>
      </c>
      <c r="E1252">
        <v>16301</v>
      </c>
      <c r="F1252">
        <v>31574</v>
      </c>
      <c r="G1252">
        <v>0.53700000000000003</v>
      </c>
      <c r="H1252">
        <v>0.79520000000000002</v>
      </c>
      <c r="I1252">
        <v>0.31769999999999998</v>
      </c>
      <c r="J1252">
        <v>48541</v>
      </c>
      <c r="K1252">
        <v>20000</v>
      </c>
      <c r="L1252">
        <v>9739</v>
      </c>
      <c r="M1252">
        <v>17</v>
      </c>
      <c r="N1252" t="s">
        <v>19</v>
      </c>
      <c r="O1252" t="s">
        <v>20</v>
      </c>
      <c r="P1252" t="s">
        <v>137</v>
      </c>
      <c r="Q1252" t="str">
        <f t="shared" si="19"/>
        <v>no</v>
      </c>
    </row>
    <row r="1253" spans="1:17" x14ac:dyDescent="0.2">
      <c r="A1253">
        <v>221351</v>
      </c>
      <c r="B1253" t="s">
        <v>1318</v>
      </c>
      <c r="C1253" t="s">
        <v>1299</v>
      </c>
      <c r="D1253">
        <v>0.50349999999999995</v>
      </c>
      <c r="E1253">
        <v>1836</v>
      </c>
      <c r="F1253">
        <v>57110</v>
      </c>
      <c r="G1253">
        <v>0.84530000000000005</v>
      </c>
      <c r="H1253">
        <v>0.92320000000000002</v>
      </c>
      <c r="I1253">
        <v>0.1593</v>
      </c>
      <c r="J1253">
        <v>66651</v>
      </c>
      <c r="K1253">
        <v>21761</v>
      </c>
      <c r="L1253">
        <v>9481</v>
      </c>
      <c r="M1253">
        <v>9</v>
      </c>
      <c r="N1253" t="s">
        <v>24</v>
      </c>
      <c r="O1253" t="s">
        <v>20</v>
      </c>
      <c r="P1253" t="s">
        <v>137</v>
      </c>
      <c r="Q1253" t="str">
        <f t="shared" si="19"/>
        <v>yes</v>
      </c>
    </row>
    <row r="1254" spans="1:17" x14ac:dyDescent="0.2">
      <c r="A1254">
        <v>221519</v>
      </c>
      <c r="B1254" t="s">
        <v>1319</v>
      </c>
      <c r="C1254" t="s">
        <v>1299</v>
      </c>
      <c r="D1254">
        <v>0.56899999999999995</v>
      </c>
      <c r="E1254">
        <v>1607</v>
      </c>
      <c r="F1254">
        <v>56120</v>
      </c>
      <c r="G1254">
        <v>0.79790000000000005</v>
      </c>
      <c r="H1254">
        <v>0.88859999999999995</v>
      </c>
      <c r="I1254">
        <v>0.1585</v>
      </c>
      <c r="J1254">
        <v>64911</v>
      </c>
      <c r="K1254">
        <v>22855</v>
      </c>
      <c r="L1254">
        <v>10158</v>
      </c>
      <c r="M1254">
        <v>9</v>
      </c>
      <c r="N1254" t="s">
        <v>24</v>
      </c>
      <c r="O1254" t="s">
        <v>73</v>
      </c>
      <c r="P1254" t="s">
        <v>137</v>
      </c>
      <c r="Q1254" t="str">
        <f t="shared" si="19"/>
        <v>yes</v>
      </c>
    </row>
    <row r="1255" spans="1:17" x14ac:dyDescent="0.2">
      <c r="A1255">
        <v>221661</v>
      </c>
      <c r="B1255" t="s">
        <v>1320</v>
      </c>
      <c r="C1255" t="s">
        <v>1299</v>
      </c>
      <c r="D1255">
        <v>0.65500000000000003</v>
      </c>
      <c r="E1255">
        <v>2773</v>
      </c>
      <c r="F1255">
        <v>27300</v>
      </c>
      <c r="G1255">
        <v>0.49390000000000001</v>
      </c>
      <c r="H1255">
        <v>0.82809999999999995</v>
      </c>
      <c r="I1255">
        <v>0.30630000000000002</v>
      </c>
      <c r="J1255">
        <v>53723</v>
      </c>
      <c r="K1255">
        <v>24500</v>
      </c>
      <c r="L1255">
        <v>6732</v>
      </c>
      <c r="M1255">
        <v>19</v>
      </c>
      <c r="N1255" t="s">
        <v>24</v>
      </c>
      <c r="O1255" t="s">
        <v>29</v>
      </c>
      <c r="P1255" t="s">
        <v>137</v>
      </c>
      <c r="Q1255" t="str">
        <f t="shared" si="19"/>
        <v>yes</v>
      </c>
    </row>
    <row r="1256" spans="1:17" x14ac:dyDescent="0.2">
      <c r="A1256">
        <v>221731</v>
      </c>
      <c r="B1256" t="s">
        <v>1321</v>
      </c>
      <c r="C1256" t="s">
        <v>1299</v>
      </c>
      <c r="D1256">
        <v>0.6885</v>
      </c>
      <c r="E1256">
        <v>846</v>
      </c>
      <c r="F1256">
        <v>30814</v>
      </c>
      <c r="G1256">
        <v>0.47589999999999999</v>
      </c>
      <c r="H1256">
        <v>0.72019999999999995</v>
      </c>
      <c r="I1256">
        <v>0.3921</v>
      </c>
      <c r="J1256">
        <v>45989</v>
      </c>
      <c r="K1256">
        <v>20000</v>
      </c>
      <c r="L1256">
        <v>5870</v>
      </c>
      <c r="M1256">
        <v>12</v>
      </c>
      <c r="N1256" t="s">
        <v>24</v>
      </c>
      <c r="O1256" t="s">
        <v>73</v>
      </c>
      <c r="P1256" t="s">
        <v>137</v>
      </c>
      <c r="Q1256" t="str">
        <f t="shared" si="19"/>
        <v>no</v>
      </c>
    </row>
    <row r="1257" spans="1:17" x14ac:dyDescent="0.2">
      <c r="A1257">
        <v>221740</v>
      </c>
      <c r="B1257" t="s">
        <v>1322</v>
      </c>
      <c r="C1257" t="s">
        <v>1299</v>
      </c>
      <c r="D1257">
        <v>0.81089999999999995</v>
      </c>
      <c r="E1257">
        <v>10074</v>
      </c>
      <c r="F1257">
        <v>18512</v>
      </c>
      <c r="G1257">
        <v>0.50239999999999996</v>
      </c>
      <c r="H1257">
        <v>0.72519999999999996</v>
      </c>
      <c r="I1257">
        <v>0.32800000000000001</v>
      </c>
      <c r="J1257">
        <v>51151</v>
      </c>
      <c r="K1257">
        <v>19500</v>
      </c>
      <c r="L1257">
        <v>10181</v>
      </c>
      <c r="M1257">
        <v>18</v>
      </c>
      <c r="N1257" t="s">
        <v>19</v>
      </c>
      <c r="O1257" t="s">
        <v>20</v>
      </c>
      <c r="P1257" t="s">
        <v>137</v>
      </c>
      <c r="Q1257" t="str">
        <f t="shared" si="19"/>
        <v>yes</v>
      </c>
    </row>
    <row r="1258" spans="1:17" x14ac:dyDescent="0.2">
      <c r="A1258">
        <v>221759</v>
      </c>
      <c r="B1258" t="s">
        <v>1323</v>
      </c>
      <c r="C1258" t="s">
        <v>1299</v>
      </c>
      <c r="D1258">
        <v>0.41599999999999998</v>
      </c>
      <c r="E1258">
        <v>30418</v>
      </c>
      <c r="F1258">
        <v>33256</v>
      </c>
      <c r="G1258">
        <v>0.73919999999999997</v>
      </c>
      <c r="H1258">
        <v>0.91900000000000004</v>
      </c>
      <c r="I1258">
        <v>0.18890000000000001</v>
      </c>
      <c r="J1258">
        <v>60249</v>
      </c>
      <c r="K1258">
        <v>20500</v>
      </c>
      <c r="L1258">
        <v>12968</v>
      </c>
      <c r="M1258">
        <v>18</v>
      </c>
      <c r="N1258" t="s">
        <v>19</v>
      </c>
      <c r="O1258" t="s">
        <v>20</v>
      </c>
      <c r="P1258" t="s">
        <v>137</v>
      </c>
      <c r="Q1258" t="str">
        <f t="shared" si="19"/>
        <v>yes</v>
      </c>
    </row>
    <row r="1259" spans="1:17" x14ac:dyDescent="0.2">
      <c r="A1259">
        <v>221768</v>
      </c>
      <c r="B1259" t="s">
        <v>1324</v>
      </c>
      <c r="C1259" t="s">
        <v>1299</v>
      </c>
      <c r="D1259">
        <v>0.88200000000000001</v>
      </c>
      <c r="E1259">
        <v>4866</v>
      </c>
      <c r="F1259">
        <v>16600</v>
      </c>
      <c r="G1259">
        <v>0.52539999999999998</v>
      </c>
      <c r="H1259">
        <v>0.76959999999999995</v>
      </c>
      <c r="I1259">
        <v>0.34420000000000001</v>
      </c>
      <c r="J1259">
        <v>44213</v>
      </c>
      <c r="K1259">
        <v>21024</v>
      </c>
      <c r="L1259">
        <v>8367</v>
      </c>
      <c r="M1259">
        <v>16</v>
      </c>
      <c r="N1259" t="s">
        <v>19</v>
      </c>
      <c r="O1259" t="s">
        <v>73</v>
      </c>
      <c r="P1259" t="s">
        <v>137</v>
      </c>
      <c r="Q1259" t="str">
        <f t="shared" si="19"/>
        <v>no</v>
      </c>
    </row>
    <row r="1260" spans="1:17" x14ac:dyDescent="0.2">
      <c r="A1260">
        <v>221838</v>
      </c>
      <c r="B1260" t="s">
        <v>1325</v>
      </c>
      <c r="C1260" t="s">
        <v>1299</v>
      </c>
      <c r="D1260">
        <v>0.70109999999999995</v>
      </c>
      <c r="E1260">
        <v>4848</v>
      </c>
      <c r="F1260">
        <v>22416</v>
      </c>
      <c r="G1260">
        <v>0.33989999999999998</v>
      </c>
      <c r="H1260">
        <v>0.33500000000000002</v>
      </c>
      <c r="I1260">
        <v>0.51129999999999998</v>
      </c>
      <c r="J1260">
        <v>42730</v>
      </c>
      <c r="K1260">
        <v>27000</v>
      </c>
      <c r="L1260">
        <v>8732</v>
      </c>
      <c r="M1260">
        <v>13</v>
      </c>
      <c r="N1260" t="s">
        <v>19</v>
      </c>
      <c r="O1260" t="s">
        <v>20</v>
      </c>
      <c r="P1260" t="s">
        <v>137</v>
      </c>
      <c r="Q1260" t="str">
        <f t="shared" si="19"/>
        <v>no</v>
      </c>
    </row>
    <row r="1261" spans="1:17" x14ac:dyDescent="0.2">
      <c r="A1261">
        <v>221847</v>
      </c>
      <c r="B1261" t="s">
        <v>1326</v>
      </c>
      <c r="C1261" t="s">
        <v>1299</v>
      </c>
      <c r="D1261">
        <v>0.76129999999999998</v>
      </c>
      <c r="E1261">
        <v>8698</v>
      </c>
      <c r="F1261">
        <v>15576</v>
      </c>
      <c r="G1261">
        <v>0.57669999999999999</v>
      </c>
      <c r="H1261">
        <v>0.78159999999999996</v>
      </c>
      <c r="I1261">
        <v>0.309</v>
      </c>
      <c r="J1261">
        <v>48501</v>
      </c>
      <c r="K1261">
        <v>15650</v>
      </c>
      <c r="L1261">
        <v>9427</v>
      </c>
      <c r="M1261">
        <v>16</v>
      </c>
      <c r="N1261" t="s">
        <v>19</v>
      </c>
      <c r="O1261" t="s">
        <v>73</v>
      </c>
      <c r="P1261" t="s">
        <v>137</v>
      </c>
      <c r="Q1261" t="str">
        <f t="shared" si="19"/>
        <v>no</v>
      </c>
    </row>
    <row r="1262" spans="1:17" x14ac:dyDescent="0.2">
      <c r="A1262">
        <v>221892</v>
      </c>
      <c r="B1262" t="s">
        <v>1327</v>
      </c>
      <c r="C1262" t="s">
        <v>1299</v>
      </c>
      <c r="D1262">
        <v>0.69440000000000002</v>
      </c>
      <c r="E1262">
        <v>1737</v>
      </c>
      <c r="F1262">
        <v>31300</v>
      </c>
      <c r="G1262">
        <v>0.53149999999999997</v>
      </c>
      <c r="H1262">
        <v>0.73599999999999999</v>
      </c>
      <c r="I1262">
        <v>0.32290000000000002</v>
      </c>
      <c r="J1262">
        <v>49378</v>
      </c>
      <c r="K1262">
        <v>18744</v>
      </c>
      <c r="L1262">
        <v>7392</v>
      </c>
      <c r="M1262">
        <v>20</v>
      </c>
      <c r="N1262" t="s">
        <v>24</v>
      </c>
      <c r="O1262" t="s">
        <v>20</v>
      </c>
      <c r="P1262" t="s">
        <v>137</v>
      </c>
      <c r="Q1262" t="str">
        <f t="shared" si="19"/>
        <v>no</v>
      </c>
    </row>
    <row r="1263" spans="1:17" x14ac:dyDescent="0.2">
      <c r="A1263">
        <v>221953</v>
      </c>
      <c r="B1263" t="s">
        <v>1328</v>
      </c>
      <c r="C1263" t="s">
        <v>1299</v>
      </c>
      <c r="D1263">
        <v>0.72170000000000001</v>
      </c>
      <c r="E1263">
        <v>785</v>
      </c>
      <c r="F1263">
        <v>29250</v>
      </c>
      <c r="G1263">
        <v>0.2545</v>
      </c>
      <c r="H1263">
        <v>0.62860000000000005</v>
      </c>
      <c r="I1263">
        <v>0.4637</v>
      </c>
      <c r="J1263">
        <v>44367</v>
      </c>
      <c r="K1263">
        <v>23250</v>
      </c>
      <c r="L1263">
        <v>5085</v>
      </c>
      <c r="M1263">
        <v>18</v>
      </c>
      <c r="N1263" t="s">
        <v>24</v>
      </c>
      <c r="O1263" t="s">
        <v>73</v>
      </c>
      <c r="P1263" t="s">
        <v>137</v>
      </c>
      <c r="Q1263" t="str">
        <f t="shared" si="19"/>
        <v>no</v>
      </c>
    </row>
    <row r="1264" spans="1:17" x14ac:dyDescent="0.2">
      <c r="A1264">
        <v>221971</v>
      </c>
      <c r="B1264" t="s">
        <v>1329</v>
      </c>
      <c r="C1264" t="s">
        <v>1299</v>
      </c>
      <c r="D1264">
        <v>0.60409999999999997</v>
      </c>
      <c r="E1264">
        <v>1607</v>
      </c>
      <c r="F1264">
        <v>40025</v>
      </c>
      <c r="G1264">
        <v>0.65959999999999996</v>
      </c>
      <c r="H1264">
        <v>0.89</v>
      </c>
      <c r="I1264">
        <v>0.24540000000000001</v>
      </c>
      <c r="J1264">
        <v>53990</v>
      </c>
      <c r="K1264">
        <v>20714</v>
      </c>
      <c r="L1264">
        <v>8181</v>
      </c>
      <c r="M1264">
        <v>9</v>
      </c>
      <c r="N1264" t="s">
        <v>24</v>
      </c>
      <c r="O1264" t="s">
        <v>20</v>
      </c>
      <c r="P1264" t="s">
        <v>137</v>
      </c>
      <c r="Q1264" t="str">
        <f t="shared" si="19"/>
        <v>yes</v>
      </c>
    </row>
    <row r="1265" spans="1:17" x14ac:dyDescent="0.2">
      <c r="A1265">
        <v>221999</v>
      </c>
      <c r="B1265" t="s">
        <v>1330</v>
      </c>
      <c r="C1265" t="s">
        <v>1299</v>
      </c>
      <c r="D1265">
        <v>5.8599999999999999E-2</v>
      </c>
      <c r="E1265">
        <v>7208</v>
      </c>
      <c r="F1265">
        <v>67498</v>
      </c>
      <c r="G1265">
        <v>0.93540000000000001</v>
      </c>
      <c r="H1265">
        <v>0.96340000000000003</v>
      </c>
      <c r="I1265">
        <v>0.20219999999999999</v>
      </c>
      <c r="J1265">
        <v>91565</v>
      </c>
      <c r="K1265">
        <v>14000</v>
      </c>
      <c r="L1265">
        <v>16361</v>
      </c>
      <c r="M1265">
        <v>8</v>
      </c>
      <c r="N1265" t="s">
        <v>24</v>
      </c>
      <c r="O1265" t="s">
        <v>20</v>
      </c>
      <c r="P1265" t="s">
        <v>137</v>
      </c>
      <c r="Q1265" t="str">
        <f t="shared" si="19"/>
        <v>yes</v>
      </c>
    </row>
    <row r="1266" spans="1:17" x14ac:dyDescent="0.2">
      <c r="A1266">
        <v>222178</v>
      </c>
      <c r="B1266" t="s">
        <v>1331</v>
      </c>
      <c r="C1266" t="s">
        <v>1332</v>
      </c>
      <c r="D1266">
        <v>0.6603</v>
      </c>
      <c r="E1266">
        <v>3195</v>
      </c>
      <c r="F1266">
        <v>44200</v>
      </c>
      <c r="G1266">
        <v>0.59009999999999996</v>
      </c>
      <c r="H1266">
        <v>0.80510000000000004</v>
      </c>
      <c r="I1266">
        <v>0.2233</v>
      </c>
      <c r="J1266">
        <v>55736</v>
      </c>
      <c r="K1266">
        <v>24250</v>
      </c>
      <c r="L1266">
        <v>8928</v>
      </c>
      <c r="M1266">
        <v>13</v>
      </c>
      <c r="N1266" t="s">
        <v>24</v>
      </c>
      <c r="O1266" t="s">
        <v>20</v>
      </c>
      <c r="P1266" t="s">
        <v>21</v>
      </c>
      <c r="Q1266" t="str">
        <f t="shared" si="19"/>
        <v>yes</v>
      </c>
    </row>
    <row r="1267" spans="1:17" x14ac:dyDescent="0.2">
      <c r="A1267">
        <v>222831</v>
      </c>
      <c r="B1267" t="s">
        <v>1333</v>
      </c>
      <c r="C1267" t="s">
        <v>1332</v>
      </c>
      <c r="D1267">
        <v>0.83009999999999995</v>
      </c>
      <c r="E1267">
        <v>5643</v>
      </c>
      <c r="F1267">
        <v>18300</v>
      </c>
      <c r="G1267">
        <v>0.43969999999999998</v>
      </c>
      <c r="H1267">
        <v>0.68640000000000001</v>
      </c>
      <c r="I1267">
        <v>0.27639999999999998</v>
      </c>
      <c r="J1267">
        <v>50116</v>
      </c>
      <c r="K1267">
        <v>20000</v>
      </c>
      <c r="L1267">
        <v>8211</v>
      </c>
      <c r="M1267">
        <v>19</v>
      </c>
      <c r="N1267" t="s">
        <v>19</v>
      </c>
      <c r="O1267" t="s">
        <v>20</v>
      </c>
      <c r="P1267" t="s">
        <v>21</v>
      </c>
      <c r="Q1267" t="str">
        <f t="shared" si="19"/>
        <v>yes</v>
      </c>
    </row>
    <row r="1268" spans="1:17" x14ac:dyDescent="0.2">
      <c r="A1268">
        <v>222983</v>
      </c>
      <c r="B1268" t="s">
        <v>1334</v>
      </c>
      <c r="C1268" t="s">
        <v>1332</v>
      </c>
      <c r="D1268">
        <v>0.47649999999999998</v>
      </c>
      <c r="E1268">
        <v>1165</v>
      </c>
      <c r="F1268">
        <v>48680</v>
      </c>
      <c r="G1268">
        <v>0.67049999999999998</v>
      </c>
      <c r="H1268">
        <v>0.79390000000000005</v>
      </c>
      <c r="I1268">
        <v>0.3085</v>
      </c>
      <c r="J1268">
        <v>61296</v>
      </c>
      <c r="K1268">
        <v>24500</v>
      </c>
      <c r="L1268">
        <v>8628</v>
      </c>
      <c r="M1268">
        <v>11</v>
      </c>
      <c r="N1268" t="s">
        <v>24</v>
      </c>
      <c r="O1268" t="s">
        <v>20</v>
      </c>
      <c r="P1268" t="s">
        <v>21</v>
      </c>
      <c r="Q1268" t="str">
        <f t="shared" si="19"/>
        <v>yes</v>
      </c>
    </row>
    <row r="1269" spans="1:17" x14ac:dyDescent="0.2">
      <c r="A1269">
        <v>223232</v>
      </c>
      <c r="B1269" t="s">
        <v>1335</v>
      </c>
      <c r="C1269" t="s">
        <v>1332</v>
      </c>
      <c r="D1269">
        <v>0.51280000000000003</v>
      </c>
      <c r="E1269">
        <v>14785</v>
      </c>
      <c r="F1269">
        <v>58100</v>
      </c>
      <c r="G1269">
        <v>0.79990000000000006</v>
      </c>
      <c r="H1269">
        <v>0.90949999999999998</v>
      </c>
      <c r="I1269">
        <v>0.1245</v>
      </c>
      <c r="J1269">
        <v>65793</v>
      </c>
      <c r="K1269">
        <v>23000</v>
      </c>
      <c r="L1269">
        <v>11998</v>
      </c>
      <c r="M1269">
        <v>15</v>
      </c>
      <c r="N1269" t="s">
        <v>24</v>
      </c>
      <c r="O1269" t="s">
        <v>20</v>
      </c>
      <c r="P1269" t="s">
        <v>21</v>
      </c>
      <c r="Q1269" t="str">
        <f t="shared" si="19"/>
        <v>yes</v>
      </c>
    </row>
    <row r="1270" spans="1:17" x14ac:dyDescent="0.2">
      <c r="A1270">
        <v>224004</v>
      </c>
      <c r="B1270" t="s">
        <v>1336</v>
      </c>
      <c r="C1270" t="s">
        <v>1332</v>
      </c>
      <c r="D1270">
        <v>0.91249999999999998</v>
      </c>
      <c r="E1270">
        <v>1185</v>
      </c>
      <c r="F1270">
        <v>23500</v>
      </c>
      <c r="G1270">
        <v>0.44600000000000001</v>
      </c>
      <c r="H1270">
        <v>0.58299999999999996</v>
      </c>
      <c r="I1270">
        <v>0.41420000000000001</v>
      </c>
      <c r="J1270">
        <v>60883</v>
      </c>
      <c r="K1270">
        <v>21852</v>
      </c>
      <c r="L1270">
        <v>6271</v>
      </c>
      <c r="M1270">
        <v>16</v>
      </c>
      <c r="N1270" t="s">
        <v>24</v>
      </c>
      <c r="O1270" t="s">
        <v>20</v>
      </c>
      <c r="P1270" t="s">
        <v>21</v>
      </c>
      <c r="Q1270" t="str">
        <f t="shared" si="19"/>
        <v>yes</v>
      </c>
    </row>
    <row r="1271" spans="1:17" x14ac:dyDescent="0.2">
      <c r="A1271">
        <v>224147</v>
      </c>
      <c r="B1271" t="s">
        <v>1337</v>
      </c>
      <c r="C1271" t="s">
        <v>1332</v>
      </c>
      <c r="D1271">
        <v>0.88580000000000003</v>
      </c>
      <c r="E1271">
        <v>8034</v>
      </c>
      <c r="F1271">
        <v>20794</v>
      </c>
      <c r="G1271">
        <v>0.40150000000000002</v>
      </c>
      <c r="H1271">
        <v>0.58430000000000004</v>
      </c>
      <c r="I1271">
        <v>0.42899999999999999</v>
      </c>
      <c r="J1271">
        <v>51865</v>
      </c>
      <c r="K1271">
        <v>23000</v>
      </c>
      <c r="L1271">
        <v>9497</v>
      </c>
      <c r="M1271">
        <v>19</v>
      </c>
      <c r="N1271" t="s">
        <v>19</v>
      </c>
      <c r="O1271" t="s">
        <v>20</v>
      </c>
      <c r="P1271" t="s">
        <v>21</v>
      </c>
      <c r="Q1271" t="str">
        <f t="shared" si="19"/>
        <v>yes</v>
      </c>
    </row>
    <row r="1272" spans="1:17" x14ac:dyDescent="0.2">
      <c r="A1272">
        <v>224226</v>
      </c>
      <c r="B1272" t="s">
        <v>1338</v>
      </c>
      <c r="C1272" t="s">
        <v>1332</v>
      </c>
      <c r="D1272">
        <v>0.88839999999999997</v>
      </c>
      <c r="E1272">
        <v>2403</v>
      </c>
      <c r="F1272">
        <v>40190</v>
      </c>
      <c r="G1272">
        <v>0.57010000000000005</v>
      </c>
      <c r="H1272">
        <v>0.64370000000000005</v>
      </c>
      <c r="I1272">
        <v>0.23050000000000001</v>
      </c>
      <c r="J1272">
        <v>56807</v>
      </c>
      <c r="K1272">
        <v>21591</v>
      </c>
      <c r="L1272">
        <v>8487</v>
      </c>
      <c r="M1272">
        <v>16</v>
      </c>
      <c r="N1272" t="s">
        <v>24</v>
      </c>
      <c r="O1272" t="s">
        <v>20</v>
      </c>
      <c r="P1272" t="s">
        <v>21</v>
      </c>
      <c r="Q1272" t="str">
        <f t="shared" si="19"/>
        <v>yes</v>
      </c>
    </row>
    <row r="1273" spans="1:17" x14ac:dyDescent="0.2">
      <c r="A1273">
        <v>224244</v>
      </c>
      <c r="B1273" t="s">
        <v>1339</v>
      </c>
      <c r="C1273" t="s">
        <v>1332</v>
      </c>
      <c r="D1273">
        <v>0.218</v>
      </c>
      <c r="E1273">
        <v>224</v>
      </c>
      <c r="F1273">
        <v>21730</v>
      </c>
      <c r="G1273">
        <v>0.28570000000000001</v>
      </c>
      <c r="H1273">
        <v>0.40910000000000002</v>
      </c>
      <c r="I1273">
        <v>0.48559999999999998</v>
      </c>
      <c r="J1273">
        <v>43503</v>
      </c>
      <c r="K1273">
        <v>24912</v>
      </c>
      <c r="L1273">
        <v>5606</v>
      </c>
      <c r="M1273">
        <v>13</v>
      </c>
      <c r="N1273" t="s">
        <v>24</v>
      </c>
      <c r="O1273" t="s">
        <v>29</v>
      </c>
      <c r="P1273" t="s">
        <v>21</v>
      </c>
      <c r="Q1273" t="str">
        <f t="shared" si="19"/>
        <v>no</v>
      </c>
    </row>
    <row r="1274" spans="1:17" x14ac:dyDescent="0.2">
      <c r="A1274">
        <v>224323</v>
      </c>
      <c r="B1274" t="s">
        <v>1340</v>
      </c>
      <c r="C1274" t="s">
        <v>1332</v>
      </c>
      <c r="D1274">
        <v>0.53439999999999999</v>
      </c>
      <c r="E1274">
        <v>1403</v>
      </c>
      <c r="F1274">
        <v>53930</v>
      </c>
      <c r="G1274">
        <v>0.73070000000000002</v>
      </c>
      <c r="H1274">
        <v>0.77229999999999999</v>
      </c>
      <c r="I1274">
        <v>0.25929999999999997</v>
      </c>
      <c r="J1274">
        <v>58285</v>
      </c>
      <c r="K1274">
        <v>23117</v>
      </c>
      <c r="L1274">
        <v>8867</v>
      </c>
      <c r="M1274">
        <v>11</v>
      </c>
      <c r="N1274" t="s">
        <v>24</v>
      </c>
      <c r="O1274" t="s">
        <v>20</v>
      </c>
      <c r="P1274" t="s">
        <v>21</v>
      </c>
      <c r="Q1274" t="str">
        <f t="shared" si="19"/>
        <v>yes</v>
      </c>
    </row>
    <row r="1275" spans="1:17" x14ac:dyDescent="0.2">
      <c r="A1275">
        <v>224527</v>
      </c>
      <c r="B1275" t="s">
        <v>1341</v>
      </c>
      <c r="C1275" t="s">
        <v>1332</v>
      </c>
      <c r="D1275">
        <v>0.5776</v>
      </c>
      <c r="E1275">
        <v>1352</v>
      </c>
      <c r="F1275">
        <v>30680</v>
      </c>
      <c r="G1275">
        <v>0.47120000000000001</v>
      </c>
      <c r="H1275">
        <v>0.70840000000000003</v>
      </c>
      <c r="I1275">
        <v>0.32190000000000002</v>
      </c>
      <c r="J1275">
        <v>52788</v>
      </c>
      <c r="K1275">
        <v>23250</v>
      </c>
      <c r="L1275">
        <v>7437</v>
      </c>
      <c r="M1275">
        <v>14</v>
      </c>
      <c r="N1275" t="s">
        <v>24</v>
      </c>
      <c r="O1275" t="s">
        <v>73</v>
      </c>
      <c r="P1275" t="s">
        <v>21</v>
      </c>
      <c r="Q1275" t="str">
        <f t="shared" si="19"/>
        <v>yes</v>
      </c>
    </row>
    <row r="1276" spans="1:17" x14ac:dyDescent="0.2">
      <c r="A1276">
        <v>224545</v>
      </c>
      <c r="B1276" t="s">
        <v>1342</v>
      </c>
      <c r="C1276" t="s">
        <v>1332</v>
      </c>
      <c r="D1276">
        <v>0.63539999999999996</v>
      </c>
      <c r="E1276">
        <v>1982</v>
      </c>
      <c r="F1276">
        <v>45080</v>
      </c>
      <c r="G1276">
        <v>0.29570000000000002</v>
      </c>
      <c r="H1276">
        <v>0.6371</v>
      </c>
      <c r="I1276">
        <v>0.52510000000000001</v>
      </c>
      <c r="J1276">
        <v>45515</v>
      </c>
      <c r="K1276">
        <v>18953</v>
      </c>
      <c r="L1276">
        <v>8835</v>
      </c>
      <c r="M1276">
        <v>14</v>
      </c>
      <c r="N1276" t="s">
        <v>19</v>
      </c>
      <c r="O1276" t="s">
        <v>20</v>
      </c>
      <c r="P1276" t="s">
        <v>21</v>
      </c>
      <c r="Q1276" t="str">
        <f t="shared" si="19"/>
        <v>no</v>
      </c>
    </row>
    <row r="1277" spans="1:17" x14ac:dyDescent="0.2">
      <c r="A1277">
        <v>224554</v>
      </c>
      <c r="B1277" t="s">
        <v>1343</v>
      </c>
      <c r="C1277" t="s">
        <v>1332</v>
      </c>
      <c r="D1277">
        <v>0.9224</v>
      </c>
      <c r="E1277">
        <v>9912</v>
      </c>
      <c r="F1277">
        <v>22326</v>
      </c>
      <c r="G1277">
        <v>0.42809999999999998</v>
      </c>
      <c r="H1277">
        <v>0.57230000000000003</v>
      </c>
      <c r="I1277">
        <v>0.4047</v>
      </c>
      <c r="J1277">
        <v>50296</v>
      </c>
      <c r="K1277">
        <v>20500</v>
      </c>
      <c r="L1277">
        <v>8866</v>
      </c>
      <c r="M1277">
        <v>17</v>
      </c>
      <c r="N1277" t="s">
        <v>19</v>
      </c>
      <c r="O1277" t="s">
        <v>73</v>
      </c>
      <c r="P1277" t="s">
        <v>21</v>
      </c>
      <c r="Q1277" t="str">
        <f t="shared" si="19"/>
        <v>yes</v>
      </c>
    </row>
    <row r="1278" spans="1:17" x14ac:dyDescent="0.2">
      <c r="A1278">
        <v>225247</v>
      </c>
      <c r="B1278" t="s">
        <v>1344</v>
      </c>
      <c r="C1278" t="s">
        <v>1332</v>
      </c>
      <c r="D1278">
        <v>0.9</v>
      </c>
      <c r="E1278">
        <v>1283</v>
      </c>
      <c r="F1278">
        <v>32960</v>
      </c>
      <c r="G1278">
        <v>0.46039999999999998</v>
      </c>
      <c r="H1278">
        <v>0.64870000000000005</v>
      </c>
      <c r="I1278">
        <v>0.40060000000000001</v>
      </c>
      <c r="J1278">
        <v>54771</v>
      </c>
      <c r="K1278">
        <v>24711</v>
      </c>
      <c r="L1278">
        <v>8035</v>
      </c>
      <c r="M1278">
        <v>15</v>
      </c>
      <c r="N1278" t="s">
        <v>24</v>
      </c>
      <c r="O1278" t="s">
        <v>20</v>
      </c>
      <c r="P1278" t="s">
        <v>21</v>
      </c>
      <c r="Q1278" t="str">
        <f t="shared" si="19"/>
        <v>yes</v>
      </c>
    </row>
    <row r="1279" spans="1:17" x14ac:dyDescent="0.2">
      <c r="A1279">
        <v>225399</v>
      </c>
      <c r="B1279" t="s">
        <v>1345</v>
      </c>
      <c r="C1279" t="s">
        <v>1332</v>
      </c>
      <c r="D1279">
        <v>0.84440000000000004</v>
      </c>
      <c r="E1279">
        <v>2886</v>
      </c>
      <c r="F1279">
        <v>39430</v>
      </c>
      <c r="G1279">
        <v>0.49120000000000003</v>
      </c>
      <c r="H1279">
        <v>0.69330000000000003</v>
      </c>
      <c r="I1279">
        <v>0.5554</v>
      </c>
      <c r="J1279">
        <v>55933</v>
      </c>
      <c r="K1279">
        <v>22642</v>
      </c>
      <c r="L1279">
        <v>8257</v>
      </c>
      <c r="M1279">
        <v>18</v>
      </c>
      <c r="N1279" t="s">
        <v>24</v>
      </c>
      <c r="O1279" t="s">
        <v>20</v>
      </c>
      <c r="P1279" t="s">
        <v>21</v>
      </c>
      <c r="Q1279" t="str">
        <f t="shared" si="19"/>
        <v>yes</v>
      </c>
    </row>
    <row r="1280" spans="1:17" x14ac:dyDescent="0.2">
      <c r="A1280">
        <v>225414</v>
      </c>
      <c r="B1280" t="s">
        <v>1346</v>
      </c>
      <c r="C1280" t="s">
        <v>1332</v>
      </c>
      <c r="D1280">
        <v>0.9052</v>
      </c>
      <c r="E1280">
        <v>6078</v>
      </c>
      <c r="F1280">
        <v>21114</v>
      </c>
      <c r="G1280">
        <v>0.51629999999999998</v>
      </c>
      <c r="H1280">
        <v>0.74439999999999995</v>
      </c>
      <c r="I1280">
        <v>0.45240000000000002</v>
      </c>
      <c r="J1280">
        <v>59004</v>
      </c>
      <c r="K1280">
        <v>17831</v>
      </c>
      <c r="L1280">
        <v>10108</v>
      </c>
      <c r="M1280">
        <v>15</v>
      </c>
      <c r="N1280" t="s">
        <v>19</v>
      </c>
      <c r="O1280" t="s">
        <v>20</v>
      </c>
      <c r="P1280" t="s">
        <v>21</v>
      </c>
      <c r="Q1280" t="str">
        <f t="shared" si="19"/>
        <v>yes</v>
      </c>
    </row>
    <row r="1281" spans="1:17" x14ac:dyDescent="0.2">
      <c r="A1281">
        <v>225432</v>
      </c>
      <c r="B1281" t="s">
        <v>1347</v>
      </c>
      <c r="C1281" t="s">
        <v>1332</v>
      </c>
      <c r="D1281">
        <v>0.89959999999999996</v>
      </c>
      <c r="E1281">
        <v>12555</v>
      </c>
      <c r="F1281">
        <v>17548</v>
      </c>
      <c r="G1281">
        <v>0.33200000000000002</v>
      </c>
      <c r="H1281">
        <v>0.67090000000000005</v>
      </c>
      <c r="I1281">
        <v>0.55220000000000002</v>
      </c>
      <c r="J1281">
        <v>53551</v>
      </c>
      <c r="K1281">
        <v>18750</v>
      </c>
      <c r="L1281">
        <v>9421</v>
      </c>
      <c r="M1281">
        <v>18</v>
      </c>
      <c r="N1281" t="s">
        <v>19</v>
      </c>
      <c r="O1281" t="s">
        <v>20</v>
      </c>
      <c r="P1281" t="s">
        <v>21</v>
      </c>
      <c r="Q1281" t="str">
        <f t="shared" si="19"/>
        <v>yes</v>
      </c>
    </row>
    <row r="1282" spans="1:17" x14ac:dyDescent="0.2">
      <c r="A1282">
        <v>225502</v>
      </c>
      <c r="B1282" t="s">
        <v>1348</v>
      </c>
      <c r="C1282" t="s">
        <v>1332</v>
      </c>
      <c r="D1282">
        <v>0.95899999999999996</v>
      </c>
      <c r="E1282">
        <v>2513</v>
      </c>
      <c r="F1282">
        <v>16989</v>
      </c>
      <c r="G1282">
        <v>0.26379999999999998</v>
      </c>
      <c r="H1282">
        <v>0.65100000000000002</v>
      </c>
      <c r="I1282">
        <v>0.48930000000000001</v>
      </c>
      <c r="J1282">
        <v>54467</v>
      </c>
      <c r="K1282">
        <v>18973</v>
      </c>
      <c r="L1282">
        <v>9358</v>
      </c>
      <c r="M1282">
        <v>15</v>
      </c>
      <c r="N1282" t="s">
        <v>19</v>
      </c>
      <c r="O1282" t="s">
        <v>20</v>
      </c>
      <c r="P1282" t="s">
        <v>21</v>
      </c>
      <c r="Q1282" t="str">
        <f t="shared" ref="Q1282:Q1345" si="20">IF(J1282&gt;50000,"yes","no")</f>
        <v>yes</v>
      </c>
    </row>
    <row r="1283" spans="1:17" x14ac:dyDescent="0.2">
      <c r="A1283">
        <v>225511</v>
      </c>
      <c r="B1283" t="s">
        <v>1349</v>
      </c>
      <c r="C1283" t="s">
        <v>1332</v>
      </c>
      <c r="D1283">
        <v>0.73919999999999997</v>
      </c>
      <c r="E1283">
        <v>38380</v>
      </c>
      <c r="F1283">
        <v>22547</v>
      </c>
      <c r="G1283">
        <v>0.64559999999999995</v>
      </c>
      <c r="H1283">
        <v>0.86990000000000001</v>
      </c>
      <c r="I1283">
        <v>0.41649999999999998</v>
      </c>
      <c r="J1283">
        <v>62377</v>
      </c>
      <c r="K1283">
        <v>18194</v>
      </c>
      <c r="L1283">
        <v>13242</v>
      </c>
      <c r="M1283">
        <v>22</v>
      </c>
      <c r="N1283" t="s">
        <v>19</v>
      </c>
      <c r="O1283" t="s">
        <v>20</v>
      </c>
      <c r="P1283" t="s">
        <v>21</v>
      </c>
      <c r="Q1283" t="str">
        <f t="shared" si="20"/>
        <v>yes</v>
      </c>
    </row>
    <row r="1284" spans="1:17" x14ac:dyDescent="0.2">
      <c r="A1284">
        <v>225548</v>
      </c>
      <c r="B1284" t="s">
        <v>1350</v>
      </c>
      <c r="C1284" t="s">
        <v>1332</v>
      </c>
      <c r="D1284">
        <v>0.67369999999999997</v>
      </c>
      <c r="E1284">
        <v>713</v>
      </c>
      <c r="F1284">
        <v>34982</v>
      </c>
      <c r="G1284">
        <v>0.27979999999999999</v>
      </c>
      <c r="H1284">
        <v>0.51739999999999997</v>
      </c>
      <c r="I1284">
        <v>0.44269999999999998</v>
      </c>
      <c r="J1284">
        <v>48376</v>
      </c>
      <c r="K1284">
        <v>26793</v>
      </c>
      <c r="L1284">
        <v>6842</v>
      </c>
      <c r="M1284">
        <v>10</v>
      </c>
      <c r="N1284" t="s">
        <v>24</v>
      </c>
      <c r="O1284" t="s">
        <v>73</v>
      </c>
      <c r="P1284" t="s">
        <v>21</v>
      </c>
      <c r="Q1284" t="str">
        <f t="shared" si="20"/>
        <v>no</v>
      </c>
    </row>
    <row r="1285" spans="1:17" x14ac:dyDescent="0.2">
      <c r="A1285">
        <v>225575</v>
      </c>
      <c r="B1285" t="s">
        <v>1351</v>
      </c>
      <c r="C1285" t="s">
        <v>1332</v>
      </c>
      <c r="D1285">
        <v>0.39090000000000003</v>
      </c>
      <c r="E1285">
        <v>1005</v>
      </c>
      <c r="F1285">
        <v>26709</v>
      </c>
      <c r="G1285">
        <v>0.33939999999999998</v>
      </c>
      <c r="H1285">
        <v>0.58189999999999997</v>
      </c>
      <c r="I1285">
        <v>0.61219999999999997</v>
      </c>
      <c r="J1285">
        <v>42937</v>
      </c>
      <c r="K1285">
        <v>30750</v>
      </c>
      <c r="L1285">
        <v>6364</v>
      </c>
      <c r="M1285">
        <v>14</v>
      </c>
      <c r="N1285" t="s">
        <v>24</v>
      </c>
      <c r="O1285" t="s">
        <v>20</v>
      </c>
      <c r="P1285" t="s">
        <v>21</v>
      </c>
      <c r="Q1285" t="str">
        <f t="shared" si="20"/>
        <v>no</v>
      </c>
    </row>
    <row r="1286" spans="1:17" x14ac:dyDescent="0.2">
      <c r="A1286">
        <v>225627</v>
      </c>
      <c r="B1286" t="s">
        <v>1352</v>
      </c>
      <c r="C1286" t="s">
        <v>1332</v>
      </c>
      <c r="D1286">
        <v>0.98140000000000005</v>
      </c>
      <c r="E1286">
        <v>4440</v>
      </c>
      <c r="F1286">
        <v>37090</v>
      </c>
      <c r="G1286">
        <v>0.50980000000000003</v>
      </c>
      <c r="H1286">
        <v>0.71289999999999998</v>
      </c>
      <c r="I1286">
        <v>0.44600000000000001</v>
      </c>
      <c r="J1286">
        <v>56733</v>
      </c>
      <c r="K1286">
        <v>27000</v>
      </c>
      <c r="L1286">
        <v>9001</v>
      </c>
      <c r="M1286">
        <v>12</v>
      </c>
      <c r="N1286" t="s">
        <v>24</v>
      </c>
      <c r="O1286" t="s">
        <v>20</v>
      </c>
      <c r="P1286" t="s">
        <v>21</v>
      </c>
      <c r="Q1286" t="str">
        <f t="shared" si="20"/>
        <v>yes</v>
      </c>
    </row>
    <row r="1287" spans="1:17" x14ac:dyDescent="0.2">
      <c r="A1287">
        <v>226091</v>
      </c>
      <c r="B1287" t="s">
        <v>1353</v>
      </c>
      <c r="C1287" t="s">
        <v>1332</v>
      </c>
      <c r="D1287">
        <v>0.86409999999999998</v>
      </c>
      <c r="E1287">
        <v>8150</v>
      </c>
      <c r="F1287">
        <v>18745</v>
      </c>
      <c r="G1287">
        <v>0.37319999999999998</v>
      </c>
      <c r="H1287">
        <v>0.61870000000000003</v>
      </c>
      <c r="I1287">
        <v>0.46489999999999998</v>
      </c>
      <c r="J1287">
        <v>49652</v>
      </c>
      <c r="K1287">
        <v>21250</v>
      </c>
      <c r="L1287">
        <v>9286</v>
      </c>
      <c r="M1287">
        <v>20</v>
      </c>
      <c r="N1287" t="s">
        <v>19</v>
      </c>
      <c r="O1287" t="s">
        <v>20</v>
      </c>
      <c r="P1287" t="s">
        <v>21</v>
      </c>
      <c r="Q1287" t="str">
        <f t="shared" si="20"/>
        <v>no</v>
      </c>
    </row>
    <row r="1288" spans="1:17" x14ac:dyDescent="0.2">
      <c r="A1288">
        <v>226152</v>
      </c>
      <c r="B1288" t="s">
        <v>1354</v>
      </c>
      <c r="C1288" t="s">
        <v>1332</v>
      </c>
      <c r="D1288">
        <v>0.44369999999999998</v>
      </c>
      <c r="E1288">
        <v>6667</v>
      </c>
      <c r="F1288">
        <v>19454</v>
      </c>
      <c r="G1288">
        <v>0.4647</v>
      </c>
      <c r="H1288">
        <v>0.77829999999999999</v>
      </c>
      <c r="I1288">
        <v>0.64510000000000001</v>
      </c>
      <c r="J1288">
        <v>48386</v>
      </c>
      <c r="K1288">
        <v>15000</v>
      </c>
      <c r="L1288">
        <v>9203</v>
      </c>
      <c r="M1288">
        <v>21</v>
      </c>
      <c r="N1288" t="s">
        <v>19</v>
      </c>
      <c r="O1288" t="s">
        <v>20</v>
      </c>
      <c r="P1288" t="s">
        <v>21</v>
      </c>
      <c r="Q1288" t="str">
        <f t="shared" si="20"/>
        <v>no</v>
      </c>
    </row>
    <row r="1289" spans="1:17" x14ac:dyDescent="0.2">
      <c r="A1289">
        <v>226231</v>
      </c>
      <c r="B1289" t="s">
        <v>1355</v>
      </c>
      <c r="C1289" t="s">
        <v>1332</v>
      </c>
      <c r="D1289">
        <v>0.38009999999999999</v>
      </c>
      <c r="E1289">
        <v>1468</v>
      </c>
      <c r="F1289">
        <v>37160</v>
      </c>
      <c r="G1289">
        <v>0.58579999999999999</v>
      </c>
      <c r="H1289">
        <v>0.80779999999999996</v>
      </c>
      <c r="I1289">
        <v>0.13289999999999999</v>
      </c>
      <c r="J1289">
        <v>57103</v>
      </c>
      <c r="K1289">
        <v>26000</v>
      </c>
      <c r="L1289">
        <v>6550</v>
      </c>
      <c r="M1289">
        <v>11</v>
      </c>
      <c r="N1289" t="s">
        <v>24</v>
      </c>
      <c r="O1289" t="s">
        <v>20</v>
      </c>
      <c r="P1289" t="s">
        <v>21</v>
      </c>
      <c r="Q1289" t="str">
        <f t="shared" si="20"/>
        <v>yes</v>
      </c>
    </row>
    <row r="1290" spans="1:17" x14ac:dyDescent="0.2">
      <c r="A1290">
        <v>226383</v>
      </c>
      <c r="B1290" t="s">
        <v>1356</v>
      </c>
      <c r="C1290" t="s">
        <v>1332</v>
      </c>
      <c r="D1290">
        <v>0.73099999999999998</v>
      </c>
      <c r="E1290">
        <v>1252</v>
      </c>
      <c r="F1290">
        <v>28540</v>
      </c>
      <c r="G1290">
        <v>0.51359999999999995</v>
      </c>
      <c r="H1290">
        <v>0.70320000000000005</v>
      </c>
      <c r="I1290">
        <v>0.34320000000000001</v>
      </c>
      <c r="J1290">
        <v>53787</v>
      </c>
      <c r="K1290">
        <v>20948</v>
      </c>
      <c r="L1290">
        <v>6790</v>
      </c>
      <c r="M1290">
        <v>11</v>
      </c>
      <c r="N1290" t="s">
        <v>24</v>
      </c>
      <c r="O1290" t="s">
        <v>20</v>
      </c>
      <c r="P1290" t="s">
        <v>21</v>
      </c>
      <c r="Q1290" t="str">
        <f t="shared" si="20"/>
        <v>yes</v>
      </c>
    </row>
    <row r="1291" spans="1:17" x14ac:dyDescent="0.2">
      <c r="A1291">
        <v>226471</v>
      </c>
      <c r="B1291" t="s">
        <v>1357</v>
      </c>
      <c r="C1291" t="s">
        <v>1332</v>
      </c>
      <c r="D1291">
        <v>0.95760000000000001</v>
      </c>
      <c r="E1291">
        <v>2759</v>
      </c>
      <c r="F1291">
        <v>32020</v>
      </c>
      <c r="G1291">
        <v>0.49309999999999998</v>
      </c>
      <c r="H1291">
        <v>0.62419999999999998</v>
      </c>
      <c r="I1291">
        <v>0.39650000000000002</v>
      </c>
      <c r="J1291">
        <v>56132</v>
      </c>
      <c r="K1291">
        <v>26000</v>
      </c>
      <c r="L1291">
        <v>8752</v>
      </c>
      <c r="M1291">
        <v>17</v>
      </c>
      <c r="N1291" t="s">
        <v>24</v>
      </c>
      <c r="O1291" t="s">
        <v>29</v>
      </c>
      <c r="P1291" t="s">
        <v>21</v>
      </c>
      <c r="Q1291" t="str">
        <f t="shared" si="20"/>
        <v>yes</v>
      </c>
    </row>
    <row r="1292" spans="1:17" x14ac:dyDescent="0.2">
      <c r="A1292">
        <v>226587</v>
      </c>
      <c r="B1292" t="s">
        <v>1358</v>
      </c>
      <c r="C1292" t="s">
        <v>1332</v>
      </c>
      <c r="D1292">
        <v>0.57040000000000002</v>
      </c>
      <c r="E1292">
        <v>1176</v>
      </c>
      <c r="F1292">
        <v>32340</v>
      </c>
      <c r="G1292">
        <v>0.44290000000000002</v>
      </c>
      <c r="H1292">
        <v>0.63519999999999999</v>
      </c>
      <c r="I1292">
        <v>0.2382</v>
      </c>
      <c r="J1292">
        <v>48779</v>
      </c>
      <c r="K1292">
        <v>27000</v>
      </c>
      <c r="L1292">
        <v>7497</v>
      </c>
      <c r="M1292">
        <v>16</v>
      </c>
      <c r="N1292" t="s">
        <v>24</v>
      </c>
      <c r="O1292" t="s">
        <v>20</v>
      </c>
      <c r="P1292" t="s">
        <v>21</v>
      </c>
      <c r="Q1292" t="str">
        <f t="shared" si="20"/>
        <v>no</v>
      </c>
    </row>
    <row r="1293" spans="1:17" x14ac:dyDescent="0.2">
      <c r="A1293">
        <v>226833</v>
      </c>
      <c r="B1293" t="s">
        <v>1359</v>
      </c>
      <c r="C1293" t="s">
        <v>1332</v>
      </c>
      <c r="D1293">
        <v>0.93520000000000003</v>
      </c>
      <c r="E1293">
        <v>4087</v>
      </c>
      <c r="F1293">
        <v>12530</v>
      </c>
      <c r="G1293">
        <v>0.4274</v>
      </c>
      <c r="H1293">
        <v>0.63929999999999998</v>
      </c>
      <c r="I1293">
        <v>0.40649999999999997</v>
      </c>
      <c r="J1293">
        <v>55747</v>
      </c>
      <c r="K1293">
        <v>21030</v>
      </c>
      <c r="L1293">
        <v>8183</v>
      </c>
      <c r="M1293">
        <v>18</v>
      </c>
      <c r="N1293" t="s">
        <v>19</v>
      </c>
      <c r="O1293" t="s">
        <v>20</v>
      </c>
      <c r="P1293" t="s">
        <v>21</v>
      </c>
      <c r="Q1293" t="str">
        <f t="shared" si="20"/>
        <v>yes</v>
      </c>
    </row>
    <row r="1294" spans="1:17" x14ac:dyDescent="0.2">
      <c r="A1294">
        <v>227216</v>
      </c>
      <c r="B1294" t="s">
        <v>1360</v>
      </c>
      <c r="C1294" t="s">
        <v>1332</v>
      </c>
      <c r="D1294">
        <v>0.72230000000000005</v>
      </c>
      <c r="E1294">
        <v>34341</v>
      </c>
      <c r="F1294">
        <v>21149</v>
      </c>
      <c r="G1294">
        <v>0.60709999999999997</v>
      </c>
      <c r="H1294">
        <v>0.76649999999999996</v>
      </c>
      <c r="I1294">
        <v>0.38040000000000002</v>
      </c>
      <c r="J1294">
        <v>57010</v>
      </c>
      <c r="K1294">
        <v>19250</v>
      </c>
      <c r="L1294">
        <v>11092</v>
      </c>
      <c r="M1294">
        <v>25</v>
      </c>
      <c r="N1294" t="s">
        <v>19</v>
      </c>
      <c r="O1294" t="s">
        <v>20</v>
      </c>
      <c r="P1294" t="s">
        <v>21</v>
      </c>
      <c r="Q1294" t="str">
        <f t="shared" si="20"/>
        <v>yes</v>
      </c>
    </row>
    <row r="1295" spans="1:17" x14ac:dyDescent="0.2">
      <c r="A1295">
        <v>227368</v>
      </c>
      <c r="B1295" t="s">
        <v>1361</v>
      </c>
      <c r="C1295" t="s">
        <v>1332</v>
      </c>
      <c r="D1295">
        <v>0.94189999999999996</v>
      </c>
      <c r="E1295">
        <v>28666</v>
      </c>
      <c r="F1295">
        <v>19827</v>
      </c>
      <c r="G1295">
        <v>0.50900000000000001</v>
      </c>
      <c r="H1295">
        <v>0.81110000000000004</v>
      </c>
      <c r="I1295">
        <v>0.65080000000000005</v>
      </c>
      <c r="J1295">
        <v>49620</v>
      </c>
      <c r="K1295">
        <v>12950</v>
      </c>
      <c r="L1295">
        <v>9041</v>
      </c>
      <c r="M1295">
        <v>20</v>
      </c>
      <c r="N1295" t="s">
        <v>19</v>
      </c>
      <c r="O1295" t="s">
        <v>20</v>
      </c>
      <c r="P1295" t="s">
        <v>21</v>
      </c>
      <c r="Q1295" t="str">
        <f t="shared" si="20"/>
        <v>no</v>
      </c>
    </row>
    <row r="1296" spans="1:17" x14ac:dyDescent="0.2">
      <c r="A1296">
        <v>227429</v>
      </c>
      <c r="B1296" t="s">
        <v>1362</v>
      </c>
      <c r="C1296" t="s">
        <v>1332</v>
      </c>
      <c r="D1296">
        <v>0.40279999999999999</v>
      </c>
      <c r="E1296">
        <v>620</v>
      </c>
      <c r="F1296">
        <v>13498</v>
      </c>
      <c r="G1296">
        <v>0.26869999999999999</v>
      </c>
      <c r="H1296">
        <v>0.48980000000000001</v>
      </c>
      <c r="I1296">
        <v>0.67279999999999995</v>
      </c>
      <c r="J1296">
        <v>29288</v>
      </c>
      <c r="K1296">
        <v>23373</v>
      </c>
      <c r="L1296">
        <v>6785</v>
      </c>
      <c r="M1296">
        <v>20</v>
      </c>
      <c r="N1296" t="s">
        <v>24</v>
      </c>
      <c r="O1296" t="s">
        <v>20</v>
      </c>
      <c r="P1296" t="s">
        <v>21</v>
      </c>
      <c r="Q1296" t="str">
        <f t="shared" si="20"/>
        <v>no</v>
      </c>
    </row>
    <row r="1297" spans="1:17" x14ac:dyDescent="0.2">
      <c r="A1297">
        <v>227526</v>
      </c>
      <c r="B1297" t="s">
        <v>1363</v>
      </c>
      <c r="C1297" t="s">
        <v>1332</v>
      </c>
      <c r="D1297">
        <v>0.79310000000000003</v>
      </c>
      <c r="E1297">
        <v>8877</v>
      </c>
      <c r="F1297">
        <v>26874</v>
      </c>
      <c r="G1297">
        <v>0.432</v>
      </c>
      <c r="H1297">
        <v>0.75619999999999998</v>
      </c>
      <c r="I1297">
        <v>0.65600000000000003</v>
      </c>
      <c r="J1297">
        <v>45411</v>
      </c>
      <c r="K1297">
        <v>27000</v>
      </c>
      <c r="L1297">
        <v>9530</v>
      </c>
      <c r="M1297">
        <v>17</v>
      </c>
      <c r="N1297" t="s">
        <v>19</v>
      </c>
      <c r="O1297" t="s">
        <v>73</v>
      </c>
      <c r="P1297" t="s">
        <v>21</v>
      </c>
      <c r="Q1297" t="str">
        <f t="shared" si="20"/>
        <v>no</v>
      </c>
    </row>
    <row r="1298" spans="1:17" x14ac:dyDescent="0.2">
      <c r="A1298">
        <v>227757</v>
      </c>
      <c r="B1298" t="s">
        <v>1364</v>
      </c>
      <c r="C1298" t="s">
        <v>1332</v>
      </c>
      <c r="D1298">
        <v>0.08</v>
      </c>
      <c r="E1298">
        <v>4776</v>
      </c>
      <c r="F1298">
        <v>64144</v>
      </c>
      <c r="G1298">
        <v>0.94640000000000002</v>
      </c>
      <c r="H1298">
        <v>0.97409999999999997</v>
      </c>
      <c r="I1298">
        <v>0.17030000000000001</v>
      </c>
      <c r="J1298">
        <v>89718</v>
      </c>
      <c r="K1298">
        <v>11000</v>
      </c>
      <c r="L1298">
        <v>18454</v>
      </c>
      <c r="M1298">
        <v>6</v>
      </c>
      <c r="N1298" t="s">
        <v>24</v>
      </c>
      <c r="O1298" t="s">
        <v>20</v>
      </c>
      <c r="P1298" t="s">
        <v>21</v>
      </c>
      <c r="Q1298" t="str">
        <f t="shared" si="20"/>
        <v>yes</v>
      </c>
    </row>
    <row r="1299" spans="1:17" x14ac:dyDescent="0.2">
      <c r="A1299">
        <v>227845</v>
      </c>
      <c r="B1299" t="s">
        <v>1365</v>
      </c>
      <c r="C1299" t="s">
        <v>1332</v>
      </c>
      <c r="D1299">
        <v>0.81420000000000003</v>
      </c>
      <c r="E1299">
        <v>2493</v>
      </c>
      <c r="F1299">
        <v>51384</v>
      </c>
      <c r="G1299">
        <v>0.62590000000000001</v>
      </c>
      <c r="H1299">
        <v>0.79669999999999996</v>
      </c>
      <c r="I1299">
        <v>0.42370000000000002</v>
      </c>
      <c r="J1299">
        <v>58826</v>
      </c>
      <c r="K1299">
        <v>24803</v>
      </c>
      <c r="L1299">
        <v>9902</v>
      </c>
      <c r="M1299">
        <v>12</v>
      </c>
      <c r="N1299" t="s">
        <v>24</v>
      </c>
      <c r="O1299" t="s">
        <v>20</v>
      </c>
      <c r="P1299" t="s">
        <v>21</v>
      </c>
      <c r="Q1299" t="str">
        <f t="shared" si="20"/>
        <v>yes</v>
      </c>
    </row>
    <row r="1300" spans="1:17" x14ac:dyDescent="0.2">
      <c r="A1300">
        <v>227863</v>
      </c>
      <c r="B1300" t="s">
        <v>350</v>
      </c>
      <c r="C1300" t="s">
        <v>1332</v>
      </c>
      <c r="D1300">
        <v>0.8992</v>
      </c>
      <c r="E1300">
        <v>3220</v>
      </c>
      <c r="F1300">
        <v>34634</v>
      </c>
      <c r="G1300">
        <v>0.68769999999999998</v>
      </c>
      <c r="H1300">
        <v>0.77700000000000002</v>
      </c>
      <c r="I1300">
        <v>0.41639999999999999</v>
      </c>
      <c r="J1300">
        <v>59224</v>
      </c>
      <c r="K1300">
        <v>19928</v>
      </c>
      <c r="L1300">
        <v>7661</v>
      </c>
      <c r="M1300">
        <v>16</v>
      </c>
      <c r="N1300" t="s">
        <v>24</v>
      </c>
      <c r="O1300" t="s">
        <v>20</v>
      </c>
      <c r="P1300" t="s">
        <v>21</v>
      </c>
      <c r="Q1300" t="str">
        <f t="shared" si="20"/>
        <v>yes</v>
      </c>
    </row>
    <row r="1301" spans="1:17" x14ac:dyDescent="0.2">
      <c r="A1301">
        <v>227881</v>
      </c>
      <c r="B1301" t="s">
        <v>1366</v>
      </c>
      <c r="C1301" t="s">
        <v>1332</v>
      </c>
      <c r="D1301">
        <v>0.90259999999999996</v>
      </c>
      <c r="E1301">
        <v>17743</v>
      </c>
      <c r="F1301">
        <v>19068</v>
      </c>
      <c r="G1301">
        <v>0.54759999999999998</v>
      </c>
      <c r="H1301">
        <v>0.73250000000000004</v>
      </c>
      <c r="I1301">
        <v>0.4133</v>
      </c>
      <c r="J1301">
        <v>54211</v>
      </c>
      <c r="K1301">
        <v>21983</v>
      </c>
      <c r="L1301">
        <v>8196</v>
      </c>
      <c r="M1301">
        <v>19</v>
      </c>
      <c r="N1301" t="s">
        <v>19</v>
      </c>
      <c r="O1301" t="s">
        <v>73</v>
      </c>
      <c r="P1301" t="s">
        <v>21</v>
      </c>
      <c r="Q1301" t="str">
        <f t="shared" si="20"/>
        <v>yes</v>
      </c>
    </row>
    <row r="1302" spans="1:17" x14ac:dyDescent="0.2">
      <c r="A1302">
        <v>228042</v>
      </c>
      <c r="B1302" t="s">
        <v>1367</v>
      </c>
      <c r="C1302" t="s">
        <v>1332</v>
      </c>
      <c r="D1302">
        <v>0.88200000000000001</v>
      </c>
      <c r="E1302">
        <v>1053</v>
      </c>
      <c r="F1302">
        <v>39266</v>
      </c>
      <c r="G1302">
        <v>0.43180000000000002</v>
      </c>
      <c r="H1302">
        <v>0.66790000000000005</v>
      </c>
      <c r="I1302">
        <v>0.43790000000000001</v>
      </c>
      <c r="J1302">
        <v>52228</v>
      </c>
      <c r="K1302">
        <v>23250</v>
      </c>
      <c r="L1302">
        <v>7796</v>
      </c>
      <c r="M1302">
        <v>13</v>
      </c>
      <c r="N1302" t="s">
        <v>24</v>
      </c>
      <c r="O1302" t="s">
        <v>73</v>
      </c>
      <c r="P1302" t="s">
        <v>21</v>
      </c>
      <c r="Q1302" t="str">
        <f t="shared" si="20"/>
        <v>yes</v>
      </c>
    </row>
    <row r="1303" spans="1:17" x14ac:dyDescent="0.2">
      <c r="A1303">
        <v>228149</v>
      </c>
      <c r="B1303" t="s">
        <v>1368</v>
      </c>
      <c r="C1303" t="s">
        <v>1332</v>
      </c>
      <c r="D1303">
        <v>0.97760000000000002</v>
      </c>
      <c r="E1303">
        <v>1951</v>
      </c>
      <c r="F1303">
        <v>37434</v>
      </c>
      <c r="G1303">
        <v>0.58930000000000005</v>
      </c>
      <c r="H1303">
        <v>0.73</v>
      </c>
      <c r="I1303">
        <v>0.3861</v>
      </c>
      <c r="J1303">
        <v>56955</v>
      </c>
      <c r="K1303">
        <v>25563</v>
      </c>
      <c r="L1303">
        <v>10724</v>
      </c>
      <c r="M1303">
        <v>11</v>
      </c>
      <c r="N1303" t="s">
        <v>24</v>
      </c>
      <c r="O1303" t="s">
        <v>20</v>
      </c>
      <c r="P1303" t="s">
        <v>21</v>
      </c>
      <c r="Q1303" t="str">
        <f t="shared" si="20"/>
        <v>yes</v>
      </c>
    </row>
    <row r="1304" spans="1:17" x14ac:dyDescent="0.2">
      <c r="A1304">
        <v>228246</v>
      </c>
      <c r="B1304" t="s">
        <v>1369</v>
      </c>
      <c r="C1304" t="s">
        <v>1332</v>
      </c>
      <c r="D1304">
        <v>0.63349999999999995</v>
      </c>
      <c r="E1304">
        <v>7277</v>
      </c>
      <c r="F1304">
        <v>67040</v>
      </c>
      <c r="G1304">
        <v>0.8427</v>
      </c>
      <c r="H1304">
        <v>0.9052</v>
      </c>
      <c r="I1304">
        <v>0.12759999999999999</v>
      </c>
      <c r="J1304">
        <v>78354</v>
      </c>
      <c r="K1304">
        <v>19500</v>
      </c>
      <c r="L1304">
        <v>14916</v>
      </c>
      <c r="M1304">
        <v>11</v>
      </c>
      <c r="N1304" t="s">
        <v>24</v>
      </c>
      <c r="O1304" t="s">
        <v>29</v>
      </c>
      <c r="P1304" t="s">
        <v>21</v>
      </c>
      <c r="Q1304" t="str">
        <f t="shared" si="20"/>
        <v>yes</v>
      </c>
    </row>
    <row r="1305" spans="1:17" x14ac:dyDescent="0.2">
      <c r="A1305">
        <v>228325</v>
      </c>
      <c r="B1305" t="s">
        <v>1370</v>
      </c>
      <c r="C1305" t="s">
        <v>1332</v>
      </c>
      <c r="D1305">
        <v>0.89019999999999999</v>
      </c>
      <c r="E1305">
        <v>1479</v>
      </c>
      <c r="F1305">
        <v>25064</v>
      </c>
      <c r="G1305">
        <v>0.41560000000000002</v>
      </c>
      <c r="H1305">
        <v>0.75160000000000005</v>
      </c>
      <c r="I1305">
        <v>0.47799999999999998</v>
      </c>
      <c r="J1305">
        <v>46238</v>
      </c>
      <c r="K1305">
        <v>24725</v>
      </c>
      <c r="L1305">
        <v>6539</v>
      </c>
      <c r="M1305">
        <v>15</v>
      </c>
      <c r="N1305" t="s">
        <v>24</v>
      </c>
      <c r="O1305" t="s">
        <v>29</v>
      </c>
      <c r="P1305" t="s">
        <v>21</v>
      </c>
      <c r="Q1305" t="str">
        <f t="shared" si="20"/>
        <v>no</v>
      </c>
    </row>
    <row r="1306" spans="1:17" x14ac:dyDescent="0.2">
      <c r="A1306">
        <v>228343</v>
      </c>
      <c r="B1306" t="s">
        <v>1371</v>
      </c>
      <c r="C1306" t="s">
        <v>1332</v>
      </c>
      <c r="D1306">
        <v>0.43049999999999999</v>
      </c>
      <c r="E1306">
        <v>1440</v>
      </c>
      <c r="F1306">
        <v>53813</v>
      </c>
      <c r="G1306">
        <v>0.72789999999999999</v>
      </c>
      <c r="H1306">
        <v>0.80600000000000005</v>
      </c>
      <c r="I1306">
        <v>0.25330000000000003</v>
      </c>
      <c r="J1306">
        <v>56878</v>
      </c>
      <c r="K1306">
        <v>25000</v>
      </c>
      <c r="L1306">
        <v>8920</v>
      </c>
      <c r="M1306">
        <v>11</v>
      </c>
      <c r="N1306" t="s">
        <v>24</v>
      </c>
      <c r="O1306" t="s">
        <v>20</v>
      </c>
      <c r="P1306" t="s">
        <v>21</v>
      </c>
      <c r="Q1306" t="str">
        <f t="shared" si="20"/>
        <v>yes</v>
      </c>
    </row>
    <row r="1307" spans="1:17" x14ac:dyDescent="0.2">
      <c r="A1307">
        <v>228431</v>
      </c>
      <c r="B1307" t="s">
        <v>1372</v>
      </c>
      <c r="C1307" t="s">
        <v>1332</v>
      </c>
      <c r="D1307">
        <v>0.93989999999999996</v>
      </c>
      <c r="E1307">
        <v>8728</v>
      </c>
      <c r="F1307">
        <v>23426</v>
      </c>
      <c r="G1307">
        <v>0.5333</v>
      </c>
      <c r="H1307">
        <v>0.71689999999999998</v>
      </c>
      <c r="I1307">
        <v>0.38869999999999999</v>
      </c>
      <c r="J1307">
        <v>49634</v>
      </c>
      <c r="K1307">
        <v>23409</v>
      </c>
      <c r="L1307">
        <v>8694</v>
      </c>
      <c r="M1307">
        <v>16</v>
      </c>
      <c r="N1307" t="s">
        <v>19</v>
      </c>
      <c r="O1307" t="s">
        <v>73</v>
      </c>
      <c r="P1307" t="s">
        <v>21</v>
      </c>
      <c r="Q1307" t="str">
        <f t="shared" si="20"/>
        <v>no</v>
      </c>
    </row>
    <row r="1308" spans="1:17" x14ac:dyDescent="0.2">
      <c r="A1308">
        <v>228459</v>
      </c>
      <c r="B1308" t="s">
        <v>1373</v>
      </c>
      <c r="C1308" t="s">
        <v>1332</v>
      </c>
      <c r="D1308">
        <v>0.89319999999999999</v>
      </c>
      <c r="E1308">
        <v>36177</v>
      </c>
      <c r="F1308">
        <v>22930</v>
      </c>
      <c r="G1308">
        <v>0.55279999999999996</v>
      </c>
      <c r="H1308">
        <v>0.80079999999999996</v>
      </c>
      <c r="I1308">
        <v>0.37240000000000001</v>
      </c>
      <c r="J1308">
        <v>56906</v>
      </c>
      <c r="K1308">
        <v>21000</v>
      </c>
      <c r="L1308">
        <v>9186</v>
      </c>
      <c r="M1308">
        <v>21</v>
      </c>
      <c r="N1308" t="s">
        <v>19</v>
      </c>
      <c r="O1308" t="s">
        <v>20</v>
      </c>
      <c r="P1308" t="s">
        <v>21</v>
      </c>
      <c r="Q1308" t="str">
        <f t="shared" si="20"/>
        <v>yes</v>
      </c>
    </row>
    <row r="1309" spans="1:17" x14ac:dyDescent="0.2">
      <c r="A1309">
        <v>228468</v>
      </c>
      <c r="B1309" t="s">
        <v>1374</v>
      </c>
      <c r="C1309" t="s">
        <v>1332</v>
      </c>
      <c r="D1309">
        <v>0.78359999999999996</v>
      </c>
      <c r="E1309">
        <v>570</v>
      </c>
      <c r="F1309">
        <v>25380</v>
      </c>
      <c r="G1309">
        <v>0.52339999999999998</v>
      </c>
      <c r="H1309">
        <v>0.72670000000000001</v>
      </c>
      <c r="I1309">
        <v>0.42109999999999997</v>
      </c>
      <c r="J1309">
        <v>52946</v>
      </c>
      <c r="K1309">
        <v>26998</v>
      </c>
      <c r="L1309">
        <v>6313</v>
      </c>
      <c r="M1309">
        <v>12</v>
      </c>
      <c r="N1309" t="s">
        <v>24</v>
      </c>
      <c r="O1309" t="s">
        <v>73</v>
      </c>
      <c r="P1309" t="s">
        <v>21</v>
      </c>
      <c r="Q1309" t="str">
        <f t="shared" si="20"/>
        <v>yes</v>
      </c>
    </row>
    <row r="1310" spans="1:17" x14ac:dyDescent="0.2">
      <c r="A1310">
        <v>228501</v>
      </c>
      <c r="B1310" t="s">
        <v>1375</v>
      </c>
      <c r="C1310" t="s">
        <v>1332</v>
      </c>
      <c r="D1310">
        <v>0.98709999999999998</v>
      </c>
      <c r="E1310">
        <v>1396</v>
      </c>
      <c r="F1310">
        <v>17672</v>
      </c>
      <c r="G1310">
        <v>0.2994</v>
      </c>
      <c r="H1310">
        <v>0.4491</v>
      </c>
      <c r="I1310">
        <v>0.57740000000000002</v>
      </c>
      <c r="J1310">
        <v>41871</v>
      </c>
      <c r="K1310">
        <v>15900</v>
      </c>
      <c r="L1310">
        <v>7971</v>
      </c>
      <c r="M1310">
        <v>11</v>
      </c>
      <c r="N1310" t="s">
        <v>19</v>
      </c>
      <c r="O1310" t="s">
        <v>73</v>
      </c>
      <c r="P1310" t="s">
        <v>21</v>
      </c>
      <c r="Q1310" t="str">
        <f t="shared" si="20"/>
        <v>no</v>
      </c>
    </row>
    <row r="1311" spans="1:17" x14ac:dyDescent="0.2">
      <c r="A1311">
        <v>228529</v>
      </c>
      <c r="B1311" t="s">
        <v>1376</v>
      </c>
      <c r="C1311" t="s">
        <v>1332</v>
      </c>
      <c r="D1311">
        <v>0.89549999999999996</v>
      </c>
      <c r="E1311">
        <v>12673</v>
      </c>
      <c r="F1311">
        <v>18142</v>
      </c>
      <c r="G1311">
        <v>0.48209999999999997</v>
      </c>
      <c r="H1311">
        <v>0.69850000000000001</v>
      </c>
      <c r="I1311">
        <v>0.34399999999999997</v>
      </c>
      <c r="J1311">
        <v>53040</v>
      </c>
      <c r="K1311">
        <v>19606</v>
      </c>
      <c r="L1311">
        <v>8339</v>
      </c>
      <c r="M1311">
        <v>20</v>
      </c>
      <c r="N1311" t="s">
        <v>19</v>
      </c>
      <c r="O1311" t="s">
        <v>73</v>
      </c>
      <c r="P1311" t="s">
        <v>21</v>
      </c>
      <c r="Q1311" t="str">
        <f t="shared" si="20"/>
        <v>yes</v>
      </c>
    </row>
    <row r="1312" spans="1:17" x14ac:dyDescent="0.2">
      <c r="A1312">
        <v>228705</v>
      </c>
      <c r="B1312" t="s">
        <v>1377</v>
      </c>
      <c r="C1312" t="s">
        <v>1332</v>
      </c>
      <c r="D1312">
        <v>0.90920000000000001</v>
      </c>
      <c r="E1312">
        <v>4748</v>
      </c>
      <c r="F1312">
        <v>25746</v>
      </c>
      <c r="G1312">
        <v>0.41870000000000002</v>
      </c>
      <c r="H1312">
        <v>0.64590000000000003</v>
      </c>
      <c r="I1312">
        <v>0.52729999999999999</v>
      </c>
      <c r="J1312">
        <v>51450</v>
      </c>
      <c r="K1312">
        <v>22934</v>
      </c>
      <c r="L1312">
        <v>8761</v>
      </c>
      <c r="M1312">
        <v>18</v>
      </c>
      <c r="N1312" t="s">
        <v>19</v>
      </c>
      <c r="O1312" t="s">
        <v>73</v>
      </c>
      <c r="P1312" t="s">
        <v>21</v>
      </c>
      <c r="Q1312" t="str">
        <f t="shared" si="20"/>
        <v>yes</v>
      </c>
    </row>
    <row r="1313" spans="1:17" x14ac:dyDescent="0.2">
      <c r="A1313">
        <v>228723</v>
      </c>
      <c r="B1313" t="s">
        <v>1378</v>
      </c>
      <c r="C1313" t="s">
        <v>1332</v>
      </c>
      <c r="D1313">
        <v>0.57430000000000003</v>
      </c>
      <c r="E1313">
        <v>59615</v>
      </c>
      <c r="F1313">
        <v>40124</v>
      </c>
      <c r="G1313">
        <v>0.83909999999999996</v>
      </c>
      <c r="H1313">
        <v>0.94310000000000005</v>
      </c>
      <c r="I1313">
        <v>0.19639999999999999</v>
      </c>
      <c r="J1313">
        <v>72097</v>
      </c>
      <c r="K1313">
        <v>17804</v>
      </c>
      <c r="L1313">
        <v>14776</v>
      </c>
      <c r="M1313">
        <v>20</v>
      </c>
      <c r="N1313" t="s">
        <v>19</v>
      </c>
      <c r="O1313" t="s">
        <v>20</v>
      </c>
      <c r="P1313" t="s">
        <v>21</v>
      </c>
      <c r="Q1313" t="str">
        <f t="shared" si="20"/>
        <v>yes</v>
      </c>
    </row>
    <row r="1314" spans="1:17" x14ac:dyDescent="0.2">
      <c r="A1314">
        <v>228769</v>
      </c>
      <c r="B1314" t="s">
        <v>1379</v>
      </c>
      <c r="C1314" t="s">
        <v>1332</v>
      </c>
      <c r="D1314">
        <v>0.79900000000000004</v>
      </c>
      <c r="E1314">
        <v>32294</v>
      </c>
      <c r="F1314">
        <v>29582</v>
      </c>
      <c r="G1314">
        <v>0.54020000000000001</v>
      </c>
      <c r="H1314">
        <v>0.72940000000000005</v>
      </c>
      <c r="I1314">
        <v>0.42299999999999999</v>
      </c>
      <c r="J1314">
        <v>63199</v>
      </c>
      <c r="K1314">
        <v>17527</v>
      </c>
      <c r="L1314">
        <v>11502</v>
      </c>
      <c r="M1314">
        <v>23</v>
      </c>
      <c r="N1314" t="s">
        <v>19</v>
      </c>
      <c r="O1314" t="s">
        <v>20</v>
      </c>
      <c r="P1314" t="s">
        <v>21</v>
      </c>
      <c r="Q1314" t="str">
        <f t="shared" si="20"/>
        <v>yes</v>
      </c>
    </row>
    <row r="1315" spans="1:17" x14ac:dyDescent="0.2">
      <c r="A1315">
        <v>228778</v>
      </c>
      <c r="B1315" t="s">
        <v>1380</v>
      </c>
      <c r="C1315" t="s">
        <v>1332</v>
      </c>
      <c r="D1315">
        <v>0.26640000000000003</v>
      </c>
      <c r="E1315">
        <v>42855</v>
      </c>
      <c r="F1315">
        <v>44908</v>
      </c>
      <c r="G1315">
        <v>0.88900000000000001</v>
      </c>
      <c r="H1315">
        <v>0.96740000000000004</v>
      </c>
      <c r="I1315">
        <v>0.25850000000000001</v>
      </c>
      <c r="J1315">
        <v>75121</v>
      </c>
      <c r="K1315">
        <v>20500</v>
      </c>
      <c r="L1315">
        <v>15819</v>
      </c>
      <c r="M1315">
        <v>18</v>
      </c>
      <c r="N1315" t="s">
        <v>19</v>
      </c>
      <c r="O1315" t="s">
        <v>20</v>
      </c>
      <c r="P1315" t="s">
        <v>21</v>
      </c>
      <c r="Q1315" t="str">
        <f t="shared" si="20"/>
        <v>yes</v>
      </c>
    </row>
    <row r="1316" spans="1:17" x14ac:dyDescent="0.2">
      <c r="A1316">
        <v>228787</v>
      </c>
      <c r="B1316" t="s">
        <v>1381</v>
      </c>
      <c r="C1316" t="s">
        <v>1332</v>
      </c>
      <c r="D1316">
        <v>0.65129999999999999</v>
      </c>
      <c r="E1316">
        <v>21751</v>
      </c>
      <c r="F1316">
        <v>40144</v>
      </c>
      <c r="G1316">
        <v>0.75690000000000002</v>
      </c>
      <c r="H1316">
        <v>0.89949999999999997</v>
      </c>
      <c r="I1316">
        <v>0.29970000000000002</v>
      </c>
      <c r="J1316">
        <v>68227</v>
      </c>
      <c r="K1316">
        <v>18000</v>
      </c>
      <c r="L1316">
        <v>15085</v>
      </c>
      <c r="M1316">
        <v>23</v>
      </c>
      <c r="N1316" t="s">
        <v>19</v>
      </c>
      <c r="O1316" t="s">
        <v>20</v>
      </c>
      <c r="P1316" t="s">
        <v>21</v>
      </c>
      <c r="Q1316" t="str">
        <f t="shared" si="20"/>
        <v>yes</v>
      </c>
    </row>
    <row r="1317" spans="1:17" x14ac:dyDescent="0.2">
      <c r="A1317">
        <v>228796</v>
      </c>
      <c r="B1317" t="s">
        <v>1382</v>
      </c>
      <c r="C1317" t="s">
        <v>1332</v>
      </c>
      <c r="D1317">
        <v>0.99919999999999998</v>
      </c>
      <c r="E1317">
        <v>21005</v>
      </c>
      <c r="F1317">
        <v>25502</v>
      </c>
      <c r="G1317">
        <v>0.50170000000000003</v>
      </c>
      <c r="H1317">
        <v>0.78939999999999999</v>
      </c>
      <c r="I1317">
        <v>0.61609999999999998</v>
      </c>
      <c r="J1317">
        <v>50923</v>
      </c>
      <c r="K1317">
        <v>18000</v>
      </c>
      <c r="L1317">
        <v>10239</v>
      </c>
      <c r="M1317">
        <v>21</v>
      </c>
      <c r="N1317" t="s">
        <v>19</v>
      </c>
      <c r="O1317" t="s">
        <v>20</v>
      </c>
      <c r="P1317" t="s">
        <v>21</v>
      </c>
      <c r="Q1317" t="str">
        <f t="shared" si="20"/>
        <v>yes</v>
      </c>
    </row>
    <row r="1318" spans="1:17" x14ac:dyDescent="0.2">
      <c r="A1318">
        <v>228802</v>
      </c>
      <c r="B1318" t="s">
        <v>1383</v>
      </c>
      <c r="C1318" t="s">
        <v>1332</v>
      </c>
      <c r="D1318">
        <v>0.94020000000000004</v>
      </c>
      <c r="E1318">
        <v>7440</v>
      </c>
      <c r="F1318">
        <v>25494</v>
      </c>
      <c r="G1318">
        <v>0.5413</v>
      </c>
      <c r="H1318">
        <v>0.76780000000000004</v>
      </c>
      <c r="I1318">
        <v>0.39739999999999998</v>
      </c>
      <c r="J1318">
        <v>57053</v>
      </c>
      <c r="K1318">
        <v>17137</v>
      </c>
      <c r="L1318">
        <v>10385</v>
      </c>
      <c r="M1318">
        <v>17</v>
      </c>
      <c r="N1318" t="s">
        <v>19</v>
      </c>
      <c r="O1318" t="s">
        <v>20</v>
      </c>
      <c r="P1318" t="s">
        <v>21</v>
      </c>
      <c r="Q1318" t="str">
        <f t="shared" si="20"/>
        <v>yes</v>
      </c>
    </row>
    <row r="1319" spans="1:17" x14ac:dyDescent="0.2">
      <c r="A1319">
        <v>228875</v>
      </c>
      <c r="B1319" t="s">
        <v>1384</v>
      </c>
      <c r="C1319" t="s">
        <v>1332</v>
      </c>
      <c r="D1319">
        <v>0.44490000000000002</v>
      </c>
      <c r="E1319">
        <v>11026</v>
      </c>
      <c r="F1319">
        <v>61740</v>
      </c>
      <c r="G1319">
        <v>0.85509999999999997</v>
      </c>
      <c r="H1319">
        <v>0.92869999999999997</v>
      </c>
      <c r="I1319">
        <v>0.14319999999999999</v>
      </c>
      <c r="J1319">
        <v>68424</v>
      </c>
      <c r="K1319">
        <v>21500</v>
      </c>
      <c r="L1319">
        <v>13971</v>
      </c>
      <c r="M1319">
        <v>14</v>
      </c>
      <c r="N1319" t="s">
        <v>24</v>
      </c>
      <c r="O1319" t="s">
        <v>20</v>
      </c>
      <c r="P1319" t="s">
        <v>21</v>
      </c>
      <c r="Q1319" t="str">
        <f t="shared" si="20"/>
        <v>yes</v>
      </c>
    </row>
    <row r="1320" spans="1:17" x14ac:dyDescent="0.2">
      <c r="A1320">
        <v>228981</v>
      </c>
      <c r="B1320" t="s">
        <v>1385</v>
      </c>
      <c r="C1320" t="s">
        <v>1332</v>
      </c>
      <c r="D1320">
        <v>0.95709999999999995</v>
      </c>
      <c r="E1320">
        <v>1304</v>
      </c>
      <c r="F1320">
        <v>36230</v>
      </c>
      <c r="G1320">
        <v>0.53849999999999998</v>
      </c>
      <c r="H1320">
        <v>0.61809999999999998</v>
      </c>
      <c r="I1320">
        <v>0.34620000000000001</v>
      </c>
      <c r="J1320">
        <v>53863</v>
      </c>
      <c r="K1320">
        <v>25000</v>
      </c>
      <c r="L1320">
        <v>7741</v>
      </c>
      <c r="M1320">
        <v>11</v>
      </c>
      <c r="N1320" t="s">
        <v>24</v>
      </c>
      <c r="O1320" t="s">
        <v>73</v>
      </c>
      <c r="P1320" t="s">
        <v>21</v>
      </c>
      <c r="Q1320" t="str">
        <f t="shared" si="20"/>
        <v>yes</v>
      </c>
    </row>
    <row r="1321" spans="1:17" x14ac:dyDescent="0.2">
      <c r="A1321">
        <v>229018</v>
      </c>
      <c r="B1321" t="s">
        <v>1386</v>
      </c>
      <c r="C1321" t="s">
        <v>1332</v>
      </c>
      <c r="D1321">
        <v>0.94889999999999997</v>
      </c>
      <c r="E1321">
        <v>3911</v>
      </c>
      <c r="F1321">
        <v>21504</v>
      </c>
      <c r="G1321">
        <v>0.3967</v>
      </c>
      <c r="H1321">
        <v>0.60929999999999995</v>
      </c>
      <c r="I1321">
        <v>0.38690000000000002</v>
      </c>
      <c r="J1321">
        <v>56073</v>
      </c>
      <c r="K1321">
        <v>17750</v>
      </c>
      <c r="L1321">
        <v>9381</v>
      </c>
      <c r="M1321">
        <v>19</v>
      </c>
      <c r="N1321" t="s">
        <v>19</v>
      </c>
      <c r="O1321" t="s">
        <v>20</v>
      </c>
      <c r="P1321" t="s">
        <v>21</v>
      </c>
      <c r="Q1321" t="str">
        <f t="shared" si="20"/>
        <v>yes</v>
      </c>
    </row>
    <row r="1322" spans="1:17" x14ac:dyDescent="0.2">
      <c r="A1322">
        <v>229027</v>
      </c>
      <c r="B1322" t="s">
        <v>1387</v>
      </c>
      <c r="C1322" t="s">
        <v>1332</v>
      </c>
      <c r="D1322">
        <v>0.8679</v>
      </c>
      <c r="E1322">
        <v>30580</v>
      </c>
      <c r="F1322">
        <v>22051</v>
      </c>
      <c r="G1322">
        <v>0.52639999999999998</v>
      </c>
      <c r="H1322">
        <v>0.7984</v>
      </c>
      <c r="I1322">
        <v>0.44059999999999999</v>
      </c>
      <c r="J1322">
        <v>57131</v>
      </c>
      <c r="K1322">
        <v>20500</v>
      </c>
      <c r="L1322">
        <v>10588</v>
      </c>
      <c r="M1322">
        <v>24</v>
      </c>
      <c r="N1322" t="s">
        <v>19</v>
      </c>
      <c r="O1322" t="s">
        <v>20</v>
      </c>
      <c r="P1322" t="s">
        <v>21</v>
      </c>
      <c r="Q1322" t="str">
        <f t="shared" si="20"/>
        <v>yes</v>
      </c>
    </row>
    <row r="1323" spans="1:17" x14ac:dyDescent="0.2">
      <c r="A1323">
        <v>229063</v>
      </c>
      <c r="B1323" t="s">
        <v>1388</v>
      </c>
      <c r="C1323" t="s">
        <v>1332</v>
      </c>
      <c r="D1323">
        <v>0.96909999999999996</v>
      </c>
      <c r="E1323">
        <v>6844</v>
      </c>
      <c r="F1323">
        <v>21473</v>
      </c>
      <c r="G1323">
        <v>0.22159999999999999</v>
      </c>
      <c r="H1323">
        <v>0.66210000000000002</v>
      </c>
      <c r="I1323">
        <v>0.72260000000000002</v>
      </c>
      <c r="J1323">
        <v>38924</v>
      </c>
      <c r="K1323">
        <v>29000</v>
      </c>
      <c r="L1323">
        <v>8730</v>
      </c>
      <c r="M1323">
        <v>19</v>
      </c>
      <c r="N1323" t="s">
        <v>19</v>
      </c>
      <c r="O1323" t="s">
        <v>20</v>
      </c>
      <c r="P1323" t="s">
        <v>21</v>
      </c>
      <c r="Q1323" t="str">
        <f t="shared" si="20"/>
        <v>no</v>
      </c>
    </row>
    <row r="1324" spans="1:17" x14ac:dyDescent="0.2">
      <c r="A1324">
        <v>229115</v>
      </c>
      <c r="B1324" t="s">
        <v>1389</v>
      </c>
      <c r="C1324" t="s">
        <v>1332</v>
      </c>
      <c r="D1324">
        <v>0.72650000000000003</v>
      </c>
      <c r="E1324">
        <v>32394</v>
      </c>
      <c r="F1324">
        <v>24451</v>
      </c>
      <c r="G1324">
        <v>0.68689999999999996</v>
      </c>
      <c r="H1324">
        <v>0.84950000000000003</v>
      </c>
      <c r="I1324">
        <v>0.27750000000000002</v>
      </c>
      <c r="J1324">
        <v>62454</v>
      </c>
      <c r="K1324">
        <v>21500</v>
      </c>
      <c r="L1324">
        <v>11757</v>
      </c>
      <c r="M1324">
        <v>20</v>
      </c>
      <c r="N1324" t="s">
        <v>19</v>
      </c>
      <c r="O1324" t="s">
        <v>20</v>
      </c>
      <c r="P1324" t="s">
        <v>21</v>
      </c>
      <c r="Q1324" t="str">
        <f t="shared" si="20"/>
        <v>yes</v>
      </c>
    </row>
    <row r="1325" spans="1:17" x14ac:dyDescent="0.2">
      <c r="A1325">
        <v>229160</v>
      </c>
      <c r="B1325" t="s">
        <v>1390</v>
      </c>
      <c r="C1325" t="s">
        <v>1332</v>
      </c>
      <c r="D1325">
        <v>0.69159999999999999</v>
      </c>
      <c r="E1325">
        <v>1741</v>
      </c>
      <c r="F1325">
        <v>39582</v>
      </c>
      <c r="G1325">
        <v>0.31540000000000001</v>
      </c>
      <c r="H1325">
        <v>0.60819999999999996</v>
      </c>
      <c r="I1325">
        <v>0.4471</v>
      </c>
      <c r="J1325">
        <v>54053</v>
      </c>
      <c r="K1325">
        <v>23125</v>
      </c>
      <c r="L1325">
        <v>8367</v>
      </c>
      <c r="M1325">
        <v>12</v>
      </c>
      <c r="N1325" t="s">
        <v>24</v>
      </c>
      <c r="O1325" t="s">
        <v>20</v>
      </c>
      <c r="P1325" t="s">
        <v>21</v>
      </c>
      <c r="Q1325" t="str">
        <f t="shared" si="20"/>
        <v>yes</v>
      </c>
    </row>
    <row r="1326" spans="1:17" x14ac:dyDescent="0.2">
      <c r="A1326">
        <v>229179</v>
      </c>
      <c r="B1326" t="s">
        <v>1391</v>
      </c>
      <c r="C1326" t="s">
        <v>1332</v>
      </c>
      <c r="D1326">
        <v>0.96120000000000005</v>
      </c>
      <c r="E1326">
        <v>8767</v>
      </c>
      <c r="F1326">
        <v>18480</v>
      </c>
      <c r="G1326">
        <v>0.49059999999999998</v>
      </c>
      <c r="H1326">
        <v>0.69550000000000001</v>
      </c>
      <c r="I1326">
        <v>0.42009999999999997</v>
      </c>
      <c r="J1326">
        <v>56544</v>
      </c>
      <c r="K1326">
        <v>19218</v>
      </c>
      <c r="L1326">
        <v>9526</v>
      </c>
      <c r="M1326">
        <v>16</v>
      </c>
      <c r="N1326" t="s">
        <v>19</v>
      </c>
      <c r="O1326" t="s">
        <v>20</v>
      </c>
      <c r="P1326" t="s">
        <v>21</v>
      </c>
      <c r="Q1326" t="str">
        <f t="shared" si="20"/>
        <v>yes</v>
      </c>
    </row>
    <row r="1327" spans="1:17" x14ac:dyDescent="0.2">
      <c r="A1327">
        <v>229267</v>
      </c>
      <c r="B1327" t="s">
        <v>1392</v>
      </c>
      <c r="C1327" t="s">
        <v>1332</v>
      </c>
      <c r="D1327">
        <v>0.25919999999999999</v>
      </c>
      <c r="E1327">
        <v>2505</v>
      </c>
      <c r="F1327">
        <v>53676</v>
      </c>
      <c r="G1327">
        <v>0.8397</v>
      </c>
      <c r="H1327">
        <v>0.92869999999999997</v>
      </c>
      <c r="I1327">
        <v>0.18770000000000001</v>
      </c>
      <c r="J1327">
        <v>71668</v>
      </c>
      <c r="K1327">
        <v>22954</v>
      </c>
      <c r="L1327">
        <v>12354</v>
      </c>
      <c r="M1327">
        <v>8</v>
      </c>
      <c r="N1327" t="s">
        <v>24</v>
      </c>
      <c r="O1327" t="s">
        <v>20</v>
      </c>
      <c r="P1327" t="s">
        <v>21</v>
      </c>
      <c r="Q1327" t="str">
        <f t="shared" si="20"/>
        <v>yes</v>
      </c>
    </row>
    <row r="1328" spans="1:17" x14ac:dyDescent="0.2">
      <c r="A1328">
        <v>229780</v>
      </c>
      <c r="B1328" t="s">
        <v>1393</v>
      </c>
      <c r="C1328" t="s">
        <v>1332</v>
      </c>
      <c r="D1328">
        <v>0.55959999999999999</v>
      </c>
      <c r="E1328">
        <v>2041</v>
      </c>
      <c r="F1328">
        <v>23782</v>
      </c>
      <c r="G1328">
        <v>0.19289999999999999</v>
      </c>
      <c r="H1328">
        <v>0.44529999999999997</v>
      </c>
      <c r="I1328">
        <v>0.45700000000000002</v>
      </c>
      <c r="J1328">
        <v>51838</v>
      </c>
      <c r="K1328">
        <v>23106</v>
      </c>
      <c r="L1328">
        <v>5999</v>
      </c>
      <c r="M1328">
        <v>10</v>
      </c>
      <c r="N1328" t="s">
        <v>24</v>
      </c>
      <c r="O1328" t="s">
        <v>73</v>
      </c>
      <c r="P1328" t="s">
        <v>21</v>
      </c>
      <c r="Q1328" t="str">
        <f t="shared" si="20"/>
        <v>yes</v>
      </c>
    </row>
    <row r="1329" spans="1:17" x14ac:dyDescent="0.2">
      <c r="A1329">
        <v>229814</v>
      </c>
      <c r="B1329" t="s">
        <v>1394</v>
      </c>
      <c r="C1329" t="s">
        <v>1332</v>
      </c>
      <c r="D1329">
        <v>0.98680000000000001</v>
      </c>
      <c r="E1329">
        <v>6917</v>
      </c>
      <c r="F1329">
        <v>10996</v>
      </c>
      <c r="G1329">
        <v>0.5504</v>
      </c>
      <c r="H1329">
        <v>0.69630000000000003</v>
      </c>
      <c r="I1329">
        <v>0.41110000000000002</v>
      </c>
      <c r="J1329">
        <v>50741</v>
      </c>
      <c r="K1329">
        <v>19500</v>
      </c>
      <c r="L1329">
        <v>8482</v>
      </c>
      <c r="M1329">
        <v>14</v>
      </c>
      <c r="N1329" t="s">
        <v>19</v>
      </c>
      <c r="O1329" t="s">
        <v>73</v>
      </c>
      <c r="P1329" t="s">
        <v>21</v>
      </c>
      <c r="Q1329" t="str">
        <f t="shared" si="20"/>
        <v>yes</v>
      </c>
    </row>
    <row r="1330" spans="1:17" x14ac:dyDescent="0.2">
      <c r="A1330">
        <v>231420</v>
      </c>
      <c r="B1330" t="s">
        <v>1395</v>
      </c>
      <c r="C1330" t="s">
        <v>1396</v>
      </c>
      <c r="D1330">
        <v>0.56589999999999996</v>
      </c>
      <c r="E1330">
        <v>1231</v>
      </c>
      <c r="F1330">
        <v>38550</v>
      </c>
      <c r="G1330">
        <v>0.48139999999999999</v>
      </c>
      <c r="H1330">
        <v>0.65249999999999997</v>
      </c>
      <c r="I1330">
        <v>0.41099999999999998</v>
      </c>
      <c r="J1330">
        <v>51516</v>
      </c>
      <c r="K1330">
        <v>25000</v>
      </c>
      <c r="L1330">
        <v>6196</v>
      </c>
      <c r="M1330">
        <v>16</v>
      </c>
      <c r="N1330" t="s">
        <v>24</v>
      </c>
      <c r="O1330" t="s">
        <v>73</v>
      </c>
      <c r="P1330" t="s">
        <v>616</v>
      </c>
      <c r="Q1330" t="str">
        <f t="shared" si="20"/>
        <v>yes</v>
      </c>
    </row>
    <row r="1331" spans="1:17" x14ac:dyDescent="0.2">
      <c r="A1331">
        <v>231554</v>
      </c>
      <c r="B1331" t="s">
        <v>1397</v>
      </c>
      <c r="C1331" t="s">
        <v>1396</v>
      </c>
      <c r="D1331">
        <v>0.59309999999999996</v>
      </c>
      <c r="E1331">
        <v>614</v>
      </c>
      <c r="F1331">
        <v>26770</v>
      </c>
      <c r="G1331">
        <v>0.17780000000000001</v>
      </c>
      <c r="H1331">
        <v>0.6149</v>
      </c>
      <c r="I1331">
        <v>0.51359999999999995</v>
      </c>
      <c r="J1331">
        <v>48896</v>
      </c>
      <c r="K1331">
        <v>21855</v>
      </c>
      <c r="L1331">
        <v>5619</v>
      </c>
      <c r="M1331">
        <v>14</v>
      </c>
      <c r="N1331" t="s">
        <v>24</v>
      </c>
      <c r="O1331" t="s">
        <v>73</v>
      </c>
      <c r="P1331" t="s">
        <v>616</v>
      </c>
      <c r="Q1331" t="str">
        <f t="shared" si="20"/>
        <v>no</v>
      </c>
    </row>
    <row r="1332" spans="1:17" x14ac:dyDescent="0.2">
      <c r="A1332">
        <v>231581</v>
      </c>
      <c r="B1332" t="s">
        <v>1398</v>
      </c>
      <c r="C1332" t="s">
        <v>1396</v>
      </c>
      <c r="D1332">
        <v>0.91720000000000002</v>
      </c>
      <c r="E1332">
        <v>1400</v>
      </c>
      <c r="F1332">
        <v>16090</v>
      </c>
      <c r="G1332">
        <v>0.53049999999999997</v>
      </c>
      <c r="H1332">
        <v>0.75290000000000001</v>
      </c>
      <c r="I1332">
        <v>0.29830000000000001</v>
      </c>
      <c r="J1332">
        <v>53453</v>
      </c>
      <c r="K1332">
        <v>26000</v>
      </c>
      <c r="L1332">
        <v>7326</v>
      </c>
      <c r="M1332">
        <v>13</v>
      </c>
      <c r="N1332" t="s">
        <v>24</v>
      </c>
      <c r="O1332" t="s">
        <v>29</v>
      </c>
      <c r="P1332" t="s">
        <v>616</v>
      </c>
      <c r="Q1332" t="str">
        <f t="shared" si="20"/>
        <v>yes</v>
      </c>
    </row>
    <row r="1333" spans="1:17" x14ac:dyDescent="0.2">
      <c r="A1333">
        <v>231624</v>
      </c>
      <c r="B1333" t="s">
        <v>1399</v>
      </c>
      <c r="C1333" t="s">
        <v>1396</v>
      </c>
      <c r="D1333">
        <v>0.3407</v>
      </c>
      <c r="E1333">
        <v>7055</v>
      </c>
      <c r="F1333">
        <v>51038</v>
      </c>
      <c r="G1333">
        <v>0.89419999999999999</v>
      </c>
      <c r="H1333">
        <v>0.9456</v>
      </c>
      <c r="I1333">
        <v>0.1245</v>
      </c>
      <c r="J1333">
        <v>73490</v>
      </c>
      <c r="K1333">
        <v>18500</v>
      </c>
      <c r="L1333">
        <v>12942</v>
      </c>
      <c r="M1333">
        <v>12</v>
      </c>
      <c r="N1333" t="s">
        <v>19</v>
      </c>
      <c r="O1333" t="s">
        <v>29</v>
      </c>
      <c r="P1333" t="s">
        <v>616</v>
      </c>
      <c r="Q1333" t="str">
        <f t="shared" si="20"/>
        <v>yes</v>
      </c>
    </row>
    <row r="1334" spans="1:17" x14ac:dyDescent="0.2">
      <c r="A1334">
        <v>231651</v>
      </c>
      <c r="B1334" t="s">
        <v>1400</v>
      </c>
      <c r="C1334" t="s">
        <v>1396</v>
      </c>
      <c r="D1334">
        <v>0.38119999999999998</v>
      </c>
      <c r="E1334">
        <v>4729</v>
      </c>
      <c r="F1334">
        <v>21650</v>
      </c>
      <c r="G1334">
        <v>0.56920000000000004</v>
      </c>
      <c r="H1334">
        <v>0.74580000000000002</v>
      </c>
      <c r="I1334">
        <v>0.51149999999999995</v>
      </c>
      <c r="J1334">
        <v>44498</v>
      </c>
      <c r="K1334">
        <v>24534</v>
      </c>
      <c r="L1334">
        <v>8375</v>
      </c>
      <c r="M1334">
        <v>18</v>
      </c>
      <c r="N1334" t="s">
        <v>24</v>
      </c>
      <c r="O1334" t="s">
        <v>20</v>
      </c>
      <c r="P1334" t="s">
        <v>616</v>
      </c>
      <c r="Q1334" t="str">
        <f t="shared" si="20"/>
        <v>no</v>
      </c>
    </row>
    <row r="1335" spans="1:17" x14ac:dyDescent="0.2">
      <c r="A1335">
        <v>231712</v>
      </c>
      <c r="B1335" t="s">
        <v>1401</v>
      </c>
      <c r="C1335" t="s">
        <v>1396</v>
      </c>
      <c r="D1335">
        <v>0.86040000000000005</v>
      </c>
      <c r="E1335">
        <v>4365</v>
      </c>
      <c r="F1335">
        <v>31178</v>
      </c>
      <c r="G1335">
        <v>0.71640000000000004</v>
      </c>
      <c r="H1335">
        <v>0.81240000000000001</v>
      </c>
      <c r="I1335">
        <v>0.1613</v>
      </c>
      <c r="J1335">
        <v>60509</v>
      </c>
      <c r="K1335">
        <v>25000</v>
      </c>
      <c r="L1335">
        <v>10989</v>
      </c>
      <c r="M1335">
        <v>13</v>
      </c>
      <c r="N1335" t="s">
        <v>19</v>
      </c>
      <c r="O1335" t="s">
        <v>20</v>
      </c>
      <c r="P1335" t="s">
        <v>616</v>
      </c>
      <c r="Q1335" t="str">
        <f t="shared" si="20"/>
        <v>yes</v>
      </c>
    </row>
    <row r="1336" spans="1:17" x14ac:dyDescent="0.2">
      <c r="A1336">
        <v>232025</v>
      </c>
      <c r="B1336" t="s">
        <v>1402</v>
      </c>
      <c r="C1336" t="s">
        <v>1396</v>
      </c>
      <c r="D1336">
        <v>0.83650000000000002</v>
      </c>
      <c r="E1336">
        <v>1078</v>
      </c>
      <c r="F1336">
        <v>39000</v>
      </c>
      <c r="G1336">
        <v>0.56340000000000001</v>
      </c>
      <c r="H1336">
        <v>0.66269999999999996</v>
      </c>
      <c r="I1336">
        <v>0.38479999999999998</v>
      </c>
      <c r="J1336">
        <v>47385</v>
      </c>
      <c r="K1336">
        <v>26332</v>
      </c>
      <c r="L1336">
        <v>7819</v>
      </c>
      <c r="M1336">
        <v>12</v>
      </c>
      <c r="N1336" t="s">
        <v>24</v>
      </c>
      <c r="O1336" t="s">
        <v>73</v>
      </c>
      <c r="P1336" t="s">
        <v>616</v>
      </c>
      <c r="Q1336" t="str">
        <f t="shared" si="20"/>
        <v>no</v>
      </c>
    </row>
    <row r="1337" spans="1:17" x14ac:dyDescent="0.2">
      <c r="A1337">
        <v>232043</v>
      </c>
      <c r="B1337" t="s">
        <v>1403</v>
      </c>
      <c r="C1337" t="s">
        <v>1396</v>
      </c>
      <c r="D1337">
        <v>1</v>
      </c>
      <c r="E1337">
        <v>754</v>
      </c>
      <c r="F1337">
        <v>43920</v>
      </c>
      <c r="G1337">
        <v>0.67</v>
      </c>
      <c r="H1337">
        <v>0.76090000000000002</v>
      </c>
      <c r="I1337">
        <v>0.32679999999999998</v>
      </c>
      <c r="J1337">
        <v>54869</v>
      </c>
      <c r="K1337">
        <v>24813</v>
      </c>
      <c r="L1337">
        <v>6452</v>
      </c>
      <c r="M1337">
        <v>9</v>
      </c>
      <c r="N1337" t="s">
        <v>24</v>
      </c>
      <c r="O1337" t="s">
        <v>20</v>
      </c>
      <c r="P1337" t="s">
        <v>616</v>
      </c>
      <c r="Q1337" t="str">
        <f t="shared" si="20"/>
        <v>yes</v>
      </c>
    </row>
    <row r="1338" spans="1:17" x14ac:dyDescent="0.2">
      <c r="A1338">
        <v>232089</v>
      </c>
      <c r="B1338" t="s">
        <v>1404</v>
      </c>
      <c r="C1338" t="s">
        <v>1396</v>
      </c>
      <c r="D1338">
        <v>0.88980000000000004</v>
      </c>
      <c r="E1338">
        <v>699</v>
      </c>
      <c r="F1338">
        <v>28520</v>
      </c>
      <c r="G1338">
        <v>0.31900000000000001</v>
      </c>
      <c r="H1338">
        <v>0.64139999999999997</v>
      </c>
      <c r="I1338">
        <v>0.54269999999999996</v>
      </c>
      <c r="J1338">
        <v>44296</v>
      </c>
      <c r="K1338">
        <v>27000</v>
      </c>
      <c r="L1338">
        <v>5763</v>
      </c>
      <c r="M1338">
        <v>11</v>
      </c>
      <c r="N1338" t="s">
        <v>24</v>
      </c>
      <c r="O1338" t="s">
        <v>73</v>
      </c>
      <c r="P1338" t="s">
        <v>616</v>
      </c>
      <c r="Q1338" t="str">
        <f t="shared" si="20"/>
        <v>no</v>
      </c>
    </row>
    <row r="1339" spans="1:17" x14ac:dyDescent="0.2">
      <c r="A1339">
        <v>232186</v>
      </c>
      <c r="B1339" t="s">
        <v>1405</v>
      </c>
      <c r="C1339" t="s">
        <v>1396</v>
      </c>
      <c r="D1339">
        <v>0.87480000000000002</v>
      </c>
      <c r="E1339">
        <v>27752</v>
      </c>
      <c r="F1339">
        <v>38688</v>
      </c>
      <c r="G1339">
        <v>0.6784</v>
      </c>
      <c r="H1339">
        <v>0.8599</v>
      </c>
      <c r="I1339">
        <v>0.30130000000000001</v>
      </c>
      <c r="J1339">
        <v>76343</v>
      </c>
      <c r="K1339">
        <v>19500</v>
      </c>
      <c r="L1339">
        <v>14486</v>
      </c>
      <c r="M1339">
        <v>16</v>
      </c>
      <c r="N1339" t="s">
        <v>19</v>
      </c>
      <c r="O1339" t="s">
        <v>29</v>
      </c>
      <c r="P1339" t="s">
        <v>616</v>
      </c>
      <c r="Q1339" t="str">
        <f t="shared" si="20"/>
        <v>yes</v>
      </c>
    </row>
    <row r="1340" spans="1:17" x14ac:dyDescent="0.2">
      <c r="A1340">
        <v>232256</v>
      </c>
      <c r="B1340" t="s">
        <v>1406</v>
      </c>
      <c r="C1340" t="s">
        <v>1396</v>
      </c>
      <c r="D1340">
        <v>0.40920000000000001</v>
      </c>
      <c r="E1340">
        <v>946</v>
      </c>
      <c r="F1340">
        <v>54550</v>
      </c>
      <c r="G1340">
        <v>0.62170000000000003</v>
      </c>
      <c r="H1340">
        <v>0.83679999999999999</v>
      </c>
      <c r="I1340">
        <v>0.2263</v>
      </c>
      <c r="J1340">
        <v>67640</v>
      </c>
      <c r="K1340">
        <v>26000</v>
      </c>
      <c r="L1340">
        <v>9550</v>
      </c>
      <c r="M1340">
        <v>9</v>
      </c>
      <c r="N1340" t="s">
        <v>24</v>
      </c>
      <c r="O1340" t="s">
        <v>73</v>
      </c>
      <c r="P1340" t="s">
        <v>616</v>
      </c>
      <c r="Q1340" t="str">
        <f t="shared" si="20"/>
        <v>yes</v>
      </c>
    </row>
    <row r="1341" spans="1:17" x14ac:dyDescent="0.2">
      <c r="A1341">
        <v>232265</v>
      </c>
      <c r="B1341" t="s">
        <v>1407</v>
      </c>
      <c r="C1341" t="s">
        <v>1396</v>
      </c>
      <c r="D1341">
        <v>0.62250000000000005</v>
      </c>
      <c r="E1341">
        <v>3727</v>
      </c>
      <c r="F1341">
        <v>30592</v>
      </c>
      <c r="G1341">
        <v>0.5716</v>
      </c>
      <c r="H1341">
        <v>0.85340000000000005</v>
      </c>
      <c r="I1341">
        <v>0.39350000000000002</v>
      </c>
      <c r="J1341">
        <v>59159</v>
      </c>
      <c r="K1341">
        <v>25442</v>
      </c>
      <c r="L1341">
        <v>8778</v>
      </c>
      <c r="M1341">
        <v>15</v>
      </c>
      <c r="N1341" t="s">
        <v>24</v>
      </c>
      <c r="O1341" t="s">
        <v>29</v>
      </c>
      <c r="P1341" t="s">
        <v>616</v>
      </c>
      <c r="Q1341" t="str">
        <f t="shared" si="20"/>
        <v>yes</v>
      </c>
    </row>
    <row r="1342" spans="1:17" x14ac:dyDescent="0.2">
      <c r="A1342">
        <v>232308</v>
      </c>
      <c r="B1342" t="s">
        <v>1408</v>
      </c>
      <c r="C1342" t="s">
        <v>1396</v>
      </c>
      <c r="D1342">
        <v>0.67949999999999999</v>
      </c>
      <c r="E1342">
        <v>665</v>
      </c>
      <c r="F1342">
        <v>43560</v>
      </c>
      <c r="G1342">
        <v>0.64649999999999996</v>
      </c>
      <c r="H1342">
        <v>0.73960000000000004</v>
      </c>
      <c r="I1342">
        <v>0.39439999999999997</v>
      </c>
      <c r="J1342">
        <v>40075</v>
      </c>
      <c r="K1342">
        <v>27000</v>
      </c>
      <c r="L1342">
        <v>7276</v>
      </c>
      <c r="M1342">
        <v>8</v>
      </c>
      <c r="N1342" t="s">
        <v>24</v>
      </c>
      <c r="O1342" t="s">
        <v>29</v>
      </c>
      <c r="P1342" t="s">
        <v>616</v>
      </c>
      <c r="Q1342" t="str">
        <f t="shared" si="20"/>
        <v>no</v>
      </c>
    </row>
    <row r="1343" spans="1:17" x14ac:dyDescent="0.2">
      <c r="A1343">
        <v>232423</v>
      </c>
      <c r="B1343" t="s">
        <v>1409</v>
      </c>
      <c r="C1343" t="s">
        <v>1396</v>
      </c>
      <c r="D1343">
        <v>0.71519999999999995</v>
      </c>
      <c r="E1343">
        <v>20888</v>
      </c>
      <c r="F1343">
        <v>31604</v>
      </c>
      <c r="G1343">
        <v>0.79720000000000002</v>
      </c>
      <c r="H1343">
        <v>0.91979999999999995</v>
      </c>
      <c r="I1343">
        <v>0.17119999999999999</v>
      </c>
      <c r="J1343">
        <v>69954</v>
      </c>
      <c r="K1343">
        <v>20093</v>
      </c>
      <c r="L1343">
        <v>10916</v>
      </c>
      <c r="M1343">
        <v>17</v>
      </c>
      <c r="N1343" t="s">
        <v>19</v>
      </c>
      <c r="O1343" t="s">
        <v>20</v>
      </c>
      <c r="P1343" t="s">
        <v>616</v>
      </c>
      <c r="Q1343" t="str">
        <f t="shared" si="20"/>
        <v>yes</v>
      </c>
    </row>
    <row r="1344" spans="1:17" x14ac:dyDescent="0.2">
      <c r="A1344">
        <v>232557</v>
      </c>
      <c r="B1344" t="s">
        <v>1410</v>
      </c>
      <c r="C1344" t="s">
        <v>1396</v>
      </c>
      <c r="D1344">
        <v>0.98980000000000001</v>
      </c>
      <c r="E1344">
        <v>50012</v>
      </c>
      <c r="F1344">
        <v>22465</v>
      </c>
      <c r="G1344">
        <v>0.65329999999999999</v>
      </c>
      <c r="H1344">
        <v>0.80130000000000001</v>
      </c>
      <c r="I1344">
        <v>0.38340000000000002</v>
      </c>
      <c r="J1344">
        <v>44813</v>
      </c>
      <c r="K1344">
        <v>24500</v>
      </c>
      <c r="L1344">
        <v>8826</v>
      </c>
      <c r="M1344">
        <v>18</v>
      </c>
      <c r="N1344" t="s">
        <v>24</v>
      </c>
      <c r="O1344" t="s">
        <v>20</v>
      </c>
      <c r="P1344" t="s">
        <v>616</v>
      </c>
      <c r="Q1344" t="str">
        <f t="shared" si="20"/>
        <v>no</v>
      </c>
    </row>
    <row r="1345" spans="1:17" x14ac:dyDescent="0.2">
      <c r="A1345">
        <v>232566</v>
      </c>
      <c r="B1345" t="s">
        <v>1411</v>
      </c>
      <c r="C1345" t="s">
        <v>1396</v>
      </c>
      <c r="D1345">
        <v>0.9022</v>
      </c>
      <c r="E1345">
        <v>3015</v>
      </c>
      <c r="F1345">
        <v>27978</v>
      </c>
      <c r="G1345">
        <v>0.61229999999999996</v>
      </c>
      <c r="H1345">
        <v>0.79769999999999996</v>
      </c>
      <c r="I1345">
        <v>0.27710000000000001</v>
      </c>
      <c r="J1345">
        <v>52347</v>
      </c>
      <c r="K1345">
        <v>25000</v>
      </c>
      <c r="L1345">
        <v>9246</v>
      </c>
      <c r="M1345">
        <v>15</v>
      </c>
      <c r="N1345" t="s">
        <v>19</v>
      </c>
      <c r="O1345" t="s">
        <v>73</v>
      </c>
      <c r="P1345" t="s">
        <v>616</v>
      </c>
      <c r="Q1345" t="str">
        <f t="shared" si="20"/>
        <v>yes</v>
      </c>
    </row>
    <row r="1346" spans="1:17" x14ac:dyDescent="0.2">
      <c r="A1346">
        <v>232609</v>
      </c>
      <c r="B1346" t="s">
        <v>1412</v>
      </c>
      <c r="C1346" t="s">
        <v>1396</v>
      </c>
      <c r="D1346">
        <v>0.43009999999999998</v>
      </c>
      <c r="E1346">
        <v>1577</v>
      </c>
      <c r="F1346">
        <v>36750</v>
      </c>
      <c r="G1346">
        <v>0.5736</v>
      </c>
      <c r="H1346">
        <v>0.70609999999999995</v>
      </c>
      <c r="I1346">
        <v>0.27900000000000003</v>
      </c>
      <c r="J1346">
        <v>56380</v>
      </c>
      <c r="K1346">
        <v>27000</v>
      </c>
      <c r="L1346">
        <v>8271</v>
      </c>
      <c r="M1346">
        <v>11</v>
      </c>
      <c r="N1346" t="s">
        <v>24</v>
      </c>
      <c r="O1346" t="s">
        <v>20</v>
      </c>
      <c r="P1346" t="s">
        <v>616</v>
      </c>
      <c r="Q1346" t="str">
        <f t="shared" ref="Q1346:Q1408" si="21">IF(J1346&gt;50000,"yes","no")</f>
        <v>yes</v>
      </c>
    </row>
    <row r="1347" spans="1:17" x14ac:dyDescent="0.2">
      <c r="A1347">
        <v>232681</v>
      </c>
      <c r="B1347" t="s">
        <v>1413</v>
      </c>
      <c r="C1347" t="s">
        <v>1396</v>
      </c>
      <c r="D1347">
        <v>0.79779999999999995</v>
      </c>
      <c r="E1347">
        <v>3566</v>
      </c>
      <c r="F1347">
        <v>27560</v>
      </c>
      <c r="G1347">
        <v>0.66410000000000002</v>
      </c>
      <c r="H1347">
        <v>0.84399999999999997</v>
      </c>
      <c r="I1347">
        <v>0.21049999999999999</v>
      </c>
      <c r="J1347">
        <v>60613</v>
      </c>
      <c r="K1347">
        <v>20500</v>
      </c>
      <c r="L1347">
        <v>9957</v>
      </c>
      <c r="M1347">
        <v>13</v>
      </c>
      <c r="N1347" t="s">
        <v>19</v>
      </c>
      <c r="O1347" t="s">
        <v>29</v>
      </c>
      <c r="P1347" t="s">
        <v>616</v>
      </c>
      <c r="Q1347" t="str">
        <f t="shared" si="21"/>
        <v>yes</v>
      </c>
    </row>
    <row r="1348" spans="1:17" x14ac:dyDescent="0.2">
      <c r="A1348">
        <v>232706</v>
      </c>
      <c r="B1348" t="s">
        <v>1414</v>
      </c>
      <c r="C1348" t="s">
        <v>1396</v>
      </c>
      <c r="D1348">
        <v>0.93159999999999998</v>
      </c>
      <c r="E1348">
        <v>1810</v>
      </c>
      <c r="F1348">
        <v>40920</v>
      </c>
      <c r="G1348">
        <v>0.53510000000000002</v>
      </c>
      <c r="H1348">
        <v>0.72589999999999999</v>
      </c>
      <c r="I1348">
        <v>0.2306</v>
      </c>
      <c r="J1348">
        <v>67516</v>
      </c>
      <c r="K1348">
        <v>25000</v>
      </c>
      <c r="L1348">
        <v>9455</v>
      </c>
      <c r="M1348">
        <v>14</v>
      </c>
      <c r="N1348" t="s">
        <v>24</v>
      </c>
      <c r="O1348" t="s">
        <v>20</v>
      </c>
      <c r="P1348" t="s">
        <v>616</v>
      </c>
      <c r="Q1348" t="str">
        <f t="shared" si="21"/>
        <v>yes</v>
      </c>
    </row>
    <row r="1349" spans="1:17" x14ac:dyDescent="0.2">
      <c r="A1349">
        <v>232937</v>
      </c>
      <c r="B1349" t="s">
        <v>1415</v>
      </c>
      <c r="C1349" t="s">
        <v>1396</v>
      </c>
      <c r="D1349">
        <v>0.87770000000000004</v>
      </c>
      <c r="E1349">
        <v>5392</v>
      </c>
      <c r="F1349">
        <v>21682</v>
      </c>
      <c r="G1349">
        <v>0.38500000000000001</v>
      </c>
      <c r="H1349">
        <v>0.72560000000000002</v>
      </c>
      <c r="I1349">
        <v>0.64970000000000006</v>
      </c>
      <c r="J1349">
        <v>44666</v>
      </c>
      <c r="K1349">
        <v>29000</v>
      </c>
      <c r="L1349">
        <v>9767</v>
      </c>
      <c r="M1349">
        <v>15</v>
      </c>
      <c r="N1349" t="s">
        <v>19</v>
      </c>
      <c r="O1349" t="s">
        <v>20</v>
      </c>
      <c r="P1349" t="s">
        <v>616</v>
      </c>
      <c r="Q1349" t="str">
        <f t="shared" si="21"/>
        <v>no</v>
      </c>
    </row>
    <row r="1350" spans="1:17" x14ac:dyDescent="0.2">
      <c r="A1350">
        <v>232982</v>
      </c>
      <c r="B1350" t="s">
        <v>1416</v>
      </c>
      <c r="C1350" t="s">
        <v>1396</v>
      </c>
      <c r="D1350">
        <v>0.90359999999999996</v>
      </c>
      <c r="E1350">
        <v>17514</v>
      </c>
      <c r="F1350">
        <v>33780</v>
      </c>
      <c r="G1350">
        <v>0.4632</v>
      </c>
      <c r="H1350">
        <v>0.76910000000000001</v>
      </c>
      <c r="I1350">
        <v>0.36820000000000003</v>
      </c>
      <c r="J1350">
        <v>54914</v>
      </c>
      <c r="K1350">
        <v>24000</v>
      </c>
      <c r="L1350">
        <v>10583</v>
      </c>
      <c r="M1350">
        <v>13</v>
      </c>
      <c r="N1350" t="s">
        <v>19</v>
      </c>
      <c r="O1350" t="s">
        <v>20</v>
      </c>
      <c r="P1350" t="s">
        <v>616</v>
      </c>
      <c r="Q1350" t="str">
        <f t="shared" si="21"/>
        <v>yes</v>
      </c>
    </row>
    <row r="1351" spans="1:17" x14ac:dyDescent="0.2">
      <c r="A1351">
        <v>233277</v>
      </c>
      <c r="B1351" t="s">
        <v>1417</v>
      </c>
      <c r="C1351" t="s">
        <v>1396</v>
      </c>
      <c r="D1351">
        <v>0.89529999999999998</v>
      </c>
      <c r="E1351">
        <v>6038</v>
      </c>
      <c r="F1351">
        <v>25633</v>
      </c>
      <c r="G1351">
        <v>0.48659999999999998</v>
      </c>
      <c r="H1351">
        <v>0.75570000000000004</v>
      </c>
      <c r="I1351">
        <v>0.37130000000000002</v>
      </c>
      <c r="J1351">
        <v>53739</v>
      </c>
      <c r="K1351">
        <v>24000</v>
      </c>
      <c r="L1351">
        <v>9967</v>
      </c>
      <c r="M1351">
        <v>14</v>
      </c>
      <c r="N1351" t="s">
        <v>19</v>
      </c>
      <c r="O1351" t="s">
        <v>73</v>
      </c>
      <c r="P1351" t="s">
        <v>616</v>
      </c>
      <c r="Q1351" t="str">
        <f t="shared" si="21"/>
        <v>yes</v>
      </c>
    </row>
    <row r="1352" spans="1:17" x14ac:dyDescent="0.2">
      <c r="A1352">
        <v>233295</v>
      </c>
      <c r="B1352" t="s">
        <v>1418</v>
      </c>
      <c r="C1352" t="s">
        <v>1396</v>
      </c>
      <c r="D1352">
        <v>0.86609999999999998</v>
      </c>
      <c r="E1352">
        <v>1639</v>
      </c>
      <c r="F1352">
        <v>49466</v>
      </c>
      <c r="G1352">
        <v>0.70479999999999998</v>
      </c>
      <c r="H1352">
        <v>0.83720000000000006</v>
      </c>
      <c r="I1352">
        <v>0.19869999999999999</v>
      </c>
      <c r="J1352">
        <v>58448</v>
      </c>
      <c r="K1352">
        <v>27000</v>
      </c>
      <c r="L1352">
        <v>9162</v>
      </c>
      <c r="M1352">
        <v>11</v>
      </c>
      <c r="N1352" t="s">
        <v>24</v>
      </c>
      <c r="O1352" t="s">
        <v>29</v>
      </c>
      <c r="P1352" t="s">
        <v>616</v>
      </c>
      <c r="Q1352" t="str">
        <f t="shared" si="21"/>
        <v>yes</v>
      </c>
    </row>
    <row r="1353" spans="1:17" x14ac:dyDescent="0.2">
      <c r="A1353">
        <v>233301</v>
      </c>
      <c r="B1353" t="s">
        <v>1419</v>
      </c>
      <c r="C1353" t="s">
        <v>1396</v>
      </c>
      <c r="D1353">
        <v>0.93710000000000004</v>
      </c>
      <c r="E1353">
        <v>658</v>
      </c>
      <c r="F1353">
        <v>30310</v>
      </c>
      <c r="G1353">
        <v>0.46389999999999998</v>
      </c>
      <c r="H1353">
        <v>0.745</v>
      </c>
      <c r="I1353">
        <v>0.45839999999999997</v>
      </c>
      <c r="J1353">
        <v>53409</v>
      </c>
      <c r="K1353">
        <v>26950</v>
      </c>
      <c r="L1353">
        <v>8701</v>
      </c>
      <c r="M1353">
        <v>8</v>
      </c>
      <c r="N1353" t="s">
        <v>24</v>
      </c>
      <c r="O1353" t="s">
        <v>20</v>
      </c>
      <c r="P1353" t="s">
        <v>616</v>
      </c>
      <c r="Q1353" t="str">
        <f t="shared" si="21"/>
        <v>yes</v>
      </c>
    </row>
    <row r="1354" spans="1:17" x14ac:dyDescent="0.2">
      <c r="A1354">
        <v>233374</v>
      </c>
      <c r="B1354" t="s">
        <v>1420</v>
      </c>
      <c r="C1354" t="s">
        <v>1396</v>
      </c>
      <c r="D1354">
        <v>0.222</v>
      </c>
      <c r="E1354">
        <v>2980</v>
      </c>
      <c r="F1354">
        <v>65230</v>
      </c>
      <c r="G1354">
        <v>0.85199999999999998</v>
      </c>
      <c r="H1354">
        <v>0.90749999999999997</v>
      </c>
      <c r="I1354">
        <v>0.1716</v>
      </c>
      <c r="J1354">
        <v>76178</v>
      </c>
      <c r="K1354">
        <v>21000</v>
      </c>
      <c r="L1354">
        <v>14442</v>
      </c>
      <c r="M1354">
        <v>7</v>
      </c>
      <c r="N1354" t="s">
        <v>24</v>
      </c>
      <c r="O1354" t="s">
        <v>20</v>
      </c>
      <c r="P1354" t="s">
        <v>616</v>
      </c>
      <c r="Q1354" t="str">
        <f t="shared" si="21"/>
        <v>yes</v>
      </c>
    </row>
    <row r="1355" spans="1:17" x14ac:dyDescent="0.2">
      <c r="A1355">
        <v>233426</v>
      </c>
      <c r="B1355" t="s">
        <v>1421</v>
      </c>
      <c r="C1355" t="s">
        <v>1396</v>
      </c>
      <c r="D1355">
        <v>0.8306</v>
      </c>
      <c r="E1355">
        <v>1767</v>
      </c>
      <c r="F1355">
        <v>38068</v>
      </c>
      <c r="G1355">
        <v>0.67359999999999998</v>
      </c>
      <c r="H1355">
        <v>0.7571</v>
      </c>
      <c r="I1355">
        <v>0.24399999999999999</v>
      </c>
      <c r="J1355">
        <v>58047</v>
      </c>
      <c r="K1355">
        <v>27000</v>
      </c>
      <c r="L1355">
        <v>7553</v>
      </c>
      <c r="M1355">
        <v>11</v>
      </c>
      <c r="N1355" t="s">
        <v>24</v>
      </c>
      <c r="O1355" t="s">
        <v>29</v>
      </c>
      <c r="P1355" t="s">
        <v>616</v>
      </c>
      <c r="Q1355" t="str">
        <f t="shared" si="21"/>
        <v>yes</v>
      </c>
    </row>
    <row r="1356" spans="1:17" x14ac:dyDescent="0.2">
      <c r="A1356">
        <v>233541</v>
      </c>
      <c r="B1356" t="s">
        <v>1422</v>
      </c>
      <c r="C1356" t="s">
        <v>1396</v>
      </c>
      <c r="D1356">
        <v>0.76949999999999996</v>
      </c>
      <c r="E1356">
        <v>2116</v>
      </c>
      <c r="F1356">
        <v>36950</v>
      </c>
      <c r="G1356">
        <v>0.66820000000000002</v>
      </c>
      <c r="H1356">
        <v>0.81740000000000002</v>
      </c>
      <c r="I1356">
        <v>0.18920000000000001</v>
      </c>
      <c r="J1356">
        <v>58433</v>
      </c>
      <c r="K1356">
        <v>25000</v>
      </c>
      <c r="L1356">
        <v>8154</v>
      </c>
      <c r="M1356">
        <v>12</v>
      </c>
      <c r="N1356" t="s">
        <v>24</v>
      </c>
      <c r="O1356" t="s">
        <v>20</v>
      </c>
      <c r="P1356" t="s">
        <v>616</v>
      </c>
      <c r="Q1356" t="str">
        <f t="shared" si="21"/>
        <v>yes</v>
      </c>
    </row>
    <row r="1357" spans="1:17" x14ac:dyDescent="0.2">
      <c r="A1357">
        <v>233611</v>
      </c>
      <c r="B1357" t="s">
        <v>1423</v>
      </c>
      <c r="C1357" t="s">
        <v>1396</v>
      </c>
      <c r="D1357">
        <v>0.96419999999999995</v>
      </c>
      <c r="E1357">
        <v>936</v>
      </c>
      <c r="F1357">
        <v>21280</v>
      </c>
      <c r="G1357">
        <v>0.3347</v>
      </c>
      <c r="H1357">
        <v>0.74009999999999998</v>
      </c>
      <c r="I1357">
        <v>0.45190000000000002</v>
      </c>
      <c r="J1357">
        <v>50002</v>
      </c>
      <c r="K1357">
        <v>24224</v>
      </c>
      <c r="L1357">
        <v>6553</v>
      </c>
      <c r="M1357">
        <v>14</v>
      </c>
      <c r="N1357" t="s">
        <v>24</v>
      </c>
      <c r="O1357" t="s">
        <v>73</v>
      </c>
      <c r="P1357" t="s">
        <v>616</v>
      </c>
      <c r="Q1357" t="str">
        <f t="shared" si="21"/>
        <v>yes</v>
      </c>
    </row>
    <row r="1358" spans="1:17" x14ac:dyDescent="0.2">
      <c r="A1358">
        <v>233718</v>
      </c>
      <c r="B1358" t="s">
        <v>1424</v>
      </c>
      <c r="C1358" t="s">
        <v>1396</v>
      </c>
      <c r="D1358">
        <v>0.75539999999999996</v>
      </c>
      <c r="E1358">
        <v>443</v>
      </c>
      <c r="F1358">
        <v>26160</v>
      </c>
      <c r="G1358">
        <v>0.51819999999999999</v>
      </c>
      <c r="H1358">
        <v>0.69340000000000002</v>
      </c>
      <c r="I1358">
        <v>0.31030000000000002</v>
      </c>
      <c r="J1358">
        <v>51943</v>
      </c>
      <c r="K1358">
        <v>27000</v>
      </c>
      <c r="L1358">
        <v>6914</v>
      </c>
      <c r="M1358">
        <v>9</v>
      </c>
      <c r="N1358" t="s">
        <v>24</v>
      </c>
      <c r="O1358" t="s">
        <v>73</v>
      </c>
      <c r="P1358" t="s">
        <v>616</v>
      </c>
      <c r="Q1358" t="str">
        <f t="shared" si="21"/>
        <v>yes</v>
      </c>
    </row>
    <row r="1359" spans="1:17" x14ac:dyDescent="0.2">
      <c r="A1359">
        <v>233897</v>
      </c>
      <c r="B1359" t="s">
        <v>1425</v>
      </c>
      <c r="C1359" t="s">
        <v>1396</v>
      </c>
      <c r="D1359">
        <v>0.28539999999999999</v>
      </c>
      <c r="E1359">
        <v>1101</v>
      </c>
      <c r="F1359">
        <v>28010</v>
      </c>
      <c r="G1359">
        <v>0.47060000000000002</v>
      </c>
      <c r="H1359">
        <v>0.7157</v>
      </c>
      <c r="I1359">
        <v>0.3977</v>
      </c>
      <c r="J1359">
        <v>45325</v>
      </c>
      <c r="K1359">
        <v>16750</v>
      </c>
      <c r="L1359">
        <v>9197</v>
      </c>
      <c r="M1359">
        <v>14</v>
      </c>
      <c r="N1359" t="s">
        <v>19</v>
      </c>
      <c r="O1359" t="s">
        <v>73</v>
      </c>
      <c r="P1359" t="s">
        <v>616</v>
      </c>
      <c r="Q1359" t="str">
        <f t="shared" si="21"/>
        <v>no</v>
      </c>
    </row>
    <row r="1360" spans="1:17" x14ac:dyDescent="0.2">
      <c r="A1360">
        <v>233921</v>
      </c>
      <c r="B1360" t="s">
        <v>1426</v>
      </c>
      <c r="C1360" t="s">
        <v>1396</v>
      </c>
      <c r="D1360">
        <v>0.54779999999999995</v>
      </c>
      <c r="E1360">
        <v>30923</v>
      </c>
      <c r="F1360">
        <v>37764</v>
      </c>
      <c r="G1360">
        <v>0.86219999999999997</v>
      </c>
      <c r="H1360">
        <v>0.93079999999999996</v>
      </c>
      <c r="I1360">
        <v>0.15290000000000001</v>
      </c>
      <c r="J1360">
        <v>81698</v>
      </c>
      <c r="K1360">
        <v>21500</v>
      </c>
      <c r="L1360">
        <v>14162</v>
      </c>
      <c r="M1360">
        <v>17</v>
      </c>
      <c r="N1360" t="s">
        <v>19</v>
      </c>
      <c r="O1360" t="s">
        <v>20</v>
      </c>
      <c r="P1360" t="s">
        <v>616</v>
      </c>
      <c r="Q1360" t="str">
        <f t="shared" si="21"/>
        <v>yes</v>
      </c>
    </row>
    <row r="1361" spans="1:17" x14ac:dyDescent="0.2">
      <c r="A1361">
        <v>234030</v>
      </c>
      <c r="B1361" t="s">
        <v>1427</v>
      </c>
      <c r="C1361" t="s">
        <v>1396</v>
      </c>
      <c r="D1361">
        <v>0.92620000000000002</v>
      </c>
      <c r="E1361">
        <v>20753</v>
      </c>
      <c r="F1361">
        <v>40109</v>
      </c>
      <c r="G1361">
        <v>0.63180000000000003</v>
      </c>
      <c r="H1361">
        <v>0.85340000000000005</v>
      </c>
      <c r="I1361">
        <v>0.31190000000000001</v>
      </c>
      <c r="J1361">
        <v>58128</v>
      </c>
      <c r="K1361">
        <v>21500</v>
      </c>
      <c r="L1361">
        <v>12401</v>
      </c>
      <c r="M1361">
        <v>17</v>
      </c>
      <c r="N1361" t="s">
        <v>19</v>
      </c>
      <c r="O1361" t="s">
        <v>20</v>
      </c>
      <c r="P1361" t="s">
        <v>616</v>
      </c>
      <c r="Q1361" t="str">
        <f t="shared" si="21"/>
        <v>yes</v>
      </c>
    </row>
    <row r="1362" spans="1:17" x14ac:dyDescent="0.2">
      <c r="A1362">
        <v>234076</v>
      </c>
      <c r="B1362" t="s">
        <v>1428</v>
      </c>
      <c r="C1362" t="s">
        <v>1396</v>
      </c>
      <c r="D1362">
        <v>0.1681</v>
      </c>
      <c r="E1362">
        <v>17597</v>
      </c>
      <c r="F1362">
        <v>59512</v>
      </c>
      <c r="G1362">
        <v>0.95599999999999996</v>
      </c>
      <c r="H1362">
        <v>0.97550000000000003</v>
      </c>
      <c r="I1362">
        <v>0.1555</v>
      </c>
      <c r="J1362">
        <v>86863</v>
      </c>
      <c r="K1362">
        <v>17500</v>
      </c>
      <c r="L1362">
        <v>17428</v>
      </c>
      <c r="M1362">
        <v>15</v>
      </c>
      <c r="N1362" t="s">
        <v>19</v>
      </c>
      <c r="O1362" t="s">
        <v>29</v>
      </c>
      <c r="P1362" t="s">
        <v>616</v>
      </c>
      <c r="Q1362" t="str">
        <f t="shared" si="21"/>
        <v>yes</v>
      </c>
    </row>
    <row r="1363" spans="1:17" x14ac:dyDescent="0.2">
      <c r="A1363">
        <v>234085</v>
      </c>
      <c r="B1363" t="s">
        <v>1429</v>
      </c>
      <c r="C1363" t="s">
        <v>1396</v>
      </c>
      <c r="D1363">
        <v>0.71250000000000002</v>
      </c>
      <c r="E1363">
        <v>1527</v>
      </c>
      <c r="F1363">
        <v>52638</v>
      </c>
      <c r="G1363">
        <v>0.7621</v>
      </c>
      <c r="H1363">
        <v>0.80979999999999996</v>
      </c>
      <c r="I1363">
        <v>0.16470000000000001</v>
      </c>
      <c r="J1363">
        <v>77369</v>
      </c>
      <c r="K1363">
        <v>22996</v>
      </c>
      <c r="L1363">
        <v>9070</v>
      </c>
      <c r="M1363">
        <v>9</v>
      </c>
      <c r="N1363" t="s">
        <v>19</v>
      </c>
      <c r="O1363" t="s">
        <v>73</v>
      </c>
      <c r="P1363" t="s">
        <v>616</v>
      </c>
      <c r="Q1363" t="str">
        <f t="shared" si="21"/>
        <v>yes</v>
      </c>
    </row>
    <row r="1364" spans="1:17" x14ac:dyDescent="0.2">
      <c r="A1364">
        <v>234155</v>
      </c>
      <c r="B1364" t="s">
        <v>1430</v>
      </c>
      <c r="C1364" t="s">
        <v>1396</v>
      </c>
      <c r="D1364">
        <v>0.88629999999999998</v>
      </c>
      <c r="E1364">
        <v>5074</v>
      </c>
      <c r="F1364">
        <v>22650</v>
      </c>
      <c r="G1364">
        <v>0.39439999999999997</v>
      </c>
      <c r="H1364">
        <v>0.69389999999999996</v>
      </c>
      <c r="I1364">
        <v>0.72130000000000005</v>
      </c>
      <c r="J1364">
        <v>45543</v>
      </c>
      <c r="K1364">
        <v>26500</v>
      </c>
      <c r="L1364">
        <v>9469</v>
      </c>
      <c r="M1364">
        <v>13</v>
      </c>
      <c r="N1364" t="s">
        <v>19</v>
      </c>
      <c r="O1364" t="s">
        <v>29</v>
      </c>
      <c r="P1364" t="s">
        <v>616</v>
      </c>
      <c r="Q1364" t="str">
        <f t="shared" si="21"/>
        <v>no</v>
      </c>
    </row>
    <row r="1365" spans="1:17" x14ac:dyDescent="0.2">
      <c r="A1365">
        <v>234164</v>
      </c>
      <c r="B1365" t="s">
        <v>1431</v>
      </c>
      <c r="C1365" t="s">
        <v>1396</v>
      </c>
      <c r="D1365">
        <v>0.97989999999999999</v>
      </c>
      <c r="E1365">
        <v>1203</v>
      </c>
      <c r="F1365">
        <v>17450</v>
      </c>
      <c r="G1365">
        <v>0.34150000000000003</v>
      </c>
      <c r="H1365">
        <v>0.66569999999999996</v>
      </c>
      <c r="I1365">
        <v>0.68669999999999998</v>
      </c>
      <c r="J1365">
        <v>38275</v>
      </c>
      <c r="K1365">
        <v>29000</v>
      </c>
      <c r="L1365">
        <v>5874</v>
      </c>
      <c r="M1365">
        <v>16</v>
      </c>
      <c r="N1365" t="s">
        <v>24</v>
      </c>
      <c r="O1365" t="s">
        <v>20</v>
      </c>
      <c r="P1365" t="s">
        <v>616</v>
      </c>
      <c r="Q1365" t="str">
        <f t="shared" si="21"/>
        <v>no</v>
      </c>
    </row>
    <row r="1366" spans="1:17" x14ac:dyDescent="0.2">
      <c r="A1366">
        <v>234173</v>
      </c>
      <c r="B1366" t="s">
        <v>1432</v>
      </c>
      <c r="C1366" t="s">
        <v>1396</v>
      </c>
      <c r="D1366">
        <v>0.72870000000000001</v>
      </c>
      <c r="E1366">
        <v>1256</v>
      </c>
      <c r="F1366">
        <v>37500</v>
      </c>
      <c r="G1366">
        <v>0.41639999999999999</v>
      </c>
      <c r="H1366">
        <v>0.74250000000000005</v>
      </c>
      <c r="I1366">
        <v>0.2712</v>
      </c>
      <c r="J1366">
        <v>50074</v>
      </c>
      <c r="K1366">
        <v>27000</v>
      </c>
      <c r="L1366">
        <v>8756</v>
      </c>
      <c r="M1366">
        <v>15</v>
      </c>
      <c r="N1366" t="s">
        <v>24</v>
      </c>
      <c r="O1366" t="s">
        <v>20</v>
      </c>
      <c r="P1366" t="s">
        <v>616</v>
      </c>
      <c r="Q1366" t="str">
        <f t="shared" si="21"/>
        <v>yes</v>
      </c>
    </row>
    <row r="1367" spans="1:17" x14ac:dyDescent="0.2">
      <c r="A1367">
        <v>234207</v>
      </c>
      <c r="B1367" t="s">
        <v>1433</v>
      </c>
      <c r="C1367" t="s">
        <v>1396</v>
      </c>
      <c r="D1367">
        <v>0.13969999999999999</v>
      </c>
      <c r="E1367">
        <v>1881</v>
      </c>
      <c r="F1367">
        <v>68045</v>
      </c>
      <c r="G1367">
        <v>0.93879999999999997</v>
      </c>
      <c r="H1367">
        <v>0.96609999999999996</v>
      </c>
      <c r="I1367">
        <v>0.1133</v>
      </c>
      <c r="J1367">
        <v>94810</v>
      </c>
      <c r="K1367">
        <v>19500</v>
      </c>
      <c r="L1367">
        <v>14155</v>
      </c>
      <c r="M1367">
        <v>7</v>
      </c>
      <c r="N1367" t="s">
        <v>24</v>
      </c>
      <c r="O1367" t="s">
        <v>73</v>
      </c>
      <c r="P1367" t="s">
        <v>616</v>
      </c>
      <c r="Q1367" t="str">
        <f t="shared" si="21"/>
        <v>yes</v>
      </c>
    </row>
    <row r="1368" spans="1:17" x14ac:dyDescent="0.2">
      <c r="A1368">
        <v>237136</v>
      </c>
      <c r="B1368" t="s">
        <v>1434</v>
      </c>
      <c r="C1368" t="s">
        <v>1435</v>
      </c>
      <c r="D1368">
        <v>0.77780000000000005</v>
      </c>
      <c r="E1368">
        <v>193</v>
      </c>
      <c r="F1368">
        <v>18760</v>
      </c>
      <c r="G1368">
        <v>0.71050000000000002</v>
      </c>
      <c r="H1368">
        <v>0.65710000000000002</v>
      </c>
      <c r="I1368">
        <v>0.41860000000000003</v>
      </c>
      <c r="J1368">
        <v>37467</v>
      </c>
      <c r="K1368">
        <v>11000</v>
      </c>
      <c r="L1368">
        <v>3332</v>
      </c>
      <c r="M1368">
        <v>7</v>
      </c>
      <c r="N1368" t="s">
        <v>24</v>
      </c>
      <c r="O1368" t="s">
        <v>29</v>
      </c>
      <c r="P1368" t="s">
        <v>616</v>
      </c>
      <c r="Q1368" t="str">
        <f t="shared" si="21"/>
        <v>no</v>
      </c>
    </row>
    <row r="1369" spans="1:17" x14ac:dyDescent="0.2">
      <c r="A1369">
        <v>237181</v>
      </c>
      <c r="B1369" t="s">
        <v>260</v>
      </c>
      <c r="C1369" t="s">
        <v>1435</v>
      </c>
      <c r="D1369">
        <v>0.58789999999999998</v>
      </c>
      <c r="E1369">
        <v>614</v>
      </c>
      <c r="F1369">
        <v>36765</v>
      </c>
      <c r="G1369">
        <v>0.46820000000000001</v>
      </c>
      <c r="H1369">
        <v>0.53749999999999998</v>
      </c>
      <c r="I1369">
        <v>0.51160000000000005</v>
      </c>
      <c r="J1369">
        <v>44512</v>
      </c>
      <c r="K1369">
        <v>27000</v>
      </c>
      <c r="L1369">
        <v>6417</v>
      </c>
      <c r="M1369">
        <v>12</v>
      </c>
      <c r="N1369" t="s">
        <v>24</v>
      </c>
      <c r="O1369" t="s">
        <v>73</v>
      </c>
      <c r="P1369" t="s">
        <v>616</v>
      </c>
      <c r="Q1369" t="str">
        <f t="shared" si="21"/>
        <v>no</v>
      </c>
    </row>
    <row r="1370" spans="1:17" x14ac:dyDescent="0.2">
      <c r="A1370">
        <v>237215</v>
      </c>
      <c r="B1370" t="s">
        <v>1436</v>
      </c>
      <c r="C1370" t="s">
        <v>1435</v>
      </c>
      <c r="D1370">
        <v>0.97230000000000005</v>
      </c>
      <c r="E1370">
        <v>1042</v>
      </c>
      <c r="F1370">
        <v>18376</v>
      </c>
      <c r="G1370">
        <v>0.37</v>
      </c>
      <c r="H1370">
        <v>0.5484</v>
      </c>
      <c r="I1370">
        <v>0.44440000000000002</v>
      </c>
      <c r="J1370">
        <v>38217</v>
      </c>
      <c r="K1370">
        <v>18250</v>
      </c>
      <c r="L1370">
        <v>7349</v>
      </c>
      <c r="M1370">
        <v>13</v>
      </c>
      <c r="N1370" t="s">
        <v>19</v>
      </c>
      <c r="O1370" t="s">
        <v>73</v>
      </c>
      <c r="P1370" t="s">
        <v>616</v>
      </c>
      <c r="Q1370" t="str">
        <f t="shared" si="21"/>
        <v>no</v>
      </c>
    </row>
    <row r="1371" spans="1:17" x14ac:dyDescent="0.2">
      <c r="A1371">
        <v>237312</v>
      </c>
      <c r="B1371" t="s">
        <v>1437</v>
      </c>
      <c r="C1371" t="s">
        <v>1435</v>
      </c>
      <c r="D1371">
        <v>0.61519999999999997</v>
      </c>
      <c r="E1371">
        <v>2259</v>
      </c>
      <c r="F1371">
        <v>33800</v>
      </c>
      <c r="G1371">
        <v>0.45550000000000002</v>
      </c>
      <c r="H1371">
        <v>0.74790000000000001</v>
      </c>
      <c r="I1371">
        <v>0.31430000000000002</v>
      </c>
      <c r="J1371">
        <v>55774</v>
      </c>
      <c r="K1371">
        <v>19500</v>
      </c>
      <c r="L1371">
        <v>7297</v>
      </c>
      <c r="M1371">
        <v>15</v>
      </c>
      <c r="N1371" t="s">
        <v>24</v>
      </c>
      <c r="O1371" t="s">
        <v>20</v>
      </c>
      <c r="P1371" t="s">
        <v>616</v>
      </c>
      <c r="Q1371" t="str">
        <f t="shared" si="21"/>
        <v>yes</v>
      </c>
    </row>
    <row r="1372" spans="1:17" x14ac:dyDescent="0.2">
      <c r="A1372">
        <v>237330</v>
      </c>
      <c r="B1372" t="s">
        <v>1438</v>
      </c>
      <c r="C1372" t="s">
        <v>1435</v>
      </c>
      <c r="D1372">
        <v>0.92559999999999998</v>
      </c>
      <c r="E1372">
        <v>1504</v>
      </c>
      <c r="F1372">
        <v>22000</v>
      </c>
      <c r="G1372">
        <v>0.38969999999999999</v>
      </c>
      <c r="H1372">
        <v>0.64839999999999998</v>
      </c>
      <c r="I1372">
        <v>0.49519999999999997</v>
      </c>
      <c r="J1372">
        <v>42703</v>
      </c>
      <c r="K1372">
        <v>18900</v>
      </c>
      <c r="L1372">
        <v>7270</v>
      </c>
      <c r="M1372">
        <v>16</v>
      </c>
      <c r="N1372" t="s">
        <v>19</v>
      </c>
      <c r="O1372" t="s">
        <v>73</v>
      </c>
      <c r="P1372" t="s">
        <v>616</v>
      </c>
      <c r="Q1372" t="str">
        <f t="shared" si="21"/>
        <v>no</v>
      </c>
    </row>
    <row r="1373" spans="1:17" x14ac:dyDescent="0.2">
      <c r="A1373">
        <v>237358</v>
      </c>
      <c r="B1373" t="s">
        <v>1439</v>
      </c>
      <c r="C1373" t="s">
        <v>1435</v>
      </c>
      <c r="D1373">
        <v>0.94330000000000003</v>
      </c>
      <c r="E1373">
        <v>661</v>
      </c>
      <c r="F1373">
        <v>31820</v>
      </c>
      <c r="G1373">
        <v>0.39290000000000003</v>
      </c>
      <c r="H1373">
        <v>0.6522</v>
      </c>
      <c r="I1373">
        <v>0.43340000000000001</v>
      </c>
      <c r="J1373">
        <v>43411</v>
      </c>
      <c r="K1373">
        <v>27000</v>
      </c>
      <c r="L1373">
        <v>5987</v>
      </c>
      <c r="M1373">
        <v>10</v>
      </c>
      <c r="N1373" t="s">
        <v>24</v>
      </c>
      <c r="O1373" t="s">
        <v>73</v>
      </c>
      <c r="P1373" t="s">
        <v>616</v>
      </c>
      <c r="Q1373" t="str">
        <f t="shared" si="21"/>
        <v>no</v>
      </c>
    </row>
    <row r="1374" spans="1:17" x14ac:dyDescent="0.2">
      <c r="A1374">
        <v>237367</v>
      </c>
      <c r="B1374" t="s">
        <v>1440</v>
      </c>
      <c r="C1374" t="s">
        <v>1435</v>
      </c>
      <c r="D1374">
        <v>0.98619999999999997</v>
      </c>
      <c r="E1374">
        <v>2590</v>
      </c>
      <c r="F1374">
        <v>18924</v>
      </c>
      <c r="G1374">
        <v>0.4425</v>
      </c>
      <c r="H1374">
        <v>0.67390000000000005</v>
      </c>
      <c r="I1374">
        <v>0.34289999999999998</v>
      </c>
      <c r="J1374">
        <v>46857</v>
      </c>
      <c r="K1374">
        <v>21000</v>
      </c>
      <c r="L1374">
        <v>7101</v>
      </c>
      <c r="M1374">
        <v>14</v>
      </c>
      <c r="N1374" t="s">
        <v>19</v>
      </c>
      <c r="O1374" t="s">
        <v>73</v>
      </c>
      <c r="P1374" t="s">
        <v>616</v>
      </c>
      <c r="Q1374" t="str">
        <f t="shared" si="21"/>
        <v>no</v>
      </c>
    </row>
    <row r="1375" spans="1:17" x14ac:dyDescent="0.2">
      <c r="A1375">
        <v>237525</v>
      </c>
      <c r="B1375" t="s">
        <v>1441</v>
      </c>
      <c r="C1375" t="s">
        <v>1435</v>
      </c>
      <c r="D1375">
        <v>0.95730000000000004</v>
      </c>
      <c r="E1375">
        <v>7266</v>
      </c>
      <c r="F1375">
        <v>20342</v>
      </c>
      <c r="G1375">
        <v>0.51229999999999998</v>
      </c>
      <c r="H1375">
        <v>0.7218</v>
      </c>
      <c r="I1375">
        <v>0.38679999999999998</v>
      </c>
      <c r="J1375">
        <v>46354</v>
      </c>
      <c r="K1375">
        <v>23250</v>
      </c>
      <c r="L1375">
        <v>8576</v>
      </c>
      <c r="M1375">
        <v>16</v>
      </c>
      <c r="N1375" t="s">
        <v>19</v>
      </c>
      <c r="O1375" t="s">
        <v>20</v>
      </c>
      <c r="P1375" t="s">
        <v>616</v>
      </c>
      <c r="Q1375" t="str">
        <f t="shared" si="21"/>
        <v>no</v>
      </c>
    </row>
    <row r="1376" spans="1:17" x14ac:dyDescent="0.2">
      <c r="A1376">
        <v>237792</v>
      </c>
      <c r="B1376" t="s">
        <v>1442</v>
      </c>
      <c r="C1376" t="s">
        <v>1435</v>
      </c>
      <c r="D1376">
        <v>0.96779999999999999</v>
      </c>
      <c r="E1376">
        <v>2344</v>
      </c>
      <c r="F1376">
        <v>19082</v>
      </c>
      <c r="G1376">
        <v>0.51029999999999998</v>
      </c>
      <c r="H1376">
        <v>0.71379999999999999</v>
      </c>
      <c r="I1376">
        <v>0.29430000000000001</v>
      </c>
      <c r="J1376">
        <v>49358</v>
      </c>
      <c r="K1376">
        <v>21600</v>
      </c>
      <c r="L1376">
        <v>7788</v>
      </c>
      <c r="M1376">
        <v>17</v>
      </c>
      <c r="N1376" t="s">
        <v>19</v>
      </c>
      <c r="O1376" t="s">
        <v>73</v>
      </c>
      <c r="P1376" t="s">
        <v>616</v>
      </c>
      <c r="Q1376" t="str">
        <f t="shared" si="21"/>
        <v>no</v>
      </c>
    </row>
    <row r="1377" spans="1:17" x14ac:dyDescent="0.2">
      <c r="A1377">
        <v>237899</v>
      </c>
      <c r="B1377" t="s">
        <v>1443</v>
      </c>
      <c r="C1377" t="s">
        <v>1435</v>
      </c>
      <c r="D1377">
        <v>0.95960000000000001</v>
      </c>
      <c r="E1377">
        <v>1321</v>
      </c>
      <c r="F1377">
        <v>14990</v>
      </c>
      <c r="G1377">
        <v>0.39179999999999998</v>
      </c>
      <c r="H1377">
        <v>0.56730000000000003</v>
      </c>
      <c r="I1377">
        <v>0.2014</v>
      </c>
      <c r="J1377">
        <v>40492</v>
      </c>
      <c r="K1377">
        <v>23338</v>
      </c>
      <c r="L1377">
        <v>7141</v>
      </c>
      <c r="M1377">
        <v>13</v>
      </c>
      <c r="N1377" t="s">
        <v>19</v>
      </c>
      <c r="O1377" t="s">
        <v>29</v>
      </c>
      <c r="P1377" t="s">
        <v>616</v>
      </c>
      <c r="Q1377" t="str">
        <f t="shared" si="21"/>
        <v>no</v>
      </c>
    </row>
    <row r="1378" spans="1:17" x14ac:dyDescent="0.2">
      <c r="A1378">
        <v>237932</v>
      </c>
      <c r="B1378" t="s">
        <v>1444</v>
      </c>
      <c r="C1378" t="s">
        <v>1435</v>
      </c>
      <c r="D1378">
        <v>0.97270000000000001</v>
      </c>
      <c r="E1378">
        <v>1511</v>
      </c>
      <c r="F1378">
        <v>17442</v>
      </c>
      <c r="G1378">
        <v>0.59530000000000005</v>
      </c>
      <c r="H1378">
        <v>0.68859999999999999</v>
      </c>
      <c r="I1378">
        <v>0.31879999999999997</v>
      </c>
      <c r="J1378">
        <v>43296</v>
      </c>
      <c r="K1378">
        <v>23250</v>
      </c>
      <c r="L1378">
        <v>7150</v>
      </c>
      <c r="M1378">
        <v>12</v>
      </c>
      <c r="N1378" t="s">
        <v>19</v>
      </c>
      <c r="O1378" t="s">
        <v>73</v>
      </c>
      <c r="P1378" t="s">
        <v>616</v>
      </c>
      <c r="Q1378" t="str">
        <f t="shared" si="21"/>
        <v>no</v>
      </c>
    </row>
    <row r="1379" spans="1:17" x14ac:dyDescent="0.2">
      <c r="A1379">
        <v>237950</v>
      </c>
      <c r="B1379" t="s">
        <v>1445</v>
      </c>
      <c r="C1379" t="s">
        <v>1435</v>
      </c>
      <c r="D1379">
        <v>0.36680000000000001</v>
      </c>
      <c r="E1379">
        <v>981</v>
      </c>
      <c r="F1379">
        <v>21072</v>
      </c>
      <c r="G1379">
        <v>0.3296</v>
      </c>
      <c r="H1379">
        <v>0.61760000000000004</v>
      </c>
      <c r="I1379">
        <v>0.27379999999999999</v>
      </c>
      <c r="J1379">
        <v>55939</v>
      </c>
      <c r="K1379">
        <v>22500</v>
      </c>
      <c r="L1379">
        <v>8140</v>
      </c>
      <c r="M1379">
        <v>13</v>
      </c>
      <c r="N1379" t="s">
        <v>19</v>
      </c>
      <c r="O1379" t="s">
        <v>20</v>
      </c>
      <c r="P1379" t="s">
        <v>616</v>
      </c>
      <c r="Q1379" t="str">
        <f t="shared" si="21"/>
        <v>yes</v>
      </c>
    </row>
    <row r="1380" spans="1:17" x14ac:dyDescent="0.2">
      <c r="A1380">
        <v>237969</v>
      </c>
      <c r="B1380" t="s">
        <v>1446</v>
      </c>
      <c r="C1380" t="s">
        <v>1435</v>
      </c>
      <c r="D1380">
        <v>0.93340000000000001</v>
      </c>
      <c r="E1380">
        <v>954</v>
      </c>
      <c r="F1380">
        <v>34090</v>
      </c>
      <c r="G1380">
        <v>0.57140000000000002</v>
      </c>
      <c r="H1380">
        <v>0.67320000000000002</v>
      </c>
      <c r="I1380">
        <v>0.37630000000000002</v>
      </c>
      <c r="J1380">
        <v>51593</v>
      </c>
      <c r="K1380">
        <v>27000</v>
      </c>
      <c r="L1380">
        <v>6450</v>
      </c>
      <c r="M1380">
        <v>13</v>
      </c>
      <c r="N1380" t="s">
        <v>24</v>
      </c>
      <c r="O1380" t="s">
        <v>73</v>
      </c>
      <c r="P1380" t="s">
        <v>616</v>
      </c>
      <c r="Q1380" t="str">
        <f t="shared" si="21"/>
        <v>yes</v>
      </c>
    </row>
    <row r="1381" spans="1:17" x14ac:dyDescent="0.2">
      <c r="A1381">
        <v>238032</v>
      </c>
      <c r="B1381" t="s">
        <v>1447</v>
      </c>
      <c r="C1381" t="s">
        <v>1435</v>
      </c>
      <c r="D1381">
        <v>0.89</v>
      </c>
      <c r="E1381">
        <v>17385</v>
      </c>
      <c r="F1381">
        <v>28608</v>
      </c>
      <c r="G1381">
        <v>0.64659999999999995</v>
      </c>
      <c r="H1381">
        <v>0.83430000000000004</v>
      </c>
      <c r="I1381">
        <v>0.2157</v>
      </c>
      <c r="J1381">
        <v>55939</v>
      </c>
      <c r="K1381">
        <v>22500</v>
      </c>
      <c r="L1381">
        <v>11832</v>
      </c>
      <c r="M1381">
        <v>19</v>
      </c>
      <c r="N1381" t="s">
        <v>19</v>
      </c>
      <c r="O1381" t="s">
        <v>20</v>
      </c>
      <c r="P1381" t="s">
        <v>616</v>
      </c>
      <c r="Q1381" t="str">
        <f t="shared" si="21"/>
        <v>yes</v>
      </c>
    </row>
    <row r="1382" spans="1:17" x14ac:dyDescent="0.2">
      <c r="A1382">
        <v>238078</v>
      </c>
      <c r="B1382" t="s">
        <v>1448</v>
      </c>
      <c r="C1382" t="s">
        <v>1435</v>
      </c>
      <c r="D1382">
        <v>0.63160000000000005</v>
      </c>
      <c r="E1382">
        <v>589</v>
      </c>
      <c r="F1382">
        <v>29875</v>
      </c>
      <c r="G1382">
        <v>0.23330000000000001</v>
      </c>
      <c r="H1382">
        <v>0.53659999999999997</v>
      </c>
      <c r="I1382">
        <v>0.31559999999999999</v>
      </c>
      <c r="J1382">
        <v>57949</v>
      </c>
      <c r="K1382">
        <v>25125</v>
      </c>
      <c r="L1382">
        <v>5906</v>
      </c>
      <c r="M1382">
        <v>15</v>
      </c>
      <c r="N1382" t="s">
        <v>24</v>
      </c>
      <c r="O1382" t="s">
        <v>20</v>
      </c>
      <c r="P1382" t="s">
        <v>616</v>
      </c>
      <c r="Q1382" t="str">
        <f t="shared" si="21"/>
        <v>yes</v>
      </c>
    </row>
    <row r="1383" spans="1:17" x14ac:dyDescent="0.2">
      <c r="A1383">
        <v>245953</v>
      </c>
      <c r="B1383" t="s">
        <v>1449</v>
      </c>
      <c r="C1383" t="s">
        <v>1255</v>
      </c>
      <c r="D1383">
        <v>0.91759999999999997</v>
      </c>
      <c r="E1383">
        <v>1666</v>
      </c>
      <c r="F1383">
        <v>21294</v>
      </c>
      <c r="G1383">
        <v>0.44230000000000003</v>
      </c>
      <c r="H1383">
        <v>0.65149999999999997</v>
      </c>
      <c r="I1383">
        <v>0.52869999999999995</v>
      </c>
      <c r="J1383">
        <v>46116</v>
      </c>
      <c r="K1383">
        <v>26394</v>
      </c>
      <c r="L1383">
        <v>5970</v>
      </c>
      <c r="M1383">
        <v>14</v>
      </c>
      <c r="N1383" t="s">
        <v>24</v>
      </c>
      <c r="O1383" t="s">
        <v>20</v>
      </c>
      <c r="P1383" t="s">
        <v>21</v>
      </c>
      <c r="Q1383" t="str">
        <f t="shared" si="21"/>
        <v>no</v>
      </c>
    </row>
    <row r="1384" spans="1:17" x14ac:dyDescent="0.2">
      <c r="A1384">
        <v>262129</v>
      </c>
      <c r="B1384" t="s">
        <v>1450</v>
      </c>
      <c r="C1384" t="s">
        <v>1040</v>
      </c>
      <c r="D1384">
        <v>0.73199999999999998</v>
      </c>
      <c r="E1384">
        <v>843</v>
      </c>
      <c r="F1384">
        <v>29944</v>
      </c>
      <c r="G1384">
        <v>0.66669999999999996</v>
      </c>
      <c r="H1384">
        <v>0.75570000000000004</v>
      </c>
      <c r="I1384">
        <v>0.33939999999999998</v>
      </c>
      <c r="J1384">
        <v>48082</v>
      </c>
      <c r="K1384">
        <v>17375</v>
      </c>
      <c r="L1384">
        <v>10340</v>
      </c>
      <c r="M1384">
        <v>8</v>
      </c>
      <c r="N1384" t="s">
        <v>19</v>
      </c>
      <c r="O1384" t="s">
        <v>20</v>
      </c>
      <c r="P1384" t="s">
        <v>616</v>
      </c>
      <c r="Q1384" t="str">
        <f t="shared" si="21"/>
        <v>no</v>
      </c>
    </row>
    <row r="1385" spans="1:17" x14ac:dyDescent="0.2">
      <c r="A1385">
        <v>368452</v>
      </c>
      <c r="B1385" t="s">
        <v>1451</v>
      </c>
      <c r="C1385" t="s">
        <v>1299</v>
      </c>
      <c r="D1385">
        <v>0.46310000000000001</v>
      </c>
      <c r="E1385">
        <v>247</v>
      </c>
      <c r="F1385">
        <v>20350</v>
      </c>
      <c r="G1385">
        <v>0.41799999999999998</v>
      </c>
      <c r="H1385">
        <v>0.88</v>
      </c>
      <c r="I1385">
        <v>0.57250000000000001</v>
      </c>
      <c r="J1385">
        <v>35113</v>
      </c>
      <c r="K1385">
        <v>33498</v>
      </c>
      <c r="L1385">
        <v>7917</v>
      </c>
      <c r="M1385">
        <v>10</v>
      </c>
      <c r="N1385" t="s">
        <v>67</v>
      </c>
      <c r="O1385" t="s">
        <v>20</v>
      </c>
      <c r="P1385" t="s">
        <v>137</v>
      </c>
      <c r="Q1385" t="str">
        <f t="shared" si="21"/>
        <v>no</v>
      </c>
    </row>
    <row r="1386" spans="1:17" x14ac:dyDescent="0.2">
      <c r="A1386">
        <v>384254</v>
      </c>
      <c r="B1386" t="s">
        <v>1452</v>
      </c>
      <c r="C1386" t="s">
        <v>1040</v>
      </c>
      <c r="D1386">
        <v>0.43469999999999998</v>
      </c>
      <c r="E1386">
        <v>506</v>
      </c>
      <c r="F1386">
        <v>51680</v>
      </c>
      <c r="G1386">
        <v>0.60229999999999995</v>
      </c>
      <c r="H1386">
        <v>0.84919999999999995</v>
      </c>
      <c r="I1386">
        <v>0.23530000000000001</v>
      </c>
      <c r="J1386">
        <v>29420</v>
      </c>
      <c r="K1386">
        <v>25000</v>
      </c>
      <c r="L1386">
        <v>6234</v>
      </c>
      <c r="M1386">
        <v>12</v>
      </c>
      <c r="N1386" t="s">
        <v>24</v>
      </c>
      <c r="O1386" t="s">
        <v>29</v>
      </c>
      <c r="P1386" t="s">
        <v>616</v>
      </c>
      <c r="Q1386" t="str">
        <f t="shared" si="21"/>
        <v>no</v>
      </c>
    </row>
    <row r="1387" spans="1:17" x14ac:dyDescent="0.2">
      <c r="A1387">
        <v>385619</v>
      </c>
      <c r="B1387" t="s">
        <v>1453</v>
      </c>
      <c r="C1387" t="s">
        <v>1040</v>
      </c>
      <c r="D1387">
        <v>0.8145</v>
      </c>
      <c r="E1387">
        <v>2789</v>
      </c>
      <c r="F1387">
        <v>21680</v>
      </c>
      <c r="G1387">
        <v>0.61360000000000003</v>
      </c>
      <c r="H1387">
        <v>0.73650000000000004</v>
      </c>
      <c r="I1387">
        <v>0.72009999999999996</v>
      </c>
      <c r="J1387">
        <v>47597</v>
      </c>
      <c r="K1387">
        <v>38996</v>
      </c>
      <c r="L1387">
        <v>5277</v>
      </c>
      <c r="M1387">
        <v>17</v>
      </c>
      <c r="N1387" t="s">
        <v>24</v>
      </c>
      <c r="O1387" t="s">
        <v>20</v>
      </c>
      <c r="P1387" t="s">
        <v>616</v>
      </c>
      <c r="Q1387" t="str">
        <f t="shared" si="21"/>
        <v>no</v>
      </c>
    </row>
    <row r="1388" spans="1:17" x14ac:dyDescent="0.2">
      <c r="A1388">
        <v>426314</v>
      </c>
      <c r="B1388" t="s">
        <v>1454</v>
      </c>
      <c r="C1388" t="s">
        <v>1040</v>
      </c>
      <c r="D1388">
        <v>0.57909999999999995</v>
      </c>
      <c r="E1388">
        <v>9139</v>
      </c>
      <c r="F1388">
        <v>12097</v>
      </c>
      <c r="G1388">
        <v>0.20549999999999999</v>
      </c>
      <c r="H1388">
        <v>0.60289999999999999</v>
      </c>
      <c r="I1388">
        <v>0.25509999999999999</v>
      </c>
      <c r="J1388">
        <v>84131</v>
      </c>
      <c r="K1388">
        <v>23666</v>
      </c>
      <c r="L1388">
        <v>9064</v>
      </c>
      <c r="M1388">
        <v>23</v>
      </c>
      <c r="N1388" t="s">
        <v>24</v>
      </c>
      <c r="O1388" t="s">
        <v>20</v>
      </c>
      <c r="P1388" t="s">
        <v>616</v>
      </c>
      <c r="Q1388" t="str">
        <f t="shared" si="21"/>
        <v>yes</v>
      </c>
    </row>
    <row r="1389" spans="1:17" x14ac:dyDescent="0.2">
      <c r="A1389">
        <v>433660</v>
      </c>
      <c r="B1389" t="s">
        <v>1455</v>
      </c>
      <c r="C1389" t="s">
        <v>1040</v>
      </c>
      <c r="D1389">
        <v>0.63439999999999996</v>
      </c>
      <c r="E1389">
        <v>13874</v>
      </c>
      <c r="F1389">
        <v>25162</v>
      </c>
      <c r="G1389">
        <v>0.57399999999999995</v>
      </c>
      <c r="H1389">
        <v>0.83220000000000005</v>
      </c>
      <c r="I1389">
        <v>0.27879999999999999</v>
      </c>
      <c r="J1389">
        <v>54560</v>
      </c>
      <c r="K1389">
        <v>17622</v>
      </c>
      <c r="L1389">
        <v>9789</v>
      </c>
      <c r="M1389">
        <v>20</v>
      </c>
      <c r="N1389" t="s">
        <v>19</v>
      </c>
      <c r="O1389" t="s">
        <v>29</v>
      </c>
      <c r="P1389" t="s">
        <v>616</v>
      </c>
      <c r="Q1389" t="str">
        <f t="shared" si="21"/>
        <v>yes</v>
      </c>
    </row>
    <row r="1390" spans="1:17" x14ac:dyDescent="0.2">
      <c r="A1390">
        <v>439701</v>
      </c>
      <c r="B1390" t="s">
        <v>1456</v>
      </c>
      <c r="C1390" t="s">
        <v>1332</v>
      </c>
      <c r="D1390">
        <v>0.60640000000000005</v>
      </c>
      <c r="E1390">
        <v>251</v>
      </c>
      <c r="F1390">
        <v>12480</v>
      </c>
      <c r="G1390">
        <v>0.47370000000000001</v>
      </c>
      <c r="H1390">
        <v>0.5</v>
      </c>
      <c r="I1390">
        <v>0.38600000000000001</v>
      </c>
      <c r="J1390">
        <v>41471</v>
      </c>
      <c r="K1390">
        <v>27000</v>
      </c>
      <c r="L1390">
        <v>8073</v>
      </c>
      <c r="M1390">
        <v>10</v>
      </c>
      <c r="N1390" t="s">
        <v>24</v>
      </c>
      <c r="O1390" t="s">
        <v>29</v>
      </c>
      <c r="P1390" t="s">
        <v>21</v>
      </c>
      <c r="Q1390" t="str">
        <f t="shared" si="21"/>
        <v>no</v>
      </c>
    </row>
    <row r="1391" spans="1:17" x14ac:dyDescent="0.2">
      <c r="A1391">
        <v>446048</v>
      </c>
      <c r="B1391" t="s">
        <v>1457</v>
      </c>
      <c r="C1391" t="s">
        <v>1040</v>
      </c>
      <c r="D1391">
        <v>0.41389999999999999</v>
      </c>
      <c r="E1391">
        <v>1298</v>
      </c>
      <c r="F1391">
        <v>30198</v>
      </c>
      <c r="G1391">
        <v>0.53939999999999999</v>
      </c>
      <c r="H1391">
        <v>0.7893</v>
      </c>
      <c r="I1391">
        <v>0.2104</v>
      </c>
      <c r="J1391">
        <v>49520</v>
      </c>
      <c r="K1391">
        <v>20776</v>
      </c>
      <c r="L1391">
        <v>9091</v>
      </c>
      <c r="M1391">
        <v>17</v>
      </c>
      <c r="N1391" t="s">
        <v>24</v>
      </c>
      <c r="O1391" t="s">
        <v>73</v>
      </c>
      <c r="P1391" t="s">
        <v>616</v>
      </c>
      <c r="Q1391" t="str">
        <f t="shared" si="21"/>
        <v>no</v>
      </c>
    </row>
    <row r="1392" spans="1:17" x14ac:dyDescent="0.2">
      <c r="A1392">
        <v>446233</v>
      </c>
      <c r="B1392" t="s">
        <v>1458</v>
      </c>
      <c r="C1392" t="s">
        <v>1013</v>
      </c>
      <c r="D1392">
        <v>0.73809999999999998</v>
      </c>
      <c r="E1392">
        <v>108</v>
      </c>
      <c r="F1392">
        <v>16850</v>
      </c>
      <c r="G1392">
        <v>0.4</v>
      </c>
      <c r="H1392">
        <v>0.4839</v>
      </c>
      <c r="I1392">
        <v>0.48549999999999999</v>
      </c>
      <c r="J1392">
        <v>40650</v>
      </c>
      <c r="K1392">
        <v>13019</v>
      </c>
      <c r="L1392">
        <v>1331</v>
      </c>
      <c r="M1392">
        <v>10</v>
      </c>
      <c r="N1392" t="s">
        <v>24</v>
      </c>
      <c r="O1392" t="s">
        <v>73</v>
      </c>
      <c r="P1392" t="s">
        <v>137</v>
      </c>
      <c r="Q1392" t="str">
        <f t="shared" si="21"/>
        <v>no</v>
      </c>
    </row>
    <row r="1393" spans="1:17" x14ac:dyDescent="0.2">
      <c r="A1393">
        <v>447689</v>
      </c>
      <c r="B1393" t="s">
        <v>1459</v>
      </c>
      <c r="C1393" t="s">
        <v>1077</v>
      </c>
      <c r="D1393">
        <v>0.95499999999999996</v>
      </c>
      <c r="E1393">
        <v>11344</v>
      </c>
      <c r="F1393">
        <v>13844</v>
      </c>
      <c r="G1393">
        <v>0.2147</v>
      </c>
      <c r="H1393">
        <v>0.63370000000000004</v>
      </c>
      <c r="I1393">
        <v>0.5181</v>
      </c>
      <c r="J1393">
        <v>47730</v>
      </c>
      <c r="K1393">
        <v>20076</v>
      </c>
      <c r="L1393">
        <v>8110</v>
      </c>
      <c r="M1393">
        <v>19</v>
      </c>
      <c r="N1393" t="s">
        <v>19</v>
      </c>
      <c r="O1393" t="s">
        <v>29</v>
      </c>
      <c r="P1393" t="s">
        <v>616</v>
      </c>
      <c r="Q1393" t="str">
        <f t="shared" si="21"/>
        <v>no</v>
      </c>
    </row>
    <row r="1394" spans="1:17" x14ac:dyDescent="0.2">
      <c r="A1394">
        <v>449764</v>
      </c>
      <c r="B1394" t="s">
        <v>1460</v>
      </c>
      <c r="C1394" t="s">
        <v>1299</v>
      </c>
      <c r="D1394">
        <v>0.28029999999999999</v>
      </c>
      <c r="E1394">
        <v>79</v>
      </c>
      <c r="F1394">
        <v>22000</v>
      </c>
      <c r="G1394">
        <v>0.2286</v>
      </c>
      <c r="H1394">
        <v>0.66669999999999996</v>
      </c>
      <c r="I1394">
        <v>0.48809999999999998</v>
      </c>
      <c r="J1394">
        <v>35933</v>
      </c>
      <c r="K1394">
        <v>9500</v>
      </c>
      <c r="L1394">
        <v>2476</v>
      </c>
      <c r="M1394">
        <v>6</v>
      </c>
      <c r="N1394" t="s">
        <v>24</v>
      </c>
      <c r="O1394" t="s">
        <v>20</v>
      </c>
      <c r="P1394" t="s">
        <v>137</v>
      </c>
      <c r="Q1394" t="str">
        <f t="shared" si="21"/>
        <v>no</v>
      </c>
    </row>
    <row r="1395" spans="1:17" x14ac:dyDescent="0.2">
      <c r="A1395">
        <v>457129</v>
      </c>
      <c r="B1395" t="s">
        <v>1461</v>
      </c>
      <c r="C1395" t="s">
        <v>1040</v>
      </c>
      <c r="D1395">
        <v>0.90910000000000002</v>
      </c>
      <c r="E1395">
        <v>821</v>
      </c>
      <c r="F1395">
        <v>19975</v>
      </c>
      <c r="G1395">
        <v>0.33329999999999999</v>
      </c>
      <c r="H1395">
        <v>0.625</v>
      </c>
      <c r="I1395">
        <v>0.5423</v>
      </c>
      <c r="J1395">
        <v>92405</v>
      </c>
      <c r="K1395">
        <v>20919</v>
      </c>
      <c r="L1395">
        <v>8080</v>
      </c>
      <c r="M1395">
        <v>10</v>
      </c>
      <c r="N1395" t="s">
        <v>67</v>
      </c>
      <c r="O1395" t="s">
        <v>20</v>
      </c>
      <c r="P1395" t="s">
        <v>616</v>
      </c>
      <c r="Q1395" t="str">
        <f t="shared" si="21"/>
        <v>yes</v>
      </c>
    </row>
    <row r="1396" spans="1:17" x14ac:dyDescent="0.2">
      <c r="A1396">
        <v>459949</v>
      </c>
      <c r="B1396" t="s">
        <v>1462</v>
      </c>
      <c r="C1396" t="s">
        <v>1332</v>
      </c>
      <c r="D1396">
        <v>0.92800000000000005</v>
      </c>
      <c r="E1396">
        <v>6599</v>
      </c>
      <c r="F1396">
        <v>23255</v>
      </c>
      <c r="G1396">
        <v>0.4017</v>
      </c>
      <c r="H1396">
        <v>0.65669999999999995</v>
      </c>
      <c r="I1396">
        <v>0.50839999999999996</v>
      </c>
      <c r="J1396">
        <v>54338</v>
      </c>
      <c r="K1396">
        <v>18401</v>
      </c>
      <c r="L1396">
        <v>8625</v>
      </c>
      <c r="M1396">
        <v>18</v>
      </c>
      <c r="N1396" t="s">
        <v>19</v>
      </c>
      <c r="O1396" t="s">
        <v>20</v>
      </c>
      <c r="P1396" t="s">
        <v>21</v>
      </c>
      <c r="Q1396" t="str">
        <f t="shared" si="21"/>
        <v>yes</v>
      </c>
    </row>
    <row r="1397" spans="1:17" x14ac:dyDescent="0.2">
      <c r="A1397">
        <v>460871</v>
      </c>
      <c r="B1397" t="s">
        <v>1463</v>
      </c>
      <c r="C1397" t="s">
        <v>1396</v>
      </c>
      <c r="D1397">
        <v>0.9</v>
      </c>
      <c r="E1397">
        <v>557</v>
      </c>
      <c r="F1397">
        <v>20785</v>
      </c>
      <c r="G1397">
        <v>1</v>
      </c>
      <c r="H1397">
        <v>1</v>
      </c>
      <c r="I1397">
        <v>0.44440000000000002</v>
      </c>
      <c r="J1397">
        <v>92405</v>
      </c>
      <c r="K1397">
        <v>20919</v>
      </c>
      <c r="L1397">
        <v>8978</v>
      </c>
      <c r="M1397">
        <v>9</v>
      </c>
      <c r="N1397" t="s">
        <v>67</v>
      </c>
      <c r="O1397" t="s">
        <v>29</v>
      </c>
      <c r="P1397" t="s">
        <v>616</v>
      </c>
      <c r="Q1397" t="str">
        <f t="shared" si="21"/>
        <v>yes</v>
      </c>
    </row>
    <row r="1398" spans="1:17" x14ac:dyDescent="0.2">
      <c r="A1398">
        <v>466930</v>
      </c>
      <c r="B1398" t="s">
        <v>1464</v>
      </c>
      <c r="C1398" t="s">
        <v>1332</v>
      </c>
      <c r="D1398">
        <v>0.8387</v>
      </c>
      <c r="E1398">
        <v>2270</v>
      </c>
      <c r="F1398">
        <v>20380</v>
      </c>
      <c r="G1398">
        <v>0.25</v>
      </c>
      <c r="H1398">
        <v>0.60870000000000002</v>
      </c>
      <c r="I1398">
        <v>0.5373</v>
      </c>
      <c r="J1398">
        <v>92405</v>
      </c>
      <c r="K1398">
        <v>20919</v>
      </c>
      <c r="L1398">
        <v>8197</v>
      </c>
      <c r="M1398">
        <v>10</v>
      </c>
      <c r="N1398" t="s">
        <v>67</v>
      </c>
      <c r="O1398" t="s">
        <v>20</v>
      </c>
      <c r="P1398" t="s">
        <v>21</v>
      </c>
      <c r="Q1398" t="str">
        <f t="shared" si="21"/>
        <v>yes</v>
      </c>
    </row>
    <row r="1399" spans="1:17" x14ac:dyDescent="0.2">
      <c r="A1399">
        <v>475608</v>
      </c>
      <c r="B1399" t="s">
        <v>1465</v>
      </c>
      <c r="C1399" t="s">
        <v>1332</v>
      </c>
      <c r="D1399">
        <v>1</v>
      </c>
      <c r="E1399">
        <v>132</v>
      </c>
      <c r="F1399">
        <v>15750</v>
      </c>
      <c r="G1399">
        <v>0.5</v>
      </c>
      <c r="H1399">
        <v>1</v>
      </c>
      <c r="I1399">
        <v>0.42370000000000002</v>
      </c>
      <c r="J1399">
        <v>43185</v>
      </c>
      <c r="K1399">
        <v>25346</v>
      </c>
      <c r="L1399">
        <v>6560</v>
      </c>
      <c r="M1399">
        <v>5</v>
      </c>
      <c r="N1399" t="s">
        <v>24</v>
      </c>
      <c r="O1399" t="s">
        <v>20</v>
      </c>
      <c r="P1399" t="s">
        <v>21</v>
      </c>
      <c r="Q1399" t="str">
        <f t="shared" si="21"/>
        <v>no</v>
      </c>
    </row>
    <row r="1400" spans="1:17" x14ac:dyDescent="0.2">
      <c r="A1400">
        <v>475732</v>
      </c>
      <c r="B1400" t="s">
        <v>1466</v>
      </c>
      <c r="C1400" t="s">
        <v>1077</v>
      </c>
      <c r="D1400">
        <v>0.9143</v>
      </c>
      <c r="E1400">
        <v>1940</v>
      </c>
      <c r="F1400">
        <v>20515</v>
      </c>
      <c r="G1400">
        <v>0.5</v>
      </c>
      <c r="H1400">
        <v>0.4</v>
      </c>
      <c r="I1400">
        <v>0.51570000000000005</v>
      </c>
      <c r="J1400">
        <v>92405</v>
      </c>
      <c r="K1400">
        <v>20919</v>
      </c>
      <c r="L1400">
        <v>8288</v>
      </c>
      <c r="M1400">
        <v>16</v>
      </c>
      <c r="N1400" t="s">
        <v>67</v>
      </c>
      <c r="O1400" t="s">
        <v>20</v>
      </c>
      <c r="P1400" t="s">
        <v>616</v>
      </c>
      <c r="Q1400" t="str">
        <f t="shared" si="21"/>
        <v>yes</v>
      </c>
    </row>
    <row r="1401" spans="1:17" x14ac:dyDescent="0.2">
      <c r="A1401">
        <v>482149</v>
      </c>
      <c r="B1401" t="s">
        <v>1467</v>
      </c>
      <c r="C1401" t="s">
        <v>1077</v>
      </c>
      <c r="D1401">
        <v>0.86409999999999998</v>
      </c>
      <c r="E1401">
        <v>5613</v>
      </c>
      <c r="F1401">
        <v>24734</v>
      </c>
      <c r="G1401">
        <v>0.48809999999999998</v>
      </c>
      <c r="H1401">
        <v>0.75560000000000005</v>
      </c>
      <c r="I1401">
        <v>0.38790000000000002</v>
      </c>
      <c r="J1401">
        <v>48472</v>
      </c>
      <c r="K1401">
        <v>20500</v>
      </c>
      <c r="L1401">
        <v>9414</v>
      </c>
      <c r="M1401">
        <v>16</v>
      </c>
      <c r="N1401" t="s">
        <v>19</v>
      </c>
      <c r="O1401" t="s">
        <v>20</v>
      </c>
      <c r="P1401" t="s">
        <v>616</v>
      </c>
      <c r="Q1401" t="str">
        <f t="shared" si="21"/>
        <v>no</v>
      </c>
    </row>
    <row r="1402" spans="1:17" x14ac:dyDescent="0.2">
      <c r="A1402">
        <v>482158</v>
      </c>
      <c r="B1402" t="s">
        <v>1468</v>
      </c>
      <c r="C1402" t="s">
        <v>1077</v>
      </c>
      <c r="D1402">
        <v>0.99680000000000002</v>
      </c>
      <c r="E1402">
        <v>6574</v>
      </c>
      <c r="F1402">
        <v>16390</v>
      </c>
      <c r="G1402">
        <v>0.25330000000000003</v>
      </c>
      <c r="H1402">
        <v>0.65290000000000004</v>
      </c>
      <c r="I1402">
        <v>0.42880000000000001</v>
      </c>
      <c r="J1402">
        <v>40863</v>
      </c>
      <c r="K1402">
        <v>19000</v>
      </c>
      <c r="L1402">
        <v>8304</v>
      </c>
      <c r="M1402">
        <v>18</v>
      </c>
      <c r="N1402" t="s">
        <v>19</v>
      </c>
      <c r="O1402" t="s">
        <v>20</v>
      </c>
      <c r="P1402" t="s">
        <v>616</v>
      </c>
      <c r="Q1402" t="str">
        <f t="shared" si="21"/>
        <v>no</v>
      </c>
    </row>
    <row r="1403" spans="1:17" x14ac:dyDescent="0.2">
      <c r="A1403">
        <v>482468</v>
      </c>
      <c r="B1403" t="s">
        <v>1469</v>
      </c>
      <c r="C1403" t="s">
        <v>1077</v>
      </c>
      <c r="D1403">
        <v>1</v>
      </c>
      <c r="E1403">
        <v>516</v>
      </c>
      <c r="F1403">
        <v>17408</v>
      </c>
      <c r="G1403">
        <v>0.125</v>
      </c>
      <c r="H1403">
        <v>0.4</v>
      </c>
      <c r="I1403">
        <v>0.73729999999999996</v>
      </c>
      <c r="J1403">
        <v>45987</v>
      </c>
      <c r="K1403">
        <v>24807</v>
      </c>
      <c r="L1403">
        <v>9146</v>
      </c>
      <c r="M1403">
        <v>18</v>
      </c>
      <c r="N1403" t="s">
        <v>67</v>
      </c>
      <c r="O1403" t="s">
        <v>29</v>
      </c>
      <c r="P1403" t="s">
        <v>616</v>
      </c>
      <c r="Q1403" t="str">
        <f t="shared" si="21"/>
        <v>no</v>
      </c>
    </row>
    <row r="1404" spans="1:17" x14ac:dyDescent="0.2">
      <c r="A1404">
        <v>482680</v>
      </c>
      <c r="B1404" t="s">
        <v>1470</v>
      </c>
      <c r="C1404" t="s">
        <v>1077</v>
      </c>
      <c r="D1404">
        <v>0.6794</v>
      </c>
      <c r="E1404">
        <v>16146</v>
      </c>
      <c r="F1404">
        <v>16503</v>
      </c>
      <c r="G1404">
        <v>0.37290000000000001</v>
      </c>
      <c r="H1404">
        <v>0.73470000000000002</v>
      </c>
      <c r="I1404">
        <v>0.28089999999999998</v>
      </c>
      <c r="J1404">
        <v>50135</v>
      </c>
      <c r="K1404">
        <v>17750</v>
      </c>
      <c r="L1404">
        <v>8231</v>
      </c>
      <c r="M1404">
        <v>19</v>
      </c>
      <c r="N1404" t="s">
        <v>19</v>
      </c>
      <c r="O1404" t="s">
        <v>73</v>
      </c>
      <c r="P1404" t="s">
        <v>616</v>
      </c>
      <c r="Q1404" t="str">
        <f t="shared" si="21"/>
        <v>yes</v>
      </c>
    </row>
    <row r="1405" spans="1:17" x14ac:dyDescent="0.2">
      <c r="A1405">
        <v>484473</v>
      </c>
      <c r="B1405" t="s">
        <v>1471</v>
      </c>
      <c r="C1405" t="s">
        <v>1040</v>
      </c>
      <c r="D1405">
        <v>0.61260000000000003</v>
      </c>
      <c r="E1405">
        <v>4627</v>
      </c>
      <c r="F1405">
        <v>16579</v>
      </c>
      <c r="G1405">
        <v>0.8468</v>
      </c>
      <c r="H1405">
        <v>0.94820000000000004</v>
      </c>
      <c r="I1405">
        <v>0.21809999999999999</v>
      </c>
      <c r="J1405">
        <v>71588</v>
      </c>
      <c r="K1405">
        <v>15000</v>
      </c>
      <c r="L1405">
        <v>5838</v>
      </c>
      <c r="M1405">
        <v>61</v>
      </c>
      <c r="N1405" t="s">
        <v>19</v>
      </c>
      <c r="O1405" t="s">
        <v>20</v>
      </c>
      <c r="P1405" t="s">
        <v>616</v>
      </c>
      <c r="Q1405" t="str">
        <f t="shared" si="21"/>
        <v>yes</v>
      </c>
    </row>
    <row r="1406" spans="1:17" x14ac:dyDescent="0.2">
      <c r="A1406">
        <v>486840</v>
      </c>
      <c r="B1406" t="s">
        <v>1472</v>
      </c>
      <c r="C1406" t="s">
        <v>1077</v>
      </c>
      <c r="D1406">
        <v>0.69189999999999996</v>
      </c>
      <c r="E1406">
        <v>41254</v>
      </c>
      <c r="F1406">
        <v>17736</v>
      </c>
      <c r="G1406">
        <v>0.52200000000000002</v>
      </c>
      <c r="H1406">
        <v>0.76719999999999999</v>
      </c>
      <c r="I1406">
        <v>0.37740000000000001</v>
      </c>
      <c r="J1406">
        <v>57552</v>
      </c>
      <c r="K1406">
        <v>23833</v>
      </c>
      <c r="L1406">
        <v>9711</v>
      </c>
      <c r="M1406">
        <v>23</v>
      </c>
      <c r="N1406" t="s">
        <v>19</v>
      </c>
      <c r="O1406" t="s">
        <v>29</v>
      </c>
      <c r="P1406" t="s">
        <v>616</v>
      </c>
      <c r="Q1406" t="str">
        <f t="shared" si="21"/>
        <v>yes</v>
      </c>
    </row>
    <row r="1407" spans="1:17" x14ac:dyDescent="0.2">
      <c r="A1407">
        <v>486901</v>
      </c>
      <c r="B1407" t="s">
        <v>1473</v>
      </c>
      <c r="C1407" t="s">
        <v>1299</v>
      </c>
      <c r="D1407">
        <v>0.72289999999999999</v>
      </c>
      <c r="E1407">
        <v>818</v>
      </c>
      <c r="F1407">
        <v>40450</v>
      </c>
      <c r="G1407">
        <v>0.63429999999999997</v>
      </c>
      <c r="H1407">
        <v>0.81510000000000005</v>
      </c>
      <c r="I1407">
        <v>0.23980000000000001</v>
      </c>
      <c r="J1407">
        <v>46641</v>
      </c>
      <c r="K1407">
        <v>25219</v>
      </c>
      <c r="L1407">
        <v>6980</v>
      </c>
      <c r="M1407">
        <v>10</v>
      </c>
      <c r="N1407" t="s">
        <v>24</v>
      </c>
      <c r="O1407" t="s">
        <v>29</v>
      </c>
      <c r="P1407" t="s">
        <v>137</v>
      </c>
      <c r="Q1407" t="str">
        <f t="shared" si="21"/>
        <v>no</v>
      </c>
    </row>
    <row r="1408" spans="1:17" x14ac:dyDescent="0.2">
      <c r="A1408">
        <v>489937</v>
      </c>
      <c r="B1408" t="s">
        <v>1474</v>
      </c>
      <c r="C1408" t="s">
        <v>1204</v>
      </c>
      <c r="D1408">
        <v>0.39539999999999997</v>
      </c>
      <c r="E1408">
        <v>460</v>
      </c>
      <c r="F1408">
        <v>17575</v>
      </c>
      <c r="G1408">
        <v>0.2155</v>
      </c>
      <c r="H1408">
        <v>0.56359999999999999</v>
      </c>
      <c r="I1408">
        <v>0.37259999999999999</v>
      </c>
      <c r="J1408">
        <v>32864</v>
      </c>
      <c r="K1408">
        <v>20287</v>
      </c>
      <c r="L1408">
        <v>5407</v>
      </c>
      <c r="M1408">
        <v>17</v>
      </c>
      <c r="N1408" t="s">
        <v>24</v>
      </c>
      <c r="O1408" t="s">
        <v>20</v>
      </c>
      <c r="P1408" t="s">
        <v>616</v>
      </c>
      <c r="Q1408" t="str">
        <f t="shared" si="21"/>
        <v>no</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132"/>
  <sheetViews>
    <sheetView zoomScaleNormal="100" workbookViewId="0">
      <selection activeCell="AM40" sqref="AM40"/>
    </sheetView>
  </sheetViews>
  <sheetFormatPr baseColWidth="10" defaultColWidth="8.83203125" defaultRowHeight="15" x14ac:dyDescent="0.2"/>
  <cols>
    <col min="1" max="1" width="19.83203125" bestFit="1" customWidth="1"/>
    <col min="2" max="2" width="25.33203125" bestFit="1" customWidth="1"/>
    <col min="10" max="10" width="15.83203125" bestFit="1" customWidth="1"/>
    <col min="12" max="12" width="9.33203125" customWidth="1"/>
    <col min="13" max="13" width="14.83203125" bestFit="1" customWidth="1"/>
    <col min="14" max="14" width="20.1640625" bestFit="1" customWidth="1"/>
    <col min="22" max="22" width="15.83203125" bestFit="1" customWidth="1"/>
    <col min="23" max="23" width="21.1640625" bestFit="1" customWidth="1"/>
    <col min="24" max="24" width="11.33203125" customWidth="1"/>
    <col min="25" max="25" width="19" bestFit="1" customWidth="1"/>
    <col min="26" max="26" width="24.33203125" bestFit="1" customWidth="1"/>
    <col min="34" max="34" width="15.83203125" bestFit="1" customWidth="1"/>
    <col min="37" max="37" width="9.6640625" customWidth="1"/>
    <col min="38" max="38" width="17" bestFit="1" customWidth="1"/>
    <col min="39" max="39" width="22.5" bestFit="1" customWidth="1"/>
    <col min="43" max="43" width="9.33203125" bestFit="1" customWidth="1"/>
    <col min="44" max="44" width="16.6640625" customWidth="1"/>
    <col min="46" max="46" width="16.83203125" bestFit="1" customWidth="1"/>
  </cols>
  <sheetData>
    <row r="1" spans="1:49" ht="22" thickBot="1" x14ac:dyDescent="0.3">
      <c r="A1" s="56" t="s">
        <v>1475</v>
      </c>
      <c r="B1" s="56"/>
      <c r="AO1" s="26"/>
      <c r="AP1" s="26"/>
      <c r="AQ1" s="26"/>
      <c r="AR1" s="26"/>
      <c r="AS1" s="26"/>
    </row>
    <row r="2" spans="1:49" ht="16" thickBot="1" x14ac:dyDescent="0.25">
      <c r="AL2" s="2" t="s">
        <v>1476</v>
      </c>
      <c r="AM2" t="s">
        <v>1477</v>
      </c>
      <c r="AT2" s="4" t="s">
        <v>1478</v>
      </c>
      <c r="AU2" s="4"/>
    </row>
    <row r="3" spans="1:49" x14ac:dyDescent="0.2">
      <c r="A3" s="2" t="s">
        <v>3</v>
      </c>
      <c r="B3" t="s">
        <v>1479</v>
      </c>
      <c r="J3" s="4" t="s">
        <v>3</v>
      </c>
      <c r="K3" s="4"/>
      <c r="M3" s="2" t="s">
        <v>7</v>
      </c>
      <c r="N3" t="s">
        <v>1477</v>
      </c>
      <c r="V3" s="4" t="s">
        <v>7</v>
      </c>
      <c r="W3" s="4"/>
      <c r="Y3" s="2" t="s">
        <v>10</v>
      </c>
      <c r="Z3" t="s">
        <v>1480</v>
      </c>
      <c r="AH3" s="4" t="s">
        <v>10</v>
      </c>
      <c r="AI3" s="4"/>
      <c r="AL3" s="1" t="s">
        <v>1481</v>
      </c>
      <c r="AM3">
        <v>1</v>
      </c>
      <c r="AS3" s="4"/>
      <c r="AT3" t="s">
        <v>1482</v>
      </c>
      <c r="AU3">
        <v>0.76461980056980106</v>
      </c>
    </row>
    <row r="4" spans="1:49" x14ac:dyDescent="0.2">
      <c r="A4" t="s">
        <v>1483</v>
      </c>
      <c r="B4">
        <v>29</v>
      </c>
      <c r="J4" t="s">
        <v>1482</v>
      </c>
      <c r="K4">
        <v>0.72094136460554381</v>
      </c>
      <c r="M4" t="s">
        <v>1483</v>
      </c>
      <c r="N4">
        <v>3</v>
      </c>
      <c r="V4" t="s">
        <v>1482</v>
      </c>
      <c r="W4">
        <v>0.76298948116560106</v>
      </c>
      <c r="Y4" s="1" t="s">
        <v>1484</v>
      </c>
      <c r="Z4">
        <v>1</v>
      </c>
      <c r="AH4" t="s">
        <v>1482</v>
      </c>
      <c r="AI4">
        <v>22826.806680881309</v>
      </c>
      <c r="AL4" s="1" t="s">
        <v>1485</v>
      </c>
      <c r="AM4">
        <v>3</v>
      </c>
      <c r="AT4" t="s">
        <v>1486</v>
      </c>
      <c r="AU4">
        <v>0.7712</v>
      </c>
    </row>
    <row r="5" spans="1:49" x14ac:dyDescent="0.2">
      <c r="A5" t="s">
        <v>1481</v>
      </c>
      <c r="B5">
        <v>33</v>
      </c>
      <c r="J5" t="s">
        <v>1486</v>
      </c>
      <c r="K5">
        <v>0.76959999999999995</v>
      </c>
      <c r="M5" t="s">
        <v>1481</v>
      </c>
      <c r="N5">
        <v>1</v>
      </c>
      <c r="V5" t="s">
        <v>1486</v>
      </c>
      <c r="W5">
        <v>0.77110000000000001</v>
      </c>
      <c r="Y5" s="1" t="s">
        <v>1487</v>
      </c>
      <c r="Z5">
        <v>1</v>
      </c>
      <c r="AH5" t="s">
        <v>1486</v>
      </c>
      <c r="AI5">
        <v>23373</v>
      </c>
      <c r="AL5" s="1" t="s">
        <v>1488</v>
      </c>
      <c r="AM5">
        <v>3</v>
      </c>
      <c r="AT5" t="s">
        <v>1489</v>
      </c>
      <c r="AU5">
        <v>0.11770113320025527</v>
      </c>
    </row>
    <row r="6" spans="1:49" x14ac:dyDescent="0.2">
      <c r="A6" t="s">
        <v>1485</v>
      </c>
      <c r="B6">
        <v>32</v>
      </c>
      <c r="J6" t="s">
        <v>1489</v>
      </c>
      <c r="K6">
        <v>0.22030342352259027</v>
      </c>
      <c r="M6" t="s">
        <v>1485</v>
      </c>
      <c r="N6">
        <v>3</v>
      </c>
      <c r="V6" t="s">
        <v>1489</v>
      </c>
      <c r="W6">
        <v>0.12275503461650394</v>
      </c>
      <c r="Y6" s="1" t="s">
        <v>1490</v>
      </c>
      <c r="Z6">
        <v>5</v>
      </c>
      <c r="AH6" t="s">
        <v>1489</v>
      </c>
      <c r="AI6">
        <v>4152.9877710303999</v>
      </c>
      <c r="AL6" s="1" t="s">
        <v>1491</v>
      </c>
      <c r="AM6">
        <v>19</v>
      </c>
      <c r="AT6" t="s">
        <v>1492</v>
      </c>
      <c r="AU6">
        <v>1.3463788926334206</v>
      </c>
    </row>
    <row r="7" spans="1:49" x14ac:dyDescent="0.2">
      <c r="A7" t="s">
        <v>1488</v>
      </c>
      <c r="B7">
        <v>42</v>
      </c>
      <c r="J7" t="s">
        <v>1492</v>
      </c>
      <c r="K7">
        <v>0.91322783072223324</v>
      </c>
      <c r="M7" t="s">
        <v>1488</v>
      </c>
      <c r="N7">
        <v>3</v>
      </c>
      <c r="V7" t="s">
        <v>1492</v>
      </c>
      <c r="W7">
        <v>3.8329619692582257</v>
      </c>
      <c r="Y7" s="1" t="s">
        <v>1493</v>
      </c>
      <c r="Z7">
        <v>22</v>
      </c>
      <c r="AH7" t="s">
        <v>1492</v>
      </c>
      <c r="AI7">
        <v>1.3093608658338143</v>
      </c>
      <c r="AL7" s="1" t="s">
        <v>1494</v>
      </c>
      <c r="AM7">
        <v>84</v>
      </c>
      <c r="AT7" s="22" t="s">
        <v>1495</v>
      </c>
      <c r="AU7" s="22">
        <v>-0.66069795422710642</v>
      </c>
    </row>
    <row r="8" spans="1:49" ht="16" thickBot="1" x14ac:dyDescent="0.25">
      <c r="A8" t="s">
        <v>1491</v>
      </c>
      <c r="B8">
        <v>80</v>
      </c>
      <c r="J8" s="3" t="s">
        <v>1495</v>
      </c>
      <c r="K8" s="3">
        <v>-1.1522231629851851</v>
      </c>
      <c r="M8" t="s">
        <v>1491</v>
      </c>
      <c r="N8">
        <v>19</v>
      </c>
      <c r="V8" t="s">
        <v>1495</v>
      </c>
      <c r="W8">
        <v>-1.0576442718264294</v>
      </c>
      <c r="Y8" s="1" t="s">
        <v>1496</v>
      </c>
      <c r="Z8">
        <v>46</v>
      </c>
      <c r="AH8" s="3" t="s">
        <v>1495</v>
      </c>
      <c r="AI8" s="3">
        <v>-0.70876900258571596</v>
      </c>
      <c r="AL8" s="1" t="s">
        <v>1497</v>
      </c>
      <c r="AM8">
        <v>254</v>
      </c>
      <c r="AS8" s="22"/>
    </row>
    <row r="9" spans="1:49" ht="14.25" customHeight="1" x14ac:dyDescent="0.2">
      <c r="A9" t="s">
        <v>1494</v>
      </c>
      <c r="B9">
        <v>101</v>
      </c>
      <c r="M9" t="s">
        <v>1494</v>
      </c>
      <c r="N9">
        <v>84</v>
      </c>
      <c r="Y9" s="1" t="s">
        <v>1498</v>
      </c>
      <c r="Z9">
        <v>63</v>
      </c>
      <c r="AL9" s="1" t="s">
        <v>1499</v>
      </c>
      <c r="AM9">
        <v>499</v>
      </c>
      <c r="AT9" s="55" t="s">
        <v>1500</v>
      </c>
      <c r="AU9" s="55"/>
      <c r="AV9" s="55"/>
      <c r="AW9" s="28"/>
    </row>
    <row r="10" spans="1:49" ht="14.25" customHeight="1" x14ac:dyDescent="0.2">
      <c r="A10" t="s">
        <v>1497</v>
      </c>
      <c r="B10">
        <v>190</v>
      </c>
      <c r="J10" s="31" t="s">
        <v>1501</v>
      </c>
      <c r="K10" s="31"/>
      <c r="M10" t="s">
        <v>1497</v>
      </c>
      <c r="N10">
        <v>254</v>
      </c>
      <c r="V10" s="31" t="s">
        <v>1502</v>
      </c>
      <c r="W10" s="31"/>
      <c r="Y10" s="1" t="s">
        <v>1503</v>
      </c>
      <c r="Z10">
        <v>156</v>
      </c>
      <c r="AH10" s="31" t="s">
        <v>1504</v>
      </c>
      <c r="AI10" s="31"/>
      <c r="AJ10" s="31"/>
      <c r="AL10" s="1" t="s">
        <v>1505</v>
      </c>
      <c r="AM10">
        <v>368</v>
      </c>
      <c r="AS10" s="24"/>
      <c r="AT10" s="55"/>
      <c r="AU10" s="55"/>
      <c r="AV10" s="55"/>
      <c r="AW10" s="28"/>
    </row>
    <row r="11" spans="1:49" x14ac:dyDescent="0.2">
      <c r="A11" t="s">
        <v>1499</v>
      </c>
      <c r="B11">
        <v>288</v>
      </c>
      <c r="J11" s="31"/>
      <c r="K11" s="31"/>
      <c r="M11" t="s">
        <v>1499</v>
      </c>
      <c r="N11">
        <v>499</v>
      </c>
      <c r="V11" s="31"/>
      <c r="W11" s="31"/>
      <c r="Y11" s="1" t="s">
        <v>1506</v>
      </c>
      <c r="Z11">
        <v>277</v>
      </c>
      <c r="AH11" s="31"/>
      <c r="AI11" s="31"/>
      <c r="AJ11" s="31"/>
      <c r="AL11" s="1" t="s">
        <v>1507</v>
      </c>
      <c r="AM11">
        <v>173</v>
      </c>
      <c r="AS11" s="27"/>
      <c r="AT11" s="55"/>
      <c r="AU11" s="55"/>
      <c r="AV11" s="55"/>
      <c r="AW11" s="28"/>
    </row>
    <row r="12" spans="1:49" x14ac:dyDescent="0.2">
      <c r="A12" t="s">
        <v>1505</v>
      </c>
      <c r="B12">
        <v>306</v>
      </c>
      <c r="J12" s="31"/>
      <c r="K12" s="31"/>
      <c r="M12" t="s">
        <v>1505</v>
      </c>
      <c r="N12">
        <v>368</v>
      </c>
      <c r="V12" s="31"/>
      <c r="W12" s="31"/>
      <c r="Y12" s="1" t="s">
        <v>1508</v>
      </c>
      <c r="Z12">
        <v>281</v>
      </c>
      <c r="AH12" s="31"/>
      <c r="AI12" s="31"/>
      <c r="AJ12" s="31"/>
      <c r="AL12" s="1" t="s">
        <v>1509</v>
      </c>
      <c r="AM12">
        <v>1404</v>
      </c>
      <c r="AS12" s="27"/>
      <c r="AT12" s="55"/>
      <c r="AU12" s="55"/>
      <c r="AV12" s="55"/>
      <c r="AW12" s="28"/>
    </row>
    <row r="13" spans="1:49" x14ac:dyDescent="0.2">
      <c r="A13" t="s">
        <v>1507</v>
      </c>
      <c r="B13">
        <v>306</v>
      </c>
      <c r="J13" s="31"/>
      <c r="K13" s="31"/>
      <c r="M13" t="s">
        <v>1507</v>
      </c>
      <c r="N13">
        <v>173</v>
      </c>
      <c r="V13" s="31"/>
      <c r="W13" s="31"/>
      <c r="Y13" s="1" t="s">
        <v>1510</v>
      </c>
      <c r="Z13">
        <v>505</v>
      </c>
      <c r="AH13" s="31"/>
      <c r="AI13" s="31"/>
      <c r="AJ13" s="31"/>
      <c r="AS13" s="27"/>
      <c r="AT13" s="55"/>
      <c r="AU13" s="55"/>
      <c r="AV13" s="55"/>
      <c r="AW13" s="28"/>
    </row>
    <row r="14" spans="1:49" x14ac:dyDescent="0.2">
      <c r="A14" t="s">
        <v>1509</v>
      </c>
      <c r="B14">
        <v>1407</v>
      </c>
      <c r="J14" s="31"/>
      <c r="K14" s="31"/>
      <c r="M14" t="s">
        <v>1509</v>
      </c>
      <c r="N14">
        <v>1407</v>
      </c>
      <c r="V14" s="31"/>
      <c r="W14" s="31"/>
      <c r="Y14" s="1" t="s">
        <v>1511</v>
      </c>
      <c r="Z14">
        <v>22</v>
      </c>
      <c r="AS14" s="27"/>
      <c r="AT14" s="55"/>
      <c r="AU14" s="55"/>
      <c r="AV14" s="55"/>
      <c r="AW14" s="28"/>
    </row>
    <row r="15" spans="1:49" ht="16" thickBot="1" x14ac:dyDescent="0.25">
      <c r="Y15" s="1" t="s">
        <v>1512</v>
      </c>
      <c r="Z15">
        <v>20</v>
      </c>
      <c r="AS15" s="27"/>
      <c r="AT15" s="55"/>
      <c r="AU15" s="55"/>
      <c r="AV15" s="55"/>
      <c r="AW15" s="28"/>
    </row>
    <row r="16" spans="1:49" x14ac:dyDescent="0.2">
      <c r="A16" s="2" t="s">
        <v>4</v>
      </c>
      <c r="B16" t="s">
        <v>1513</v>
      </c>
      <c r="J16" s="4" t="s">
        <v>4</v>
      </c>
      <c r="K16" s="4"/>
      <c r="M16" s="2" t="s">
        <v>8</v>
      </c>
      <c r="N16" t="s">
        <v>1514</v>
      </c>
      <c r="V16" s="4" t="s">
        <v>8</v>
      </c>
      <c r="W16" s="4"/>
      <c r="Y16" s="1" t="s">
        <v>1515</v>
      </c>
      <c r="Z16">
        <v>4</v>
      </c>
      <c r="AS16" s="27"/>
      <c r="AT16" s="55"/>
      <c r="AU16" s="55"/>
      <c r="AV16" s="55"/>
    </row>
    <row r="17" spans="1:50" x14ac:dyDescent="0.2">
      <c r="A17" t="s">
        <v>1516</v>
      </c>
      <c r="B17">
        <v>675</v>
      </c>
      <c r="J17" t="s">
        <v>1482</v>
      </c>
      <c r="K17">
        <v>5473.191897654584</v>
      </c>
      <c r="M17" t="s">
        <v>1483</v>
      </c>
      <c r="N17">
        <v>7</v>
      </c>
      <c r="V17" t="s">
        <v>1482</v>
      </c>
      <c r="W17">
        <v>0.33280696517412922</v>
      </c>
      <c r="Y17" s="1" t="s">
        <v>1517</v>
      </c>
      <c r="Z17">
        <v>2</v>
      </c>
      <c r="AS17" s="27"/>
      <c r="AT17" s="55"/>
      <c r="AU17" s="55"/>
      <c r="AV17" s="55"/>
    </row>
    <row r="18" spans="1:50" ht="14.25" customHeight="1" thickBot="1" x14ac:dyDescent="0.25">
      <c r="A18" t="s">
        <v>1518</v>
      </c>
      <c r="B18">
        <v>273</v>
      </c>
      <c r="J18" t="s">
        <v>1486</v>
      </c>
      <c r="K18">
        <v>2135</v>
      </c>
      <c r="M18" t="s">
        <v>1481</v>
      </c>
      <c r="N18">
        <v>234</v>
      </c>
      <c r="V18" t="s">
        <v>1486</v>
      </c>
      <c r="W18">
        <v>0.31879999999999997</v>
      </c>
      <c r="Y18" s="1" t="s">
        <v>1519</v>
      </c>
      <c r="Z18">
        <v>1</v>
      </c>
    </row>
    <row r="19" spans="1:50" x14ac:dyDescent="0.2">
      <c r="A19" t="s">
        <v>1521</v>
      </c>
      <c r="B19">
        <v>118</v>
      </c>
      <c r="J19" t="s">
        <v>1489</v>
      </c>
      <c r="K19">
        <v>9263.1332687495233</v>
      </c>
      <c r="M19" t="s">
        <v>1485</v>
      </c>
      <c r="N19">
        <v>378</v>
      </c>
      <c r="V19" t="s">
        <v>1489</v>
      </c>
      <c r="W19">
        <v>0.13708280816970086</v>
      </c>
      <c r="Y19" s="1" t="s">
        <v>1522</v>
      </c>
      <c r="Z19">
        <v>1</v>
      </c>
      <c r="AL19" s="2" t="s">
        <v>6</v>
      </c>
      <c r="AM19" t="s">
        <v>1568</v>
      </c>
      <c r="AT19" s="30" t="s">
        <v>1520</v>
      </c>
      <c r="AU19" s="30"/>
      <c r="AW19" s="25"/>
      <c r="AX19" s="25"/>
    </row>
    <row r="20" spans="1:50" x14ac:dyDescent="0.2">
      <c r="A20" t="s">
        <v>1523</v>
      </c>
      <c r="B20">
        <v>90</v>
      </c>
      <c r="J20" t="s">
        <v>1492</v>
      </c>
      <c r="K20">
        <v>66.653040494913341</v>
      </c>
      <c r="M20" t="s">
        <v>1488</v>
      </c>
      <c r="N20">
        <v>392</v>
      </c>
      <c r="V20" t="s">
        <v>1492</v>
      </c>
      <c r="W20">
        <v>0.45145878394444727</v>
      </c>
      <c r="Y20" s="1" t="s">
        <v>1509</v>
      </c>
      <c r="Z20">
        <v>1407</v>
      </c>
      <c r="AL20" s="1" t="s">
        <v>1481</v>
      </c>
      <c r="AM20">
        <v>18</v>
      </c>
      <c r="AS20" s="25"/>
      <c r="AT20" s="29" t="s">
        <v>1482</v>
      </c>
      <c r="AU20" s="29">
        <v>0.58414358059914384</v>
      </c>
    </row>
    <row r="21" spans="1:50" ht="16" thickBot="1" x14ac:dyDescent="0.25">
      <c r="A21" t="s">
        <v>1524</v>
      </c>
      <c r="B21">
        <v>45</v>
      </c>
      <c r="J21" s="3" t="s">
        <v>1495</v>
      </c>
      <c r="K21" s="3">
        <v>5.7121479101077837</v>
      </c>
      <c r="M21" t="s">
        <v>1491</v>
      </c>
      <c r="N21">
        <v>232</v>
      </c>
      <c r="V21" t="s">
        <v>1495</v>
      </c>
      <c r="W21">
        <v>0.70224644667367919</v>
      </c>
      <c r="AL21" s="1" t="s">
        <v>1485</v>
      </c>
      <c r="AM21">
        <v>58</v>
      </c>
      <c r="AT21" t="s">
        <v>1486</v>
      </c>
      <c r="AU21">
        <v>0.57440000000000002</v>
      </c>
    </row>
    <row r="22" spans="1:50" ht="14.25" customHeight="1" x14ac:dyDescent="0.2">
      <c r="A22" t="s">
        <v>1525</v>
      </c>
      <c r="B22">
        <v>34</v>
      </c>
      <c r="M22" t="s">
        <v>1494</v>
      </c>
      <c r="N22">
        <v>107</v>
      </c>
      <c r="Y22" s="2" t="s">
        <v>11</v>
      </c>
      <c r="Z22" t="s">
        <v>1526</v>
      </c>
      <c r="AH22" s="4" t="s">
        <v>11</v>
      </c>
      <c r="AI22" s="4"/>
      <c r="AL22" s="1" t="s">
        <v>1488</v>
      </c>
      <c r="AM22">
        <v>120</v>
      </c>
      <c r="AT22" t="s">
        <v>1489</v>
      </c>
      <c r="AU22">
        <v>0.17371498157368317</v>
      </c>
    </row>
    <row r="23" spans="1:50" ht="14.25" customHeight="1" x14ac:dyDescent="0.2">
      <c r="A23" t="s">
        <v>1527</v>
      </c>
      <c r="B23">
        <v>27</v>
      </c>
      <c r="J23" s="31" t="s">
        <v>1528</v>
      </c>
      <c r="K23" s="31"/>
      <c r="L23" s="31"/>
      <c r="M23" t="s">
        <v>1497</v>
      </c>
      <c r="N23">
        <v>33</v>
      </c>
      <c r="V23" s="31" t="s">
        <v>1529</v>
      </c>
      <c r="W23" s="31"/>
      <c r="Y23" t="s">
        <v>1516</v>
      </c>
      <c r="Z23">
        <v>1</v>
      </c>
      <c r="AH23" t="s">
        <v>1482</v>
      </c>
      <c r="AI23">
        <v>9380.9971570717844</v>
      </c>
      <c r="AL23" s="1" t="s">
        <v>1491</v>
      </c>
      <c r="AM23">
        <v>236</v>
      </c>
      <c r="AT23" t="s">
        <v>1492</v>
      </c>
      <c r="AU23">
        <v>-0.29447921279975375</v>
      </c>
    </row>
    <row r="24" spans="1:50" x14ac:dyDescent="0.2">
      <c r="A24" t="s">
        <v>1530</v>
      </c>
      <c r="B24">
        <v>20</v>
      </c>
      <c r="J24" s="31"/>
      <c r="K24" s="31"/>
      <c r="L24" s="31"/>
      <c r="M24" t="s">
        <v>1499</v>
      </c>
      <c r="N24">
        <v>21</v>
      </c>
      <c r="V24" s="31"/>
      <c r="W24" s="31"/>
      <c r="Y24" t="s">
        <v>1518</v>
      </c>
      <c r="Z24">
        <v>5</v>
      </c>
      <c r="AH24" t="s">
        <v>1486</v>
      </c>
      <c r="AI24">
        <v>8832</v>
      </c>
      <c r="AL24" s="1" t="s">
        <v>1494</v>
      </c>
      <c r="AM24">
        <v>330</v>
      </c>
      <c r="AT24" s="22" t="s">
        <v>1495</v>
      </c>
      <c r="AU24" s="22">
        <v>-6.3310154379293895E-3</v>
      </c>
    </row>
    <row r="25" spans="1:50" x14ac:dyDescent="0.2">
      <c r="A25" t="s">
        <v>1531</v>
      </c>
      <c r="B25">
        <v>15</v>
      </c>
      <c r="J25" s="31"/>
      <c r="K25" s="31"/>
      <c r="L25" s="31"/>
      <c r="M25" t="s">
        <v>1505</v>
      </c>
      <c r="N25">
        <v>3</v>
      </c>
      <c r="V25" s="31"/>
      <c r="W25" s="31"/>
      <c r="Y25" t="s">
        <v>1521</v>
      </c>
      <c r="Z25">
        <v>98</v>
      </c>
      <c r="AH25" t="s">
        <v>1489</v>
      </c>
      <c r="AI25">
        <v>2970.7019559264058</v>
      </c>
      <c r="AL25" s="1" t="s">
        <v>1497</v>
      </c>
      <c r="AM25">
        <v>287</v>
      </c>
    </row>
    <row r="26" spans="1:50" x14ac:dyDescent="0.2">
      <c r="A26" t="s">
        <v>1532</v>
      </c>
      <c r="B26">
        <v>16</v>
      </c>
      <c r="J26" s="31"/>
      <c r="K26" s="31"/>
      <c r="L26" s="31"/>
      <c r="M26" t="s">
        <v>1509</v>
      </c>
      <c r="N26">
        <v>1407</v>
      </c>
      <c r="Y26" t="s">
        <v>1523</v>
      </c>
      <c r="Z26">
        <v>393</v>
      </c>
      <c r="AH26" t="s">
        <v>1492</v>
      </c>
      <c r="AI26">
        <v>3.4956889272695557</v>
      </c>
      <c r="AL26" s="1" t="s">
        <v>1499</v>
      </c>
      <c r="AM26">
        <v>187</v>
      </c>
      <c r="AT26" s="31" t="s">
        <v>1671</v>
      </c>
      <c r="AU26" s="31"/>
      <c r="AV26" s="31"/>
    </row>
    <row r="27" spans="1:50" ht="16" thickBot="1" x14ac:dyDescent="0.25">
      <c r="A27" t="s">
        <v>1533</v>
      </c>
      <c r="B27">
        <v>94</v>
      </c>
      <c r="Y27" t="s">
        <v>1524</v>
      </c>
      <c r="Z27">
        <v>446</v>
      </c>
      <c r="AH27" s="3" t="s">
        <v>1495</v>
      </c>
      <c r="AI27" s="3">
        <v>1.3817054535985931</v>
      </c>
      <c r="AL27" s="1" t="s">
        <v>1505</v>
      </c>
      <c r="AM27">
        <v>108</v>
      </c>
      <c r="AR27" s="24"/>
      <c r="AS27" s="27"/>
      <c r="AT27" s="31"/>
      <c r="AU27" s="31"/>
      <c r="AV27" s="31"/>
    </row>
    <row r="28" spans="1:50" ht="16" thickBot="1" x14ac:dyDescent="0.25">
      <c r="A28" t="s">
        <v>1509</v>
      </c>
      <c r="B28">
        <v>1407</v>
      </c>
      <c r="Y28" t="s">
        <v>1525</v>
      </c>
      <c r="Z28">
        <v>240</v>
      </c>
      <c r="AL28" s="1" t="s">
        <v>1507</v>
      </c>
      <c r="AM28">
        <v>58</v>
      </c>
      <c r="AR28" s="27"/>
      <c r="AS28" s="27"/>
      <c r="AT28" s="31"/>
      <c r="AU28" s="31"/>
      <c r="AV28" s="31"/>
    </row>
    <row r="29" spans="1:50" ht="15" customHeight="1" x14ac:dyDescent="0.2">
      <c r="M29" s="2" t="s">
        <v>9</v>
      </c>
      <c r="N29" t="s">
        <v>1534</v>
      </c>
      <c r="V29" s="4" t="s">
        <v>9</v>
      </c>
      <c r="W29" s="4"/>
      <c r="Y29" t="s">
        <v>1527</v>
      </c>
      <c r="Z29">
        <v>129</v>
      </c>
      <c r="AH29" s="31" t="s">
        <v>1535</v>
      </c>
      <c r="AI29" s="31"/>
      <c r="AJ29" s="31"/>
      <c r="AL29" s="1" t="s">
        <v>1509</v>
      </c>
      <c r="AM29">
        <v>1402</v>
      </c>
      <c r="AR29" s="27"/>
      <c r="AS29" s="27"/>
      <c r="AT29" s="27"/>
    </row>
    <row r="30" spans="1:50" ht="16" thickBot="1" x14ac:dyDescent="0.25">
      <c r="M30" t="s">
        <v>1536</v>
      </c>
      <c r="N30">
        <v>30</v>
      </c>
      <c r="V30" t="s">
        <v>1482</v>
      </c>
      <c r="W30">
        <v>58036.253731343284</v>
      </c>
      <c r="Y30" t="s">
        <v>1530</v>
      </c>
      <c r="Z30">
        <v>49</v>
      </c>
      <c r="AH30" s="31"/>
      <c r="AI30" s="31"/>
      <c r="AJ30" s="31"/>
      <c r="AR30" s="27"/>
      <c r="AS30" s="27"/>
      <c r="AT30" s="27"/>
    </row>
    <row r="31" spans="1:50" x14ac:dyDescent="0.2">
      <c r="A31" s="2" t="s">
        <v>5</v>
      </c>
      <c r="B31" t="s">
        <v>1537</v>
      </c>
      <c r="J31" s="4" t="s">
        <v>5</v>
      </c>
      <c r="K31" s="4"/>
      <c r="M31" t="s">
        <v>1538</v>
      </c>
      <c r="N31">
        <v>191</v>
      </c>
      <c r="V31" t="s">
        <v>1486</v>
      </c>
      <c r="W31">
        <v>55356</v>
      </c>
      <c r="Y31" t="s">
        <v>1531</v>
      </c>
      <c r="Z31">
        <v>23</v>
      </c>
      <c r="AH31" s="27"/>
      <c r="AI31" s="27"/>
      <c r="AJ31" s="27"/>
      <c r="AR31" s="27"/>
      <c r="AS31" s="27"/>
      <c r="AT31" s="27"/>
    </row>
    <row r="32" spans="1:50" x14ac:dyDescent="0.2">
      <c r="A32" t="s">
        <v>1539</v>
      </c>
      <c r="B32">
        <v>23</v>
      </c>
      <c r="J32" t="s">
        <v>1482</v>
      </c>
      <c r="K32">
        <v>34294.570717839371</v>
      </c>
      <c r="M32" t="s">
        <v>1540</v>
      </c>
      <c r="N32">
        <v>466</v>
      </c>
      <c r="V32" t="s">
        <v>1489</v>
      </c>
      <c r="W32">
        <v>15239.083034189251</v>
      </c>
      <c r="Y32" t="s">
        <v>1541</v>
      </c>
      <c r="Z32">
        <v>11</v>
      </c>
      <c r="AR32" s="27"/>
      <c r="AS32" s="27"/>
      <c r="AT32" s="27"/>
    </row>
    <row r="33" spans="1:46" x14ac:dyDescent="0.2">
      <c r="A33" t="s">
        <v>1542</v>
      </c>
      <c r="B33">
        <v>262</v>
      </c>
      <c r="J33" t="s">
        <v>1486</v>
      </c>
      <c r="K33">
        <v>32520</v>
      </c>
      <c r="M33" t="s">
        <v>1543</v>
      </c>
      <c r="N33">
        <v>394</v>
      </c>
      <c r="V33" t="s">
        <v>1492</v>
      </c>
      <c r="W33">
        <v>3.5435503188768518</v>
      </c>
      <c r="Y33" t="s">
        <v>1544</v>
      </c>
      <c r="Z33">
        <v>5</v>
      </c>
      <c r="AR33" s="27"/>
      <c r="AS33" s="27"/>
      <c r="AT33" s="27"/>
    </row>
    <row r="34" spans="1:46" x14ac:dyDescent="0.2">
      <c r="A34" t="s">
        <v>1545</v>
      </c>
      <c r="B34">
        <v>348</v>
      </c>
      <c r="J34" t="s">
        <v>1489</v>
      </c>
      <c r="K34">
        <v>15436.741366912807</v>
      </c>
      <c r="M34" t="s">
        <v>1546</v>
      </c>
      <c r="N34">
        <v>154</v>
      </c>
      <c r="V34" t="s">
        <v>1495</v>
      </c>
      <c r="W34">
        <v>1.4215935696658497</v>
      </c>
      <c r="Y34" t="s">
        <v>1547</v>
      </c>
      <c r="Z34">
        <v>3</v>
      </c>
      <c r="AR34" s="27"/>
      <c r="AS34" s="27"/>
      <c r="AT34" s="27"/>
    </row>
    <row r="35" spans="1:46" ht="14.25" customHeight="1" x14ac:dyDescent="0.2">
      <c r="A35" t="s">
        <v>1548</v>
      </c>
      <c r="B35">
        <v>313</v>
      </c>
      <c r="J35" t="s">
        <v>1492</v>
      </c>
      <c r="K35">
        <v>-0.4790967817854801</v>
      </c>
      <c r="M35" t="s">
        <v>1549</v>
      </c>
      <c r="N35">
        <v>90</v>
      </c>
      <c r="Y35" t="s">
        <v>1550</v>
      </c>
      <c r="Z35">
        <v>4</v>
      </c>
    </row>
    <row r="36" spans="1:46" ht="14.75" customHeight="1" thickBot="1" x14ac:dyDescent="0.25">
      <c r="A36" t="s">
        <v>1551</v>
      </c>
      <c r="B36">
        <v>218</v>
      </c>
      <c r="J36" s="3" t="s">
        <v>1495</v>
      </c>
      <c r="K36" s="3">
        <v>0.55348480675060807</v>
      </c>
      <c r="M36" t="s">
        <v>1552</v>
      </c>
      <c r="N36">
        <v>49</v>
      </c>
      <c r="V36" s="31" t="s">
        <v>1553</v>
      </c>
      <c r="W36" s="31"/>
      <c r="Y36" t="s">
        <v>1509</v>
      </c>
      <c r="Z36">
        <v>1407</v>
      </c>
    </row>
    <row r="37" spans="1:46" x14ac:dyDescent="0.2">
      <c r="A37" t="s">
        <v>1554</v>
      </c>
      <c r="B37">
        <v>125</v>
      </c>
      <c r="M37" t="s">
        <v>1555</v>
      </c>
      <c r="N37">
        <v>17</v>
      </c>
      <c r="V37" s="31"/>
      <c r="W37" s="31"/>
    </row>
    <row r="38" spans="1:46" ht="16" thickBot="1" x14ac:dyDescent="0.25">
      <c r="A38" t="s">
        <v>1556</v>
      </c>
      <c r="B38">
        <v>103</v>
      </c>
      <c r="J38" s="31" t="s">
        <v>1557</v>
      </c>
      <c r="K38" s="31"/>
      <c r="L38" s="31"/>
      <c r="M38" t="s">
        <v>1558</v>
      </c>
      <c r="N38">
        <v>7</v>
      </c>
      <c r="V38" s="27"/>
      <c r="W38" s="27"/>
    </row>
    <row r="39" spans="1:46" x14ac:dyDescent="0.2">
      <c r="A39" t="s">
        <v>1559</v>
      </c>
      <c r="B39">
        <v>15</v>
      </c>
      <c r="J39" s="31"/>
      <c r="K39" s="31"/>
      <c r="L39" s="31"/>
      <c r="M39" t="s">
        <v>1560</v>
      </c>
      <c r="N39">
        <v>3</v>
      </c>
      <c r="Y39" s="2" t="s">
        <v>12</v>
      </c>
      <c r="Z39" t="s">
        <v>1561</v>
      </c>
      <c r="AH39" s="4" t="s">
        <v>12</v>
      </c>
      <c r="AI39" s="4"/>
    </row>
    <row r="40" spans="1:46" x14ac:dyDescent="0.2">
      <c r="A40" t="s">
        <v>1509</v>
      </c>
      <c r="B40">
        <v>1407</v>
      </c>
      <c r="J40" s="31"/>
      <c r="K40" s="31"/>
      <c r="L40" s="31"/>
      <c r="M40" t="s">
        <v>1562</v>
      </c>
      <c r="N40">
        <v>3</v>
      </c>
      <c r="Y40" t="s">
        <v>1563</v>
      </c>
      <c r="Z40">
        <v>7</v>
      </c>
      <c r="AH40" t="s">
        <v>1482</v>
      </c>
      <c r="AI40">
        <v>13.641080312722103</v>
      </c>
    </row>
    <row r="41" spans="1:46" x14ac:dyDescent="0.2">
      <c r="J41" s="31"/>
      <c r="K41" s="31"/>
      <c r="L41" s="31"/>
      <c r="M41" t="s">
        <v>1564</v>
      </c>
      <c r="N41">
        <v>3</v>
      </c>
      <c r="Y41" t="s">
        <v>1565</v>
      </c>
      <c r="Z41">
        <v>210</v>
      </c>
      <c r="AH41" t="s">
        <v>1486</v>
      </c>
      <c r="AI41">
        <v>13</v>
      </c>
    </row>
    <row r="42" spans="1:46" x14ac:dyDescent="0.2">
      <c r="J42" s="27"/>
      <c r="K42" s="27"/>
      <c r="L42" s="27"/>
      <c r="M42" t="s">
        <v>1509</v>
      </c>
      <c r="N42">
        <v>1407</v>
      </c>
      <c r="Y42" t="s">
        <v>1566</v>
      </c>
      <c r="Z42">
        <v>658</v>
      </c>
      <c r="AH42" t="s">
        <v>1489</v>
      </c>
      <c r="AI42">
        <v>4.3780898910175177</v>
      </c>
    </row>
    <row r="43" spans="1:46" ht="16" thickBot="1" x14ac:dyDescent="0.25">
      <c r="Y43" t="s">
        <v>1567</v>
      </c>
      <c r="Z43">
        <v>417</v>
      </c>
      <c r="AH43" t="s">
        <v>1492</v>
      </c>
      <c r="AI43">
        <v>10.870173358198805</v>
      </c>
    </row>
    <row r="44" spans="1:46" ht="16" thickBot="1" x14ac:dyDescent="0.25">
      <c r="A44" s="2" t="s">
        <v>6</v>
      </c>
      <c r="B44" t="s">
        <v>1568</v>
      </c>
      <c r="J44" s="4" t="s">
        <v>6</v>
      </c>
      <c r="K44" s="4"/>
      <c r="Y44" t="s">
        <v>1569</v>
      </c>
      <c r="Z44">
        <v>94</v>
      </c>
      <c r="AH44" s="3" t="s">
        <v>1495</v>
      </c>
      <c r="AI44" s="3">
        <v>1.5179713769530374</v>
      </c>
    </row>
    <row r="45" spans="1:46" x14ac:dyDescent="0.2">
      <c r="A45" t="s">
        <v>1483</v>
      </c>
      <c r="B45">
        <v>5</v>
      </c>
      <c r="J45" t="s">
        <v>1482</v>
      </c>
      <c r="K45">
        <v>0.58206773276474733</v>
      </c>
      <c r="Y45" t="s">
        <v>1570</v>
      </c>
      <c r="Z45">
        <v>16</v>
      </c>
    </row>
    <row r="46" spans="1:46" ht="15" customHeight="1" x14ac:dyDescent="0.2">
      <c r="A46" t="s">
        <v>1481</v>
      </c>
      <c r="B46">
        <v>18</v>
      </c>
      <c r="J46" t="s">
        <v>1486</v>
      </c>
      <c r="K46">
        <v>0.57399999999999995</v>
      </c>
      <c r="Y46" t="s">
        <v>1571</v>
      </c>
      <c r="Z46">
        <v>3</v>
      </c>
      <c r="AH46" s="31" t="s">
        <v>1572</v>
      </c>
      <c r="AI46" s="31"/>
      <c r="AJ46" s="31"/>
    </row>
    <row r="47" spans="1:46" x14ac:dyDescent="0.2">
      <c r="A47" t="s">
        <v>1485</v>
      </c>
      <c r="B47">
        <v>58</v>
      </c>
      <c r="J47" t="s">
        <v>1489</v>
      </c>
      <c r="K47">
        <v>0.17685791907193638</v>
      </c>
      <c r="Y47" t="s">
        <v>1573</v>
      </c>
      <c r="Z47">
        <v>1</v>
      </c>
      <c r="AH47" s="31"/>
      <c r="AI47" s="31"/>
      <c r="AJ47" s="31"/>
      <c r="AR47" s="1"/>
    </row>
    <row r="48" spans="1:46" x14ac:dyDescent="0.2">
      <c r="A48" t="s">
        <v>1488</v>
      </c>
      <c r="B48">
        <v>120</v>
      </c>
      <c r="J48" t="s">
        <v>1492</v>
      </c>
      <c r="K48">
        <v>-7.1633645921747036E-2</v>
      </c>
      <c r="Y48" t="s">
        <v>1574</v>
      </c>
      <c r="Z48">
        <v>1</v>
      </c>
      <c r="AH48" s="31"/>
      <c r="AI48" s="31"/>
      <c r="AJ48" s="31"/>
      <c r="AR48" s="1"/>
    </row>
    <row r="49" spans="1:44" ht="16" thickBot="1" x14ac:dyDescent="0.25">
      <c r="A49" t="s">
        <v>1491</v>
      </c>
      <c r="B49">
        <v>236</v>
      </c>
      <c r="J49" s="3" t="s">
        <v>1495</v>
      </c>
      <c r="K49" s="3">
        <v>-9.9032265716615164E-2</v>
      </c>
      <c r="Y49" t="s">
        <v>1509</v>
      </c>
      <c r="Z49">
        <v>1407</v>
      </c>
      <c r="AR49" s="1"/>
    </row>
    <row r="50" spans="1:44" x14ac:dyDescent="0.2">
      <c r="A50" t="s">
        <v>1494</v>
      </c>
      <c r="B50">
        <v>330</v>
      </c>
      <c r="AR50" s="1"/>
    </row>
    <row r="51" spans="1:44" x14ac:dyDescent="0.2">
      <c r="A51" t="s">
        <v>1497</v>
      </c>
      <c r="B51">
        <v>287</v>
      </c>
      <c r="J51" s="31" t="s">
        <v>1575</v>
      </c>
      <c r="K51" s="31"/>
      <c r="L51" s="31"/>
      <c r="AR51" s="1"/>
    </row>
    <row r="52" spans="1:44" x14ac:dyDescent="0.2">
      <c r="A52" t="s">
        <v>1499</v>
      </c>
      <c r="B52">
        <v>187</v>
      </c>
      <c r="J52" s="31"/>
      <c r="K52" s="31"/>
      <c r="L52" s="31"/>
      <c r="AR52" s="1"/>
    </row>
    <row r="53" spans="1:44" x14ac:dyDescent="0.2">
      <c r="A53" t="s">
        <v>1505</v>
      </c>
      <c r="B53">
        <v>108</v>
      </c>
      <c r="J53" s="31"/>
      <c r="K53" s="31"/>
      <c r="L53" s="31"/>
      <c r="AR53" s="1"/>
    </row>
    <row r="54" spans="1:44" x14ac:dyDescent="0.2">
      <c r="A54" t="s">
        <v>1507</v>
      </c>
      <c r="B54">
        <v>58</v>
      </c>
      <c r="AR54" s="1"/>
    </row>
    <row r="55" spans="1:44" x14ac:dyDescent="0.2">
      <c r="A55" t="s">
        <v>1509</v>
      </c>
      <c r="B55">
        <v>1407</v>
      </c>
      <c r="AR55" s="1"/>
    </row>
    <row r="1132" spans="40:43" x14ac:dyDescent="0.2">
      <c r="AN1132" s="21"/>
      <c r="AO1132" s="21"/>
      <c r="AP1132" s="21"/>
      <c r="AQ1132" s="21"/>
    </row>
  </sheetData>
  <mergeCells count="13">
    <mergeCell ref="AT26:AV28"/>
    <mergeCell ref="AT9:AV17"/>
    <mergeCell ref="A1:B1"/>
    <mergeCell ref="J10:K14"/>
    <mergeCell ref="J23:L26"/>
    <mergeCell ref="J51:L53"/>
    <mergeCell ref="J38:L41"/>
    <mergeCell ref="AH46:AJ48"/>
    <mergeCell ref="AH10:AJ13"/>
    <mergeCell ref="V10:W14"/>
    <mergeCell ref="V36:W37"/>
    <mergeCell ref="AH29:AJ30"/>
    <mergeCell ref="V23:W25"/>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7E14-D8D1-4A50-AF86-D1CB95D93E07}">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1FE7-F140-1B4A-A296-DFE3D8C2C6D9}">
  <dimension ref="A1:DZ1459"/>
  <sheetViews>
    <sheetView topLeftCell="AE1" zoomScale="133" zoomScaleNormal="100" workbookViewId="0">
      <selection activeCell="BC25" sqref="BC25"/>
    </sheetView>
  </sheetViews>
  <sheetFormatPr baseColWidth="10" defaultColWidth="11.33203125" defaultRowHeight="15" x14ac:dyDescent="0.2"/>
  <cols>
    <col min="10" max="10" width="18.1640625" customWidth="1"/>
    <col min="16" max="16" width="11.83203125" bestFit="1" customWidth="1"/>
    <col min="23" max="23" width="17.83203125" customWidth="1"/>
    <col min="35" max="35" width="13.6640625" customWidth="1"/>
    <col min="53" max="53" width="12" bestFit="1" customWidth="1"/>
    <col min="54" max="54" width="11.83203125" bestFit="1" customWidth="1"/>
    <col min="70" max="70" width="21.83203125" customWidth="1"/>
    <col min="94" max="94" width="16.1640625" customWidth="1"/>
    <col min="105" max="105" width="19.1640625" customWidth="1"/>
    <col min="120" max="120" width="14.6640625" customWidth="1"/>
    <col min="124" max="124" width="11.83203125" bestFit="1" customWidth="1"/>
  </cols>
  <sheetData>
    <row r="1" spans="1:129" ht="16" x14ac:dyDescent="0.2">
      <c r="A1" s="12" t="s">
        <v>1576</v>
      </c>
      <c r="J1">
        <v>64674</v>
      </c>
      <c r="K1" t="s">
        <v>1577</v>
      </c>
      <c r="L1" t="s">
        <v>1578</v>
      </c>
      <c r="M1" t="s">
        <v>1579</v>
      </c>
      <c r="N1" t="s">
        <v>1580</v>
      </c>
      <c r="O1" t="s">
        <v>1581</v>
      </c>
      <c r="P1" t="s">
        <v>1582</v>
      </c>
      <c r="R1" t="s">
        <v>1583</v>
      </c>
      <c r="S1">
        <f>MIN(L2:L1408)</f>
        <v>12500</v>
      </c>
      <c r="W1" t="s">
        <v>5</v>
      </c>
      <c r="X1" t="s">
        <v>1577</v>
      </c>
      <c r="Y1" t="s">
        <v>1584</v>
      </c>
      <c r="Z1" t="s">
        <v>1579</v>
      </c>
      <c r="AA1" t="s">
        <v>1580</v>
      </c>
      <c r="AB1" t="s">
        <v>1581</v>
      </c>
      <c r="AC1" t="s">
        <v>1585</v>
      </c>
      <c r="AE1" t="s">
        <v>1583</v>
      </c>
      <c r="AF1">
        <f>MIN(W2:W1408)</f>
        <v>895</v>
      </c>
      <c r="AI1" t="s">
        <v>6</v>
      </c>
      <c r="AJ1" t="s">
        <v>1577</v>
      </c>
      <c r="AK1" t="s">
        <v>1584</v>
      </c>
      <c r="AL1" t="s">
        <v>1579</v>
      </c>
      <c r="AM1" t="s">
        <v>1580</v>
      </c>
      <c r="AN1" t="s">
        <v>1581</v>
      </c>
      <c r="AO1" t="s">
        <v>1585</v>
      </c>
      <c r="AQ1" t="s">
        <v>1583</v>
      </c>
      <c r="AR1">
        <f>MIN(AI2:AI1408)</f>
        <v>0</v>
      </c>
      <c r="AU1" t="s">
        <v>7</v>
      </c>
      <c r="AV1" t="s">
        <v>1577</v>
      </c>
      <c r="AW1" t="s">
        <v>1584</v>
      </c>
      <c r="AX1" t="s">
        <v>1579</v>
      </c>
      <c r="AY1" t="s">
        <v>1580</v>
      </c>
      <c r="AZ1" t="s">
        <v>1581</v>
      </c>
      <c r="BA1" t="s">
        <v>1585</v>
      </c>
      <c r="BC1" t="s">
        <v>1583</v>
      </c>
      <c r="BD1">
        <f>MIN(AU2:AU1405)</f>
        <v>0.125</v>
      </c>
      <c r="BF1" t="s">
        <v>8</v>
      </c>
      <c r="BG1" t="s">
        <v>1577</v>
      </c>
      <c r="BH1" t="s">
        <v>1584</v>
      </c>
      <c r="BI1" t="s">
        <v>1579</v>
      </c>
      <c r="BJ1" t="s">
        <v>1580</v>
      </c>
      <c r="BK1" t="s">
        <v>1581</v>
      </c>
      <c r="BL1" t="s">
        <v>1585</v>
      </c>
      <c r="BN1" t="s">
        <v>1583</v>
      </c>
      <c r="BO1">
        <f>MIN(BF2:BF1408)</f>
        <v>6.9199999999999998E-2</v>
      </c>
      <c r="BR1" t="s">
        <v>9</v>
      </c>
      <c r="BS1" t="s">
        <v>1577</v>
      </c>
      <c r="BT1" t="s">
        <v>1584</v>
      </c>
      <c r="BU1" t="s">
        <v>1579</v>
      </c>
      <c r="BV1" t="s">
        <v>1580</v>
      </c>
      <c r="BW1" t="s">
        <v>1581</v>
      </c>
      <c r="BX1" t="s">
        <v>1585</v>
      </c>
      <c r="BZ1" t="s">
        <v>1583</v>
      </c>
      <c r="CA1">
        <f>MIN(BR2:BR1408)</f>
        <v>26878</v>
      </c>
      <c r="CD1" t="s">
        <v>10</v>
      </c>
      <c r="CE1" t="s">
        <v>1577</v>
      </c>
      <c r="CF1" t="s">
        <v>1584</v>
      </c>
      <c r="CG1" t="s">
        <v>1579</v>
      </c>
      <c r="CH1" t="s">
        <v>1580</v>
      </c>
      <c r="CI1" t="s">
        <v>1581</v>
      </c>
      <c r="CJ1" t="s">
        <v>1585</v>
      </c>
      <c r="CL1" t="s">
        <v>1583</v>
      </c>
      <c r="CM1">
        <f>MIN(CD2:CD1408)</f>
        <v>3591</v>
      </c>
      <c r="CP1" t="s">
        <v>11</v>
      </c>
      <c r="CQ1" t="s">
        <v>1577</v>
      </c>
      <c r="CR1" t="s">
        <v>1584</v>
      </c>
      <c r="CS1" t="s">
        <v>1579</v>
      </c>
      <c r="CT1" t="s">
        <v>1580</v>
      </c>
      <c r="CU1" t="s">
        <v>1581</v>
      </c>
      <c r="CV1" t="s">
        <v>1585</v>
      </c>
      <c r="CX1" t="s">
        <v>1583</v>
      </c>
      <c r="CY1">
        <f>MIN(CP2:CP1408)</f>
        <v>1331</v>
      </c>
      <c r="DA1" t="s">
        <v>12</v>
      </c>
      <c r="DB1" t="s">
        <v>1577</v>
      </c>
      <c r="DC1" t="s">
        <v>1584</v>
      </c>
      <c r="DD1" t="s">
        <v>1579</v>
      </c>
      <c r="DE1" t="s">
        <v>1580</v>
      </c>
      <c r="DF1" t="s">
        <v>1581</v>
      </c>
      <c r="DG1" t="s">
        <v>1585</v>
      </c>
      <c r="DI1" t="s">
        <v>1583</v>
      </c>
      <c r="DJ1">
        <f>MIN(DA2:DA1408)</f>
        <v>2</v>
      </c>
      <c r="DP1" t="s">
        <v>6</v>
      </c>
      <c r="DQ1" t="s">
        <v>1577</v>
      </c>
      <c r="DR1" t="s">
        <v>1584</v>
      </c>
      <c r="DS1" t="s">
        <v>1579</v>
      </c>
      <c r="DT1" t="s">
        <v>1580</v>
      </c>
      <c r="DU1" t="s">
        <v>1581</v>
      </c>
      <c r="DV1" t="s">
        <v>1585</v>
      </c>
      <c r="DX1" t="s">
        <v>1583</v>
      </c>
      <c r="DY1">
        <f>MIN(DP2:DP1403)</f>
        <v>0.1179</v>
      </c>
    </row>
    <row r="2" spans="1:129" x14ac:dyDescent="0.2">
      <c r="A2" t="s">
        <v>1586</v>
      </c>
      <c r="B2" t="s">
        <v>1577</v>
      </c>
      <c r="C2" t="s">
        <v>1587</v>
      </c>
      <c r="D2" t="s">
        <v>1482</v>
      </c>
      <c r="E2" t="s">
        <v>1588</v>
      </c>
      <c r="F2" t="s">
        <v>1589</v>
      </c>
      <c r="G2" t="s">
        <v>1590</v>
      </c>
      <c r="H2" t="s">
        <v>1591</v>
      </c>
      <c r="I2">
        <v>3.61E-2</v>
      </c>
      <c r="J2">
        <v>42537</v>
      </c>
      <c r="K2">
        <v>0</v>
      </c>
      <c r="L2">
        <v>12500</v>
      </c>
      <c r="M2">
        <f>AVERAGE(J1:J1408)</f>
        <v>5473.191897654584</v>
      </c>
      <c r="N2">
        <f>_xlfn.STDEV.S(J1:J1408)</f>
        <v>9263.1332687495233</v>
      </c>
      <c r="O2">
        <f t="array" ref="O2:O10">FREQUENCY($J$1:$J$1407,$K$2:$K$10)</f>
        <v>0</v>
      </c>
      <c r="P2">
        <f>_xlfn.NORM.DIST(L2,$M$2,$N$2,FALSE)*SUM($O$2:$O$10)*25000</f>
        <v>1136.1376727861382</v>
      </c>
      <c r="R2" t="s">
        <v>1592</v>
      </c>
      <c r="S2">
        <f>MAX(L2:L1408)</f>
        <v>212500</v>
      </c>
      <c r="W2">
        <v>33139</v>
      </c>
      <c r="X2">
        <v>0</v>
      </c>
      <c r="Y2">
        <f>(X2+X3)/2</f>
        <v>2500</v>
      </c>
      <c r="Z2">
        <f>AVERAGE(W2:W1408)</f>
        <v>34294.570717839371</v>
      </c>
      <c r="AA2">
        <f>_xlfn.STDEV.S(W2:W1408)</f>
        <v>15436.741366912807</v>
      </c>
      <c r="AB2" cm="1">
        <f t="array" ref="AB2:AB18">FREQUENCY($W$2:$W$1408,$X$2:$X$17)</f>
        <v>0</v>
      </c>
      <c r="AC2">
        <f>_xlfn.NORM.DIST(Y2,$Z$2,$AA$2,FALSE)*SUM($AB$2:$AB$17)*5000</f>
        <v>21.798620677818299</v>
      </c>
      <c r="AE2" t="s">
        <v>1592</v>
      </c>
      <c r="AF2">
        <f>MAX(W2:W1408)</f>
        <v>72097</v>
      </c>
      <c r="AI2">
        <v>0.6804</v>
      </c>
      <c r="AJ2">
        <v>0</v>
      </c>
      <c r="AK2">
        <f>(AJ2+AJ3)/2</f>
        <v>0.05</v>
      </c>
      <c r="AL2">
        <f>AVERAGE(AI2:AI1408)</f>
        <v>0.58206773276474733</v>
      </c>
      <c r="AM2">
        <f>_xlfn.STDEV.S(AI2:AI1408)</f>
        <v>0.17685791907193638</v>
      </c>
      <c r="AN2">
        <f t="array" ref="AN2:AN13">FREQUENCY($AI$2:$AI$1408,$AJ$2:$AJ$12)</f>
        <v>5</v>
      </c>
      <c r="AO2">
        <f>_xlfn.NORM.DIST(AK2,$AL$2,$AM$2,FALSE)*SUM($AN$2:$AN$12)*0.1</f>
        <v>3.4252086403484676</v>
      </c>
      <c r="AQ2" t="s">
        <v>1592</v>
      </c>
      <c r="AR2">
        <f>MAX(AI2:AI1408)</f>
        <v>1</v>
      </c>
      <c r="AU2">
        <v>0.86639999999999995</v>
      </c>
      <c r="AV2">
        <v>0</v>
      </c>
      <c r="AW2">
        <f>(AV2+AV3)/2</f>
        <v>0.05</v>
      </c>
      <c r="AX2">
        <f>AVERAGE(AU2:AU1405)</f>
        <v>0.76461980056980106</v>
      </c>
      <c r="AY2">
        <f>_xlfn.STDEV.S(AU2:AU1405)</f>
        <v>0.11770113320025527</v>
      </c>
      <c r="AZ2">
        <f t="array" ref="AZ2:AZ12">FREQUENCY($AU$2:$AU$1405,$AV$2:$AV$12)</f>
        <v>0</v>
      </c>
      <c r="BA2">
        <f>_xlfn.NORM.DIST(AW2,$AX$2,$AY$2,FALSE)*SUM($AZ$2:$AZ$12)*0.1</f>
        <v>4.6878357456031465E-6</v>
      </c>
      <c r="BC2" t="s">
        <v>1592</v>
      </c>
      <c r="BD2">
        <f>MAX(AU2:AU1405)</f>
        <v>1</v>
      </c>
      <c r="BF2">
        <v>0.28989999999999999</v>
      </c>
      <c r="BG2">
        <v>0</v>
      </c>
      <c r="BH2">
        <f>(BG2+BG3)/2</f>
        <v>0.05</v>
      </c>
      <c r="BI2">
        <f>AVERAGE(BF2:BF1408)</f>
        <v>0.33280696517412922</v>
      </c>
      <c r="BJ2">
        <f>_xlfn.STDEV.S(BF2:BF1408)</f>
        <v>0.13708280816970086</v>
      </c>
      <c r="BK2">
        <f t="array" ref="BK2:BK12">FREQUENCY($BF$2:$BF$1408,$BG$2:$BG$11)</f>
        <v>0</v>
      </c>
      <c r="BL2">
        <f>_xlfn.NORM.DIST(BH2,$BI$2,$BJ$2,FALSE)*SUM($BK$2:$BK$12)*0.1</f>
        <v>48.754611848069146</v>
      </c>
      <c r="BN2" t="s">
        <v>1592</v>
      </c>
      <c r="BO2">
        <f>MAX(BF2:BF1408)</f>
        <v>0.89290000000000003</v>
      </c>
      <c r="BR2">
        <v>62668</v>
      </c>
      <c r="BS2">
        <v>0</v>
      </c>
      <c r="BT2">
        <f>(BS2+BS3)/2</f>
        <v>5000</v>
      </c>
      <c r="BU2">
        <f>AVERAGE(BR2:BR1408)</f>
        <v>58036.253731343284</v>
      </c>
      <c r="BV2">
        <f>_xlfn.STDEV.S(BR2:BR1408)</f>
        <v>15239.083034189251</v>
      </c>
      <c r="BW2">
        <f t="array" ref="BW2:BW17">FREQUENCY($BR$2:$BR$1408,$BS$2:$BS$17)</f>
        <v>0</v>
      </c>
      <c r="BX2">
        <f>_xlfn.NORM.DIST(BT2,$BU$2,$BV$2,FALSE)*SUM($BW$2:$BW$17)*10000</f>
        <v>0.86314624676373986</v>
      </c>
      <c r="BZ2" t="s">
        <v>1592</v>
      </c>
      <c r="CA2">
        <f>MAX(BR2:BR1408)</f>
        <v>143372</v>
      </c>
      <c r="CD2">
        <v>19500</v>
      </c>
      <c r="CE2">
        <v>0</v>
      </c>
      <c r="CF2">
        <f>(CE2+CE3)/2</f>
        <v>2500</v>
      </c>
      <c r="CG2">
        <f>AVERAGE(CD2:CD1408)</f>
        <v>22826.806680881309</v>
      </c>
      <c r="CH2">
        <f>_xlfn.STDEV.S(CD2:CD1408)</f>
        <v>4152.9877710303999</v>
      </c>
      <c r="CI2">
        <f t="array" ref="CI2:CI11">FREQUENCY($CD$2:$CD$1408,$CE$2:$CE$11)</f>
        <v>0</v>
      </c>
      <c r="CJ2">
        <f>_xlfn.NORM.DIST(CF2,$CG$2,$CH$2,FALSE)*SUM($CI$2:$CI$11)*5000</f>
        <v>4.2442583792819634E-3</v>
      </c>
      <c r="CL2" t="s">
        <v>1592</v>
      </c>
      <c r="CM2">
        <f>MAX(CD2:CD1408)</f>
        <v>40326</v>
      </c>
      <c r="CP2">
        <v>12684</v>
      </c>
      <c r="CQ2">
        <v>0</v>
      </c>
      <c r="CR2">
        <f>(CQ2+CQ3)/2</f>
        <v>1000</v>
      </c>
      <c r="CS2">
        <f>AVERAGE(CP2:CP1408)</f>
        <v>9380.9971570717844</v>
      </c>
      <c r="CT2">
        <f>_xlfn.STDEV.S(CP2:CP1408)</f>
        <v>2970.7019559264058</v>
      </c>
      <c r="CU2">
        <f t="array" ref="CU2:CU15">FREQUENCY($CP$2:$CP$1408,$CQ$2:$CQ$15)</f>
        <v>0</v>
      </c>
      <c r="CV2">
        <f>_xlfn.NORM.DIST(CR2,$CS$2,$CT$2,FALSE)*SUM($CU$2:$CU$15)*2000</f>
        <v>7.0638524024214835</v>
      </c>
      <c r="CX2" t="s">
        <v>1592</v>
      </c>
      <c r="CY2">
        <f>MAX(CP2:CP1408)</f>
        <v>25354</v>
      </c>
      <c r="DA2">
        <v>18</v>
      </c>
      <c r="DB2">
        <v>0</v>
      </c>
      <c r="DC2">
        <f>(DB2+DB3)/2</f>
        <v>2.5</v>
      </c>
      <c r="DD2">
        <f>AVERAGE(DA2:DA1408)</f>
        <v>13.641080312722103</v>
      </c>
      <c r="DE2">
        <f>_xlfn.STDEV.S(DA2:DA1408)</f>
        <v>4.3780898910175177</v>
      </c>
      <c r="DF2">
        <f t="array" ref="DF2:DF15">FREQUENCY($DA$2:$DA$1408,$DB$2:$DB$15)</f>
        <v>0</v>
      </c>
      <c r="DG2">
        <f>_xlfn.NORM.DIST(DC2,$DD$2,$DE$2,FALSE)*SUM($DF$2:$DF$15)*5</f>
        <v>25.160185058783231</v>
      </c>
      <c r="DI2" t="s">
        <v>1592</v>
      </c>
      <c r="DJ2">
        <f>MAX(DA2:DA1408)</f>
        <v>61</v>
      </c>
      <c r="DP2">
        <v>0.1179</v>
      </c>
      <c r="DQ2">
        <v>0.1</v>
      </c>
      <c r="DR2">
        <f t="shared" ref="DR2:DR10" si="0">(DQ2+DQ3)/2</f>
        <v>0.15000000000000002</v>
      </c>
      <c r="DS2">
        <f>AVERAGE(DP2:DP1403)</f>
        <v>0.58414358059914384</v>
      </c>
      <c r="DT2">
        <f>_xlfn.STDEV.S(DP2:DP1403)</f>
        <v>0.17371498157368317</v>
      </c>
      <c r="DU2">
        <f t="array" ref="DU2:DU11">FREQUENCY($DP$2:$DP$1403,$DQ$2:$DQ$11)</f>
        <v>0</v>
      </c>
      <c r="DV2">
        <f t="shared" ref="DV2:DV11" si="1">_xlfn.NORM.DIST(DR2,$DS$2,$DT$2,FALSE)*SUM($DU$2:$DU$11)*0.1</f>
        <v>14.125310895247498</v>
      </c>
      <c r="DX2" t="s">
        <v>1592</v>
      </c>
      <c r="DY2">
        <f>MAX(DP2:DP1403)</f>
        <v>1</v>
      </c>
    </row>
    <row r="3" spans="1:129" x14ac:dyDescent="0.2">
      <c r="A3">
        <v>0.89890000000000003</v>
      </c>
      <c r="B3">
        <v>0</v>
      </c>
      <c r="C3">
        <v>0.05</v>
      </c>
      <c r="D3">
        <v>0.72094136460554381</v>
      </c>
      <c r="E3">
        <v>0.22030342352259027</v>
      </c>
      <c r="F3">
        <v>0</v>
      </c>
      <c r="G3">
        <v>2.4665120731616592</v>
      </c>
      <c r="H3" t="s">
        <v>1593</v>
      </c>
      <c r="I3">
        <v>1</v>
      </c>
      <c r="J3">
        <v>3218</v>
      </c>
      <c r="K3">
        <v>25000</v>
      </c>
      <c r="L3">
        <v>37500</v>
      </c>
      <c r="O3">
        <v>1344</v>
      </c>
      <c r="P3">
        <f t="shared" ref="P3:P10" si="2">_xlfn.NORM.DIST(L3,$M$2,$N$2,FALSE)*SUM($O$2:$O$10)*25000</f>
        <v>3.8425423803209666</v>
      </c>
      <c r="W3">
        <v>42278</v>
      </c>
      <c r="X3">
        <f>X2+5000</f>
        <v>5000</v>
      </c>
      <c r="Y3">
        <f t="shared" ref="Y3:Y16" si="3">(X3+X4)/2</f>
        <v>7500</v>
      </c>
      <c r="AB3">
        <v>1</v>
      </c>
      <c r="AC3">
        <f t="shared" ref="AC3:AC17" si="4">_xlfn.NORM.DIST(Y3,$Z$2,$AA$2,FALSE)*SUM($AB$2:$AB$17)*5000</f>
        <v>40.306879959850349</v>
      </c>
      <c r="AI3">
        <v>0.67520000000000002</v>
      </c>
      <c r="AJ3">
        <f>AJ2+0.1</f>
        <v>0.1</v>
      </c>
      <c r="AK3">
        <f t="shared" ref="AK3:AK11" si="5">(AJ3+AJ4)/2</f>
        <v>0.15000000000000002</v>
      </c>
      <c r="AN3">
        <v>0</v>
      </c>
      <c r="AO3">
        <f t="shared" ref="AO3:AO12" si="6">_xlfn.NORM.DIST(AK3,$AL$2,$AM$2,FALSE)*SUM($AN$2:$AN$12)*0.1</f>
        <v>15.996381373477343</v>
      </c>
      <c r="AU3">
        <v>0.82779999999999998</v>
      </c>
      <c r="AV3">
        <f>AV2+0.1</f>
        <v>0.1</v>
      </c>
      <c r="AW3">
        <f t="shared" ref="AW3:AW11" si="7">(AV3+AV4)/2</f>
        <v>0.15000000000000002</v>
      </c>
      <c r="AZ3">
        <v>0</v>
      </c>
      <c r="BA3">
        <f t="shared" ref="BA3:BA12" si="8">_xlfn.NORM.DIST(AW3,$AX$2,$AY$2,FALSE)*SUM($AZ$2:$AZ$12)*0.1</f>
        <v>5.6817980089382601E-4</v>
      </c>
      <c r="BF3">
        <v>0.25700000000000001</v>
      </c>
      <c r="BG3">
        <f>BG2+0.1</f>
        <v>0.1</v>
      </c>
      <c r="BH3">
        <f t="shared" ref="BH3:BH10" si="9">(BG3+BG4)/2</f>
        <v>0.15000000000000002</v>
      </c>
      <c r="BK3">
        <v>7</v>
      </c>
      <c r="BL3">
        <f t="shared" ref="BL3:BL11" si="10">_xlfn.NORM.DIST(BH3,$BI$2,$BJ$2,FALSE)*SUM($BK$2:$BK$12)*0.1</f>
        <v>168.28886097965233</v>
      </c>
      <c r="BR3">
        <v>59979</v>
      </c>
      <c r="BS3">
        <f>BS2+10000</f>
        <v>10000</v>
      </c>
      <c r="BT3">
        <f t="shared" ref="BT3:BT16" si="11">(BS3+BS4)/2</f>
        <v>15000</v>
      </c>
      <c r="BW3">
        <v>0</v>
      </c>
      <c r="BX3">
        <f t="shared" ref="BX3:BX17" si="12">_xlfn.NORM.DIST(BT3,$BU$2,$BV$2,FALSE)*SUM($BW$2:$BW$17)*10000</f>
        <v>6.8298963333308382</v>
      </c>
      <c r="CD3">
        <v>19620</v>
      </c>
      <c r="CE3">
        <f>CE2+5000</f>
        <v>5000</v>
      </c>
      <c r="CF3">
        <f t="shared" ref="CF3:CF10" si="13">(CE3+CE4)/2</f>
        <v>7500</v>
      </c>
      <c r="CI3">
        <v>1</v>
      </c>
      <c r="CJ3">
        <f t="shared" ref="CJ3:CJ11" si="14">_xlfn.NORM.DIST(CF3,$CG$2,$CH$2,FALSE)*SUM($CI$2:$CI$11)*5000</f>
        <v>0.74513403969962089</v>
      </c>
      <c r="CP3">
        <v>12347</v>
      </c>
      <c r="CQ3">
        <f>CQ2+2000</f>
        <v>2000</v>
      </c>
      <c r="CR3">
        <f t="shared" ref="CR3:CR14" si="15">(CQ3+CQ4)/2</f>
        <v>3000</v>
      </c>
      <c r="CU3">
        <v>1</v>
      </c>
      <c r="CV3">
        <f t="shared" ref="CV3:CV15" si="16">_xlfn.NORM.DIST(CR3,$CS$2,$CT$2,FALSE)*SUM($CU$2:$CU$15)*2000</f>
        <v>37.627099065896964</v>
      </c>
      <c r="DA3">
        <v>20</v>
      </c>
      <c r="DB3">
        <f>DB2+5</f>
        <v>5</v>
      </c>
      <c r="DC3">
        <f t="shared" ref="DC3:DC14" si="17">(DB3+DB4)/2</f>
        <v>7.5</v>
      </c>
      <c r="DF3">
        <v>17</v>
      </c>
      <c r="DG3">
        <f>_xlfn.NORM.DIST(DC3,$DD$2,$DE$2,FALSE)*SUM($DF$2:$DF$15)*5</f>
        <v>239.68834730966523</v>
      </c>
      <c r="DP3">
        <v>0.1202</v>
      </c>
      <c r="DQ3">
        <f t="shared" ref="DQ3:DQ11" si="18">DQ2+0.1</f>
        <v>0.2</v>
      </c>
      <c r="DR3">
        <f t="shared" si="0"/>
        <v>0.25</v>
      </c>
      <c r="DU3">
        <v>20</v>
      </c>
      <c r="DV3">
        <f t="shared" si="1"/>
        <v>50.447884538113641</v>
      </c>
    </row>
    <row r="4" spans="1:129" x14ac:dyDescent="0.2">
      <c r="A4">
        <v>0.86140000000000005</v>
      </c>
      <c r="B4">
        <v>0.1</v>
      </c>
      <c r="C4">
        <v>0.15000000000000002</v>
      </c>
      <c r="F4">
        <v>29</v>
      </c>
      <c r="G4">
        <v>8.8658799961578989</v>
      </c>
      <c r="J4">
        <v>73371</v>
      </c>
      <c r="K4">
        <v>50000</v>
      </c>
      <c r="L4">
        <v>62500</v>
      </c>
      <c r="O4">
        <v>57</v>
      </c>
      <c r="P4">
        <f t="shared" si="2"/>
        <v>8.9216916073423608E-6</v>
      </c>
      <c r="W4">
        <v>44149</v>
      </c>
      <c r="X4">
        <f t="shared" ref="X4:X17" si="19">X3+5000</f>
        <v>10000</v>
      </c>
      <c r="Y4">
        <f t="shared" si="3"/>
        <v>12500</v>
      </c>
      <c r="AB4">
        <v>22</v>
      </c>
      <c r="AC4">
        <f t="shared" si="4"/>
        <v>67.106759957948057</v>
      </c>
      <c r="AI4">
        <v>0.67759999999999998</v>
      </c>
      <c r="AJ4">
        <f t="shared" ref="AJ4:AJ12" si="20">AJ3+0.1</f>
        <v>0.2</v>
      </c>
      <c r="AK4">
        <f t="shared" si="5"/>
        <v>0.25</v>
      </c>
      <c r="AN4">
        <v>20</v>
      </c>
      <c r="AO4">
        <f t="shared" si="6"/>
        <v>54.263756547607208</v>
      </c>
      <c r="AU4">
        <v>0.8216</v>
      </c>
      <c r="AV4">
        <f t="shared" ref="AV4:AV12" si="21">AV3+0.1</f>
        <v>0.2</v>
      </c>
      <c r="AW4">
        <f t="shared" si="7"/>
        <v>0.25</v>
      </c>
      <c r="AZ4">
        <v>2</v>
      </c>
      <c r="BA4">
        <f t="shared" si="8"/>
        <v>3.3458747311148236E-2</v>
      </c>
      <c r="BF4">
        <v>0.1825</v>
      </c>
      <c r="BG4">
        <f t="shared" ref="BG4:BG11" si="22">BG3+0.1</f>
        <v>0.2</v>
      </c>
      <c r="BH4">
        <f t="shared" si="9"/>
        <v>0.25</v>
      </c>
      <c r="BK4">
        <v>234</v>
      </c>
      <c r="BL4">
        <f t="shared" si="10"/>
        <v>341.18132984186724</v>
      </c>
      <c r="BR4">
        <v>84131</v>
      </c>
      <c r="BS4">
        <f t="shared" ref="BS4:BS17" si="23">BS3+10000</f>
        <v>20000</v>
      </c>
      <c r="BT4">
        <f t="shared" si="11"/>
        <v>25000</v>
      </c>
      <c r="BW4">
        <v>0</v>
      </c>
      <c r="BX4">
        <f t="shared" si="12"/>
        <v>35.134441778043431</v>
      </c>
      <c r="CD4">
        <v>23666</v>
      </c>
      <c r="CE4">
        <f t="shared" ref="CE4:CE11" si="24">CE3+5000</f>
        <v>10000</v>
      </c>
      <c r="CF4">
        <f t="shared" si="13"/>
        <v>12500</v>
      </c>
      <c r="CI4">
        <v>7</v>
      </c>
      <c r="CJ4">
        <f t="shared" si="14"/>
        <v>30.701276905801514</v>
      </c>
      <c r="CP4">
        <v>10066</v>
      </c>
      <c r="CQ4">
        <f t="shared" ref="CQ4:CQ15" si="25">CQ3+2000</f>
        <v>4000</v>
      </c>
      <c r="CR4">
        <f t="shared" si="15"/>
        <v>5000</v>
      </c>
      <c r="CU4">
        <v>5</v>
      </c>
      <c r="CV4">
        <f t="shared" si="16"/>
        <v>127.38376007547252</v>
      </c>
      <c r="DA4">
        <v>17</v>
      </c>
      <c r="DB4">
        <f t="shared" ref="DB4:DB14" si="26">DB3+5</f>
        <v>10</v>
      </c>
      <c r="DC4">
        <f t="shared" si="17"/>
        <v>12.5</v>
      </c>
      <c r="DF4">
        <v>313</v>
      </c>
      <c r="DG4">
        <f t="shared" ref="DG4:DG15" si="27">_xlfn.NORM.DIST(DC4,$DD$2,$DE$2,FALSE)*SUM($DF$2:$DF$15)*5</f>
        <v>619.63883907588274</v>
      </c>
      <c r="DP4">
        <v>0.125</v>
      </c>
      <c r="DQ4">
        <f t="shared" si="18"/>
        <v>0.30000000000000004</v>
      </c>
      <c r="DR4">
        <f t="shared" si="0"/>
        <v>0.35000000000000003</v>
      </c>
      <c r="DU4">
        <v>56</v>
      </c>
      <c r="DV4">
        <f t="shared" si="1"/>
        <v>129.35156197853624</v>
      </c>
    </row>
    <row r="5" spans="1:129" x14ac:dyDescent="0.2">
      <c r="A5">
        <v>0.76580000000000004</v>
      </c>
      <c r="B5">
        <v>0.2</v>
      </c>
      <c r="C5">
        <v>0.25</v>
      </c>
      <c r="F5">
        <v>33</v>
      </c>
      <c r="G5">
        <v>25.93445866144873</v>
      </c>
      <c r="J5">
        <v>22903</v>
      </c>
      <c r="K5">
        <v>75000</v>
      </c>
      <c r="L5">
        <v>87500</v>
      </c>
      <c r="O5">
        <v>5</v>
      </c>
      <c r="P5">
        <f t="shared" si="2"/>
        <v>1.4220556216123366E-14</v>
      </c>
      <c r="W5">
        <v>17850</v>
      </c>
      <c r="X5">
        <f t="shared" si="19"/>
        <v>15000</v>
      </c>
      <c r="Y5">
        <f t="shared" si="3"/>
        <v>17500</v>
      </c>
      <c r="AB5">
        <v>71</v>
      </c>
      <c r="AC5">
        <f t="shared" si="4"/>
        <v>100.59821635782127</v>
      </c>
      <c r="AI5">
        <v>0.43459999999999999</v>
      </c>
      <c r="AJ5">
        <f t="shared" si="20"/>
        <v>0.30000000000000004</v>
      </c>
      <c r="AK5">
        <f t="shared" si="5"/>
        <v>0.35000000000000003</v>
      </c>
      <c r="AN5">
        <v>56</v>
      </c>
      <c r="AO5">
        <f t="shared" si="6"/>
        <v>133.7061392038616</v>
      </c>
      <c r="AU5">
        <v>0.72050000000000003</v>
      </c>
      <c r="AV5">
        <f t="shared" si="21"/>
        <v>0.30000000000000004</v>
      </c>
      <c r="AW5">
        <f t="shared" si="7"/>
        <v>0.35000000000000003</v>
      </c>
      <c r="AZ5">
        <v>2</v>
      </c>
      <c r="BA5">
        <f t="shared" si="8"/>
        <v>0.95729115588127955</v>
      </c>
      <c r="BF5">
        <v>0.45939999999999998</v>
      </c>
      <c r="BG5">
        <f t="shared" si="22"/>
        <v>0.30000000000000004</v>
      </c>
      <c r="BH5">
        <f t="shared" si="9"/>
        <v>0.35000000000000003</v>
      </c>
      <c r="BK5">
        <v>380</v>
      </c>
      <c r="BL5">
        <f t="shared" si="10"/>
        <v>406.2612150438743</v>
      </c>
      <c r="BR5">
        <v>42186</v>
      </c>
      <c r="BS5">
        <f t="shared" si="23"/>
        <v>30000</v>
      </c>
      <c r="BT5">
        <f t="shared" si="11"/>
        <v>35000</v>
      </c>
      <c r="BW5">
        <v>5</v>
      </c>
      <c r="BX5">
        <f t="shared" si="12"/>
        <v>117.50090841886711</v>
      </c>
      <c r="CD5">
        <v>22114</v>
      </c>
      <c r="CE5">
        <f t="shared" si="24"/>
        <v>15000</v>
      </c>
      <c r="CF5">
        <f t="shared" si="13"/>
        <v>17500</v>
      </c>
      <c r="CI5">
        <v>82</v>
      </c>
      <c r="CJ5">
        <f t="shared" si="14"/>
        <v>296.87109897949665</v>
      </c>
      <c r="CP5">
        <v>7563</v>
      </c>
      <c r="CQ5">
        <f t="shared" si="25"/>
        <v>6000</v>
      </c>
      <c r="CR5">
        <f t="shared" si="15"/>
        <v>7000</v>
      </c>
      <c r="CU5">
        <v>98</v>
      </c>
      <c r="CV5">
        <f t="shared" si="16"/>
        <v>274.08268366396413</v>
      </c>
      <c r="DA5">
        <v>20</v>
      </c>
      <c r="DB5">
        <f t="shared" si="26"/>
        <v>15</v>
      </c>
      <c r="DC5">
        <f t="shared" si="17"/>
        <v>17.5</v>
      </c>
      <c r="DF5">
        <v>653</v>
      </c>
      <c r="DG5">
        <f t="shared" si="27"/>
        <v>434.69932243939149</v>
      </c>
      <c r="DP5">
        <v>0.13109999999999999</v>
      </c>
      <c r="DQ5">
        <f t="shared" si="18"/>
        <v>0.4</v>
      </c>
      <c r="DR5">
        <f t="shared" si="0"/>
        <v>0.45</v>
      </c>
      <c r="DU5">
        <v>123</v>
      </c>
      <c r="DV5">
        <f t="shared" si="1"/>
        <v>238.11358252622188</v>
      </c>
    </row>
    <row r="6" spans="1:129" x14ac:dyDescent="0.2">
      <c r="A6">
        <v>0.78910000000000002</v>
      </c>
      <c r="B6">
        <v>0.30000000000000004</v>
      </c>
      <c r="C6">
        <v>0.35000000000000003</v>
      </c>
      <c r="F6">
        <v>32</v>
      </c>
      <c r="G6">
        <v>61.737531603495626</v>
      </c>
      <c r="J6">
        <v>219</v>
      </c>
      <c r="K6">
        <v>100000</v>
      </c>
      <c r="L6">
        <v>112500</v>
      </c>
      <c r="O6">
        <v>0</v>
      </c>
      <c r="P6">
        <f t="shared" si="2"/>
        <v>1.5560616358003409E-26</v>
      </c>
      <c r="W6">
        <v>29881</v>
      </c>
      <c r="X6">
        <f t="shared" si="19"/>
        <v>20000</v>
      </c>
      <c r="Y6">
        <f t="shared" si="3"/>
        <v>22500</v>
      </c>
      <c r="AB6">
        <v>191</v>
      </c>
      <c r="AC6">
        <f t="shared" si="4"/>
        <v>135.78481704615828</v>
      </c>
      <c r="AI6">
        <v>0.61319999999999997</v>
      </c>
      <c r="AJ6">
        <f t="shared" si="20"/>
        <v>0.4</v>
      </c>
      <c r="AK6">
        <f t="shared" si="5"/>
        <v>0.45</v>
      </c>
      <c r="AN6">
        <v>123</v>
      </c>
      <c r="AO6">
        <f t="shared" si="6"/>
        <v>239.30194514502475</v>
      </c>
      <c r="AU6">
        <v>0.75480000000000003</v>
      </c>
      <c r="AV6">
        <f t="shared" si="21"/>
        <v>0.4</v>
      </c>
      <c r="AW6">
        <f t="shared" si="7"/>
        <v>0.45</v>
      </c>
      <c r="AZ6">
        <v>5</v>
      </c>
      <c r="BA6">
        <f t="shared" si="8"/>
        <v>13.307267866026265</v>
      </c>
      <c r="BF6">
        <v>0.31259999999999999</v>
      </c>
      <c r="BG6">
        <f t="shared" si="22"/>
        <v>0.4</v>
      </c>
      <c r="BH6">
        <f t="shared" si="9"/>
        <v>0.45</v>
      </c>
      <c r="BK6">
        <v>391</v>
      </c>
      <c r="BL6">
        <f t="shared" si="10"/>
        <v>284.12908144326224</v>
      </c>
      <c r="BR6">
        <v>54384</v>
      </c>
      <c r="BS6">
        <f t="shared" si="23"/>
        <v>40000</v>
      </c>
      <c r="BT6">
        <f t="shared" si="11"/>
        <v>45000</v>
      </c>
      <c r="BW6">
        <v>79</v>
      </c>
      <c r="BX6">
        <f t="shared" si="12"/>
        <v>255.4692371534328</v>
      </c>
      <c r="CD6">
        <v>19000</v>
      </c>
      <c r="CE6">
        <f t="shared" si="24"/>
        <v>20000</v>
      </c>
      <c r="CF6">
        <f t="shared" si="13"/>
        <v>22500</v>
      </c>
      <c r="CI6">
        <v>219</v>
      </c>
      <c r="CJ6">
        <f t="shared" si="14"/>
        <v>673.70356881598798</v>
      </c>
      <c r="CP6">
        <v>9847</v>
      </c>
      <c r="CQ6">
        <f t="shared" si="25"/>
        <v>8000</v>
      </c>
      <c r="CR6">
        <f t="shared" si="15"/>
        <v>9000</v>
      </c>
      <c r="CU6">
        <v>393</v>
      </c>
      <c r="CV6">
        <f t="shared" si="16"/>
        <v>374.8032417459296</v>
      </c>
      <c r="DA6">
        <v>19</v>
      </c>
      <c r="DB6">
        <f t="shared" si="26"/>
        <v>20</v>
      </c>
      <c r="DC6">
        <f t="shared" si="17"/>
        <v>22.5</v>
      </c>
      <c r="DF6">
        <v>346</v>
      </c>
      <c r="DG6">
        <f t="shared" si="27"/>
        <v>82.755699868266106</v>
      </c>
      <c r="DP6">
        <v>0.1331</v>
      </c>
      <c r="DQ6">
        <f t="shared" si="18"/>
        <v>0.5</v>
      </c>
      <c r="DR6">
        <f t="shared" si="0"/>
        <v>0.55000000000000004</v>
      </c>
      <c r="DU6">
        <v>245</v>
      </c>
      <c r="DV6">
        <f t="shared" si="1"/>
        <v>314.68818309027165</v>
      </c>
    </row>
    <row r="7" spans="1:129" x14ac:dyDescent="0.2">
      <c r="A7">
        <v>0.89610000000000001</v>
      </c>
      <c r="B7">
        <v>0.4</v>
      </c>
      <c r="C7">
        <v>0.45</v>
      </c>
      <c r="F7">
        <v>42</v>
      </c>
      <c r="G7">
        <v>119.60189790715611</v>
      </c>
      <c r="J7">
        <v>1165</v>
      </c>
      <c r="K7">
        <v>125000</v>
      </c>
      <c r="L7">
        <v>137500</v>
      </c>
      <c r="O7">
        <v>0</v>
      </c>
      <c r="P7">
        <f t="shared" si="2"/>
        <v>1.1689013033814143E-41</v>
      </c>
      <c r="W7">
        <v>35685</v>
      </c>
      <c r="X7">
        <f t="shared" si="19"/>
        <v>25000</v>
      </c>
      <c r="Y7">
        <f t="shared" si="3"/>
        <v>27500</v>
      </c>
      <c r="AB7">
        <v>190</v>
      </c>
      <c r="AC7">
        <f t="shared" si="4"/>
        <v>165.0247423513303</v>
      </c>
      <c r="AI7">
        <v>0.55559999999999998</v>
      </c>
      <c r="AJ7">
        <f t="shared" si="20"/>
        <v>0.5</v>
      </c>
      <c r="AK7">
        <f t="shared" si="5"/>
        <v>0.55000000000000004</v>
      </c>
      <c r="AN7">
        <v>245</v>
      </c>
      <c r="AO7">
        <f t="shared" si="6"/>
        <v>311.09604934768873</v>
      </c>
      <c r="AU7">
        <v>0.73909999999999998</v>
      </c>
      <c r="AV7">
        <f t="shared" si="21"/>
        <v>0.5</v>
      </c>
      <c r="AW7">
        <f t="shared" si="7"/>
        <v>0.55000000000000004</v>
      </c>
      <c r="AZ7">
        <v>24</v>
      </c>
      <c r="BA7">
        <f t="shared" si="8"/>
        <v>89.876103193238194</v>
      </c>
      <c r="BF7">
        <v>0.4163</v>
      </c>
      <c r="BG7">
        <f t="shared" si="22"/>
        <v>0.5</v>
      </c>
      <c r="BH7">
        <f t="shared" si="9"/>
        <v>0.55000000000000004</v>
      </c>
      <c r="BK7">
        <v>232</v>
      </c>
      <c r="BL7">
        <f t="shared" si="10"/>
        <v>116.71219324617698</v>
      </c>
      <c r="BR7">
        <v>42359</v>
      </c>
      <c r="BS7">
        <f t="shared" si="23"/>
        <v>50000</v>
      </c>
      <c r="BT7">
        <f t="shared" si="11"/>
        <v>55000</v>
      </c>
      <c r="BW7">
        <v>366</v>
      </c>
      <c r="BX7">
        <f t="shared" si="12"/>
        <v>361.09811274255543</v>
      </c>
      <c r="CD7">
        <v>16300</v>
      </c>
      <c r="CE7">
        <f t="shared" si="24"/>
        <v>25000</v>
      </c>
      <c r="CF7">
        <f t="shared" si="13"/>
        <v>27500</v>
      </c>
      <c r="CI7">
        <v>667</v>
      </c>
      <c r="CJ7">
        <f t="shared" si="14"/>
        <v>358.80560778873689</v>
      </c>
      <c r="CP7">
        <v>4764</v>
      </c>
      <c r="CQ7">
        <f t="shared" si="25"/>
        <v>10000</v>
      </c>
      <c r="CR7">
        <f t="shared" si="15"/>
        <v>11000</v>
      </c>
      <c r="CU7">
        <v>446</v>
      </c>
      <c r="CV7">
        <f t="shared" si="16"/>
        <v>325.74614564146106</v>
      </c>
      <c r="DA7">
        <v>8</v>
      </c>
      <c r="DB7">
        <f t="shared" si="26"/>
        <v>25</v>
      </c>
      <c r="DC7">
        <f t="shared" si="17"/>
        <v>27.5</v>
      </c>
      <c r="DF7">
        <v>68</v>
      </c>
      <c r="DG7">
        <f t="shared" si="27"/>
        <v>4.2752891185462527</v>
      </c>
      <c r="DP7">
        <v>0.13950000000000001</v>
      </c>
      <c r="DQ7">
        <f t="shared" si="18"/>
        <v>0.6</v>
      </c>
      <c r="DR7">
        <f t="shared" si="0"/>
        <v>0.64999999999999991</v>
      </c>
      <c r="DU7">
        <v>319</v>
      </c>
      <c r="DV7">
        <f t="shared" si="1"/>
        <v>298.57983558391209</v>
      </c>
    </row>
    <row r="8" spans="1:129" x14ac:dyDescent="0.2">
      <c r="A8">
        <v>0.94510000000000005</v>
      </c>
      <c r="B8">
        <v>0.5</v>
      </c>
      <c r="C8">
        <v>0.55000000000000004</v>
      </c>
      <c r="F8">
        <v>81</v>
      </c>
      <c r="G8">
        <v>188.5574154818612</v>
      </c>
      <c r="J8">
        <v>2017</v>
      </c>
      <c r="K8">
        <v>150000</v>
      </c>
      <c r="L8">
        <v>162500</v>
      </c>
      <c r="O8">
        <v>0</v>
      </c>
      <c r="P8">
        <f t="shared" si="2"/>
        <v>6.0279511730341522E-60</v>
      </c>
      <c r="W8">
        <v>35098</v>
      </c>
      <c r="X8">
        <f t="shared" si="19"/>
        <v>30000</v>
      </c>
      <c r="Y8">
        <f t="shared" si="3"/>
        <v>32500</v>
      </c>
      <c r="AB8">
        <v>159</v>
      </c>
      <c r="AC8">
        <f t="shared" si="4"/>
        <v>180.58589932461317</v>
      </c>
      <c r="AI8">
        <v>0.3987</v>
      </c>
      <c r="AJ8">
        <f t="shared" si="20"/>
        <v>0.6</v>
      </c>
      <c r="AK8">
        <f t="shared" si="5"/>
        <v>0.64999999999999991</v>
      </c>
      <c r="AN8">
        <v>319</v>
      </c>
      <c r="AO8">
        <f t="shared" si="6"/>
        <v>293.76236120191783</v>
      </c>
      <c r="AU8">
        <v>0.53720000000000001</v>
      </c>
      <c r="AV8">
        <f t="shared" si="21"/>
        <v>0.6</v>
      </c>
      <c r="AW8">
        <f t="shared" si="7"/>
        <v>0.64999999999999991</v>
      </c>
      <c r="AZ8">
        <v>80</v>
      </c>
      <c r="BA8">
        <f t="shared" si="8"/>
        <v>294.92395701174843</v>
      </c>
      <c r="BF8">
        <v>0.33879999999999999</v>
      </c>
      <c r="BG8">
        <f t="shared" si="22"/>
        <v>0.6</v>
      </c>
      <c r="BH8">
        <f t="shared" si="9"/>
        <v>0.64999999999999991</v>
      </c>
      <c r="BK8">
        <v>106</v>
      </c>
      <c r="BL8">
        <f t="shared" si="10"/>
        <v>28.158336348426129</v>
      </c>
      <c r="BR8">
        <v>51612</v>
      </c>
      <c r="BS8">
        <f t="shared" si="23"/>
        <v>60000</v>
      </c>
      <c r="BT8">
        <f t="shared" si="11"/>
        <v>65000</v>
      </c>
      <c r="BW8">
        <v>471</v>
      </c>
      <c r="BX8">
        <f t="shared" si="12"/>
        <v>331.81884445332889</v>
      </c>
      <c r="CD8">
        <v>23000</v>
      </c>
      <c r="CE8">
        <f t="shared" si="24"/>
        <v>30000</v>
      </c>
      <c r="CF8">
        <f t="shared" si="13"/>
        <v>32500</v>
      </c>
      <c r="CI8">
        <v>404</v>
      </c>
      <c r="CJ8">
        <f t="shared" si="14"/>
        <v>44.847583013521593</v>
      </c>
      <c r="CP8">
        <v>5223</v>
      </c>
      <c r="CQ8">
        <f t="shared" si="25"/>
        <v>12000</v>
      </c>
      <c r="CR8">
        <f t="shared" si="15"/>
        <v>13000</v>
      </c>
      <c r="CU8">
        <v>240</v>
      </c>
      <c r="CV8">
        <f t="shared" si="16"/>
        <v>179.93242762079433</v>
      </c>
      <c r="DA8">
        <v>16</v>
      </c>
      <c r="DB8">
        <f t="shared" si="26"/>
        <v>30</v>
      </c>
      <c r="DC8">
        <f t="shared" si="17"/>
        <v>32.5</v>
      </c>
      <c r="DF8">
        <v>7</v>
      </c>
      <c r="DG8">
        <f t="shared" si="27"/>
        <v>5.9936542131795646E-2</v>
      </c>
      <c r="DP8">
        <v>0.15490000000000001</v>
      </c>
      <c r="DQ8">
        <f t="shared" si="18"/>
        <v>0.7</v>
      </c>
      <c r="DR8">
        <f t="shared" si="0"/>
        <v>0.75</v>
      </c>
      <c r="DU8">
        <v>288</v>
      </c>
      <c r="DV8">
        <f t="shared" si="1"/>
        <v>203.38751402389138</v>
      </c>
    </row>
    <row r="9" spans="1:129" x14ac:dyDescent="0.2">
      <c r="A9">
        <v>0.70620000000000005</v>
      </c>
      <c r="B9">
        <v>0.6</v>
      </c>
      <c r="C9">
        <v>0.64999999999999991</v>
      </c>
      <c r="F9">
        <v>100</v>
      </c>
      <c r="G9">
        <v>241.91672684782935</v>
      </c>
      <c r="J9">
        <v>2759</v>
      </c>
      <c r="K9">
        <v>175000</v>
      </c>
      <c r="L9">
        <v>187500</v>
      </c>
      <c r="O9">
        <v>1</v>
      </c>
      <c r="P9">
        <f t="shared" si="2"/>
        <v>2.1340394534818165E-81</v>
      </c>
      <c r="W9">
        <v>54170</v>
      </c>
      <c r="X9">
        <f t="shared" si="19"/>
        <v>35000</v>
      </c>
      <c r="Y9">
        <f t="shared" si="3"/>
        <v>37500</v>
      </c>
      <c r="AB9">
        <v>148</v>
      </c>
      <c r="AC9">
        <f t="shared" si="4"/>
        <v>177.93260224142136</v>
      </c>
      <c r="AI9">
        <v>0.79169999999999996</v>
      </c>
      <c r="AJ9">
        <f t="shared" si="20"/>
        <v>0.7</v>
      </c>
      <c r="AK9">
        <f t="shared" si="5"/>
        <v>0.75</v>
      </c>
      <c r="AN9">
        <v>288</v>
      </c>
      <c r="AO9">
        <f t="shared" si="6"/>
        <v>201.48893054335349</v>
      </c>
      <c r="AU9">
        <v>0.85940000000000005</v>
      </c>
      <c r="AV9">
        <f t="shared" si="21"/>
        <v>0.7</v>
      </c>
      <c r="AW9">
        <f t="shared" si="7"/>
        <v>0.75</v>
      </c>
      <c r="AZ9">
        <v>252</v>
      </c>
      <c r="BA9">
        <f t="shared" si="8"/>
        <v>470.20403650484946</v>
      </c>
      <c r="BF9">
        <v>0.216</v>
      </c>
      <c r="BG9">
        <f t="shared" si="22"/>
        <v>0.7</v>
      </c>
      <c r="BH9">
        <f t="shared" si="9"/>
        <v>0.75</v>
      </c>
      <c r="BK9">
        <v>33</v>
      </c>
      <c r="BL9">
        <f t="shared" si="10"/>
        <v>3.9901385215913807</v>
      </c>
      <c r="BR9">
        <v>71958</v>
      </c>
      <c r="BS9">
        <f t="shared" si="23"/>
        <v>70000</v>
      </c>
      <c r="BT9">
        <f t="shared" si="11"/>
        <v>75000</v>
      </c>
      <c r="BW9">
        <v>248</v>
      </c>
      <c r="BX9">
        <f t="shared" si="12"/>
        <v>198.22850017089758</v>
      </c>
      <c r="CD9">
        <v>31000</v>
      </c>
      <c r="CE9">
        <f t="shared" si="24"/>
        <v>35000</v>
      </c>
      <c r="CF9">
        <f t="shared" si="13"/>
        <v>37500</v>
      </c>
      <c r="CI9">
        <v>23</v>
      </c>
      <c r="CJ9">
        <f t="shared" si="14"/>
        <v>1.3155528783217498</v>
      </c>
      <c r="CP9">
        <v>9383</v>
      </c>
      <c r="CQ9">
        <f t="shared" si="25"/>
        <v>14000</v>
      </c>
      <c r="CR9">
        <f t="shared" si="15"/>
        <v>15000</v>
      </c>
      <c r="CU9">
        <v>130</v>
      </c>
      <c r="CV9">
        <f t="shared" si="16"/>
        <v>63.167516113863371</v>
      </c>
      <c r="DA9">
        <v>9</v>
      </c>
      <c r="DB9">
        <f t="shared" si="26"/>
        <v>35</v>
      </c>
      <c r="DC9">
        <f t="shared" si="17"/>
        <v>37.5</v>
      </c>
      <c r="DF9">
        <v>1</v>
      </c>
      <c r="DG9">
        <f t="shared" si="27"/>
        <v>2.2802186812160834E-4</v>
      </c>
      <c r="DP9">
        <v>0.16270000000000001</v>
      </c>
      <c r="DQ9">
        <f t="shared" si="18"/>
        <v>0.79999999999999993</v>
      </c>
      <c r="DR9">
        <f t="shared" si="0"/>
        <v>0.84999999999999987</v>
      </c>
      <c r="DU9">
        <v>185</v>
      </c>
      <c r="DV9">
        <f t="shared" si="1"/>
        <v>99.465363791022739</v>
      </c>
    </row>
    <row r="10" spans="1:129" x14ac:dyDescent="0.2">
      <c r="A10">
        <v>0.74539999999999995</v>
      </c>
      <c r="B10">
        <v>0.7</v>
      </c>
      <c r="C10">
        <v>0.75</v>
      </c>
      <c r="F10">
        <v>190</v>
      </c>
      <c r="G10">
        <v>252.58346370383299</v>
      </c>
      <c r="J10">
        <v>3474</v>
      </c>
      <c r="K10">
        <v>200000</v>
      </c>
      <c r="L10">
        <f>(K10+225000)/2</f>
        <v>212500</v>
      </c>
      <c r="O10">
        <v>0</v>
      </c>
      <c r="P10">
        <f t="shared" si="2"/>
        <v>5.1865192985836863E-106</v>
      </c>
      <c r="W10">
        <v>44458</v>
      </c>
      <c r="X10">
        <f t="shared" si="19"/>
        <v>40000</v>
      </c>
      <c r="Y10">
        <f t="shared" si="3"/>
        <v>42500</v>
      </c>
      <c r="AB10">
        <v>164</v>
      </c>
      <c r="AC10">
        <f t="shared" si="4"/>
        <v>157.8571091675434</v>
      </c>
      <c r="AI10">
        <v>0.6179</v>
      </c>
      <c r="AJ10">
        <f t="shared" si="20"/>
        <v>0.79999999999999993</v>
      </c>
      <c r="AK10">
        <f t="shared" si="5"/>
        <v>0.84999999999999987</v>
      </c>
      <c r="AN10">
        <v>185</v>
      </c>
      <c r="AO10">
        <f t="shared" si="6"/>
        <v>100.38287278252714</v>
      </c>
      <c r="AU10">
        <v>0.84019999999999995</v>
      </c>
      <c r="AV10">
        <f t="shared" si="21"/>
        <v>0.79999999999999993</v>
      </c>
      <c r="AW10">
        <f t="shared" si="7"/>
        <v>0.84999999999999987</v>
      </c>
      <c r="AZ10">
        <v>498</v>
      </c>
      <c r="BA10">
        <f t="shared" si="8"/>
        <v>364.22783861391378</v>
      </c>
      <c r="BF10">
        <v>0.35149999999999998</v>
      </c>
      <c r="BG10">
        <f t="shared" si="22"/>
        <v>0.79999999999999993</v>
      </c>
      <c r="BH10">
        <f t="shared" si="9"/>
        <v>0.84999999999999987</v>
      </c>
      <c r="BK10">
        <v>21</v>
      </c>
      <c r="BL10">
        <f t="shared" si="10"/>
        <v>0.3320925801599246</v>
      </c>
      <c r="BR10">
        <v>66677</v>
      </c>
      <c r="BS10">
        <f t="shared" si="23"/>
        <v>80000</v>
      </c>
      <c r="BT10">
        <f t="shared" si="11"/>
        <v>85000</v>
      </c>
      <c r="BW10">
        <v>120</v>
      </c>
      <c r="BX10">
        <f t="shared" si="12"/>
        <v>76.987526042706335</v>
      </c>
      <c r="CD10">
        <v>23219</v>
      </c>
      <c r="CE10">
        <f t="shared" si="24"/>
        <v>40000</v>
      </c>
      <c r="CF10">
        <f t="shared" si="13"/>
        <v>42500</v>
      </c>
      <c r="CI10">
        <v>3</v>
      </c>
      <c r="CJ10">
        <f t="shared" si="14"/>
        <v>9.0566382732975865E-3</v>
      </c>
      <c r="CP10">
        <v>10419</v>
      </c>
      <c r="CQ10">
        <f t="shared" si="25"/>
        <v>16000</v>
      </c>
      <c r="CR10">
        <f t="shared" si="15"/>
        <v>17000</v>
      </c>
      <c r="CU10">
        <v>48</v>
      </c>
      <c r="CV10">
        <f t="shared" si="16"/>
        <v>14.093938328928635</v>
      </c>
      <c r="DA10">
        <v>9</v>
      </c>
      <c r="DB10">
        <f t="shared" si="26"/>
        <v>40</v>
      </c>
      <c r="DC10">
        <f t="shared" si="17"/>
        <v>42.5</v>
      </c>
      <c r="DF10">
        <v>0</v>
      </c>
      <c r="DG10">
        <f t="shared" si="27"/>
        <v>2.3540730520054853E-7</v>
      </c>
      <c r="DP10">
        <v>0.16500000000000001</v>
      </c>
      <c r="DQ10">
        <f t="shared" si="18"/>
        <v>0.89999999999999991</v>
      </c>
      <c r="DR10">
        <f t="shared" si="0"/>
        <v>0.95</v>
      </c>
      <c r="DU10">
        <v>108</v>
      </c>
      <c r="DV10">
        <f t="shared" si="1"/>
        <v>34.922331987366839</v>
      </c>
    </row>
    <row r="11" spans="1:129" x14ac:dyDescent="0.2">
      <c r="A11">
        <v>0.88429999999999997</v>
      </c>
      <c r="B11">
        <v>0.79999999999999993</v>
      </c>
      <c r="C11">
        <v>0.84999999999999987</v>
      </c>
      <c r="F11">
        <v>288</v>
      </c>
      <c r="G11">
        <v>214.61529357802479</v>
      </c>
      <c r="J11">
        <v>8179</v>
      </c>
      <c r="W11">
        <v>48984</v>
      </c>
      <c r="X11">
        <f t="shared" si="19"/>
        <v>45000</v>
      </c>
      <c r="Y11">
        <f t="shared" si="3"/>
        <v>47500</v>
      </c>
      <c r="AB11">
        <v>144</v>
      </c>
      <c r="AC11">
        <f t="shared" si="4"/>
        <v>126.09843057900177</v>
      </c>
      <c r="AI11">
        <v>0.67600000000000005</v>
      </c>
      <c r="AJ11">
        <f t="shared" si="20"/>
        <v>0.89999999999999991</v>
      </c>
      <c r="AK11">
        <f t="shared" si="5"/>
        <v>0.95</v>
      </c>
      <c r="AN11">
        <v>108</v>
      </c>
      <c r="AO11">
        <f t="shared" si="6"/>
        <v>36.326322640836899</v>
      </c>
      <c r="AU11">
        <v>0.83899999999999997</v>
      </c>
      <c r="AV11">
        <f t="shared" si="21"/>
        <v>0.89999999999999991</v>
      </c>
      <c r="AW11">
        <f t="shared" si="7"/>
        <v>0.95</v>
      </c>
      <c r="AZ11">
        <v>368</v>
      </c>
      <c r="BA11">
        <f t="shared" si="8"/>
        <v>137.0788344598113</v>
      </c>
      <c r="BF11">
        <v>0.26040000000000002</v>
      </c>
      <c r="BG11">
        <f t="shared" si="22"/>
        <v>0.89999999999999991</v>
      </c>
      <c r="BH11">
        <f>(BG11+1)/2</f>
        <v>0.95</v>
      </c>
      <c r="BK11">
        <v>3</v>
      </c>
      <c r="BL11">
        <f t="shared" si="10"/>
        <v>1.6233814934686234E-2</v>
      </c>
      <c r="BR11">
        <v>56778</v>
      </c>
      <c r="BS11">
        <f t="shared" si="23"/>
        <v>90000</v>
      </c>
      <c r="BT11">
        <f t="shared" si="11"/>
        <v>95000</v>
      </c>
      <c r="BW11">
        <v>55</v>
      </c>
      <c r="BX11">
        <f t="shared" si="12"/>
        <v>19.438549438942076</v>
      </c>
      <c r="CD11">
        <v>23875</v>
      </c>
      <c r="CE11">
        <f t="shared" si="24"/>
        <v>45000</v>
      </c>
      <c r="CF11">
        <f>(CE11+50000)/2</f>
        <v>47500</v>
      </c>
      <c r="CI11">
        <v>1</v>
      </c>
      <c r="CJ11">
        <f t="shared" si="14"/>
        <v>1.4632387086189834E-5</v>
      </c>
      <c r="CP11">
        <v>10336</v>
      </c>
      <c r="CQ11">
        <f t="shared" si="25"/>
        <v>18000</v>
      </c>
      <c r="CR11">
        <f t="shared" si="15"/>
        <v>19000</v>
      </c>
      <c r="CU11">
        <v>23</v>
      </c>
      <c r="CV11">
        <f t="shared" si="16"/>
        <v>1.9985965824402858</v>
      </c>
      <c r="DA11">
        <v>15</v>
      </c>
      <c r="DB11">
        <f t="shared" si="26"/>
        <v>45</v>
      </c>
      <c r="DC11">
        <f t="shared" si="17"/>
        <v>47.5</v>
      </c>
      <c r="DF11">
        <v>1</v>
      </c>
      <c r="DG11">
        <f t="shared" si="27"/>
        <v>6.5951092350389545E-11</v>
      </c>
      <c r="DP11">
        <v>0.17780000000000001</v>
      </c>
      <c r="DQ11">
        <f t="shared" si="18"/>
        <v>0.99999999999999989</v>
      </c>
      <c r="DR11">
        <f>(DQ11+1.1)/2</f>
        <v>1.05</v>
      </c>
      <c r="DU11">
        <v>53</v>
      </c>
      <c r="DV11">
        <f t="shared" si="1"/>
        <v>8.8027500761713409</v>
      </c>
    </row>
    <row r="12" spans="1:129" x14ac:dyDescent="0.2">
      <c r="A12">
        <v>0.74350000000000005</v>
      </c>
      <c r="B12">
        <v>0.89999999999999991</v>
      </c>
      <c r="C12">
        <v>0.95</v>
      </c>
      <c r="F12">
        <v>306</v>
      </c>
      <c r="G12">
        <v>148.3997449767748</v>
      </c>
      <c r="J12">
        <v>990</v>
      </c>
      <c r="W12">
        <v>41228</v>
      </c>
      <c r="X12">
        <f t="shared" si="19"/>
        <v>50000</v>
      </c>
      <c r="Y12">
        <f t="shared" si="3"/>
        <v>52500</v>
      </c>
      <c r="AB12">
        <v>74</v>
      </c>
      <c r="AC12">
        <f t="shared" si="4"/>
        <v>90.696836356445004</v>
      </c>
      <c r="AI12">
        <v>0.61880000000000002</v>
      </c>
      <c r="AJ12">
        <f t="shared" si="20"/>
        <v>0.99999999999999989</v>
      </c>
      <c r="AK12">
        <f>(AJ12+1.1)/2</f>
        <v>1.05</v>
      </c>
      <c r="AN12">
        <v>53</v>
      </c>
      <c r="AO12">
        <f t="shared" si="6"/>
        <v>9.5485326765125418</v>
      </c>
      <c r="AU12">
        <v>0.74360000000000004</v>
      </c>
      <c r="AV12">
        <f t="shared" si="21"/>
        <v>0.99999999999999989</v>
      </c>
      <c r="AW12">
        <f>(AV12+1.1)/2</f>
        <v>1.05</v>
      </c>
      <c r="AZ12">
        <v>167</v>
      </c>
      <c r="BA12">
        <f t="shared" si="8"/>
        <v>25.06560274005129</v>
      </c>
      <c r="BF12">
        <v>0.42059999999999997</v>
      </c>
      <c r="BK12">
        <v>0</v>
      </c>
      <c r="BR12">
        <v>61504</v>
      </c>
      <c r="BS12">
        <f t="shared" si="23"/>
        <v>100000</v>
      </c>
      <c r="BT12">
        <f t="shared" si="11"/>
        <v>105000</v>
      </c>
      <c r="BW12">
        <v>35</v>
      </c>
      <c r="BX12">
        <f t="shared" si="12"/>
        <v>3.1907778124916208</v>
      </c>
      <c r="CD12">
        <v>26063</v>
      </c>
      <c r="CP12">
        <v>10941</v>
      </c>
      <c r="CQ12">
        <f t="shared" si="25"/>
        <v>20000</v>
      </c>
      <c r="CR12">
        <f t="shared" si="15"/>
        <v>21000</v>
      </c>
      <c r="CU12">
        <v>11</v>
      </c>
      <c r="CV12">
        <f t="shared" si="16"/>
        <v>0.18012422311278647</v>
      </c>
      <c r="DA12">
        <v>21</v>
      </c>
      <c r="DB12">
        <f t="shared" si="26"/>
        <v>50</v>
      </c>
      <c r="DC12">
        <f t="shared" si="17"/>
        <v>52.5</v>
      </c>
      <c r="DF12">
        <v>0</v>
      </c>
      <c r="DG12">
        <f t="shared" si="27"/>
        <v>5.0139808565827004E-15</v>
      </c>
      <c r="DP12">
        <v>0.17829999999999999</v>
      </c>
    </row>
    <row r="13" spans="1:129" x14ac:dyDescent="0.2">
      <c r="A13">
        <v>0.8488</v>
      </c>
      <c r="F13">
        <v>306</v>
      </c>
      <c r="G13">
        <v>1.2042252243793845</v>
      </c>
      <c r="J13">
        <v>2296</v>
      </c>
      <c r="W13">
        <v>60226</v>
      </c>
      <c r="X13">
        <f t="shared" si="19"/>
        <v>55000</v>
      </c>
      <c r="Y13">
        <f t="shared" si="3"/>
        <v>57500</v>
      </c>
      <c r="AB13">
        <v>73</v>
      </c>
      <c r="AC13">
        <f t="shared" si="4"/>
        <v>58.736966931974102</v>
      </c>
      <c r="AI13">
        <v>0.61219999999999997</v>
      </c>
      <c r="AN13">
        <v>5</v>
      </c>
      <c r="AU13">
        <v>0.86699999999999999</v>
      </c>
      <c r="BF13">
        <v>0.25090000000000001</v>
      </c>
      <c r="BR13">
        <v>49414</v>
      </c>
      <c r="BS13">
        <f t="shared" si="23"/>
        <v>110000</v>
      </c>
      <c r="BT13">
        <f t="shared" si="11"/>
        <v>115000</v>
      </c>
      <c r="BW13">
        <v>15</v>
      </c>
      <c r="BX13">
        <f t="shared" si="12"/>
        <v>0.34050108016169323</v>
      </c>
      <c r="CD13">
        <v>27000</v>
      </c>
      <c r="CP13">
        <v>9785</v>
      </c>
      <c r="CQ13">
        <f t="shared" si="25"/>
        <v>22000</v>
      </c>
      <c r="CR13">
        <f t="shared" si="15"/>
        <v>23000</v>
      </c>
      <c r="CU13">
        <v>5</v>
      </c>
      <c r="CV13">
        <f t="shared" si="16"/>
        <v>1.0317472204529759E-2</v>
      </c>
      <c r="DA13">
        <v>8</v>
      </c>
      <c r="DB13">
        <f t="shared" si="26"/>
        <v>55</v>
      </c>
      <c r="DC13">
        <f t="shared" si="17"/>
        <v>57.5</v>
      </c>
      <c r="DF13">
        <v>0</v>
      </c>
      <c r="DG13">
        <f t="shared" si="27"/>
        <v>1.0344320567544227E-19</v>
      </c>
      <c r="DP13">
        <v>0.18179999999999999</v>
      </c>
    </row>
    <row r="14" spans="1:129" x14ac:dyDescent="0.2">
      <c r="A14">
        <v>0.91100000000000003</v>
      </c>
      <c r="G14">
        <v>1.2042252243793845</v>
      </c>
      <c r="J14">
        <v>21996</v>
      </c>
      <c r="W14">
        <v>52560</v>
      </c>
      <c r="X14">
        <f t="shared" si="19"/>
        <v>60000</v>
      </c>
      <c r="Y14">
        <f t="shared" si="3"/>
        <v>62500</v>
      </c>
      <c r="AB14">
        <v>52</v>
      </c>
      <c r="AC14">
        <f t="shared" si="4"/>
        <v>34.250570972441324</v>
      </c>
      <c r="AI14">
        <v>0.69599999999999995</v>
      </c>
      <c r="AU14">
        <v>0.78779999999999994</v>
      </c>
      <c r="BF14">
        <v>0.31090000000000001</v>
      </c>
      <c r="BR14">
        <v>68712</v>
      </c>
      <c r="BS14">
        <f t="shared" si="23"/>
        <v>120000</v>
      </c>
      <c r="BT14">
        <f t="shared" si="11"/>
        <v>125000</v>
      </c>
      <c r="BW14">
        <v>4</v>
      </c>
      <c r="BX14">
        <f t="shared" si="12"/>
        <v>2.3622706001843227E-2</v>
      </c>
      <c r="CD14">
        <v>21669</v>
      </c>
      <c r="CP14">
        <v>10794</v>
      </c>
      <c r="CQ14">
        <f t="shared" si="25"/>
        <v>24000</v>
      </c>
      <c r="CR14">
        <f t="shared" si="15"/>
        <v>25000</v>
      </c>
      <c r="CU14">
        <v>3</v>
      </c>
      <c r="CV14">
        <f t="shared" si="16"/>
        <v>3.7560269613688978E-4</v>
      </c>
      <c r="DA14">
        <v>13</v>
      </c>
      <c r="DB14">
        <f t="shared" si="26"/>
        <v>60</v>
      </c>
      <c r="DC14">
        <f t="shared" si="17"/>
        <v>62.5</v>
      </c>
      <c r="DF14">
        <v>0</v>
      </c>
      <c r="DG14">
        <f t="shared" si="27"/>
        <v>5.7913510488544264E-25</v>
      </c>
      <c r="DP14">
        <v>0.1852</v>
      </c>
    </row>
    <row r="15" spans="1:129" x14ac:dyDescent="0.2">
      <c r="A15">
        <v>0.75670000000000004</v>
      </c>
      <c r="J15">
        <v>8577</v>
      </c>
      <c r="W15">
        <v>34665</v>
      </c>
      <c r="X15">
        <f t="shared" si="19"/>
        <v>65000</v>
      </c>
      <c r="Y15">
        <f t="shared" si="3"/>
        <v>67500</v>
      </c>
      <c r="AB15">
        <v>39</v>
      </c>
      <c r="AC15">
        <f t="shared" si="4"/>
        <v>17.982954108213757</v>
      </c>
      <c r="AI15">
        <v>0.86399999999999999</v>
      </c>
      <c r="AU15">
        <v>0.95550000000000002</v>
      </c>
      <c r="BF15">
        <v>0.19239999999999999</v>
      </c>
      <c r="BR15">
        <v>90768</v>
      </c>
      <c r="BS15">
        <f t="shared" si="23"/>
        <v>130000</v>
      </c>
      <c r="BT15">
        <f t="shared" si="11"/>
        <v>135000</v>
      </c>
      <c r="BW15">
        <v>5</v>
      </c>
      <c r="BX15">
        <f t="shared" si="12"/>
        <v>1.0654424996215859E-3</v>
      </c>
      <c r="CD15">
        <v>18500</v>
      </c>
      <c r="CP15">
        <v>12673</v>
      </c>
      <c r="CQ15">
        <f t="shared" si="25"/>
        <v>26000</v>
      </c>
      <c r="CR15">
        <f>(CQ15+28000)/2</f>
        <v>27000</v>
      </c>
      <c r="CU15">
        <v>4</v>
      </c>
      <c r="CV15">
        <f t="shared" si="16"/>
        <v>8.6903706772670569E-6</v>
      </c>
      <c r="DA15">
        <v>19</v>
      </c>
      <c r="DB15">
        <f>DB14+5</f>
        <v>65</v>
      </c>
      <c r="DC15">
        <f>(DB15+70)/2</f>
        <v>67.5</v>
      </c>
      <c r="DF15">
        <v>1</v>
      </c>
      <c r="DG15">
        <f t="shared" si="27"/>
        <v>8.7986578969613237E-31</v>
      </c>
      <c r="DP15">
        <v>0.18970000000000001</v>
      </c>
    </row>
    <row r="16" spans="1:129" x14ac:dyDescent="0.2">
      <c r="A16">
        <v>0.31319999999999998</v>
      </c>
      <c r="J16">
        <v>8385</v>
      </c>
      <c r="W16">
        <v>20690</v>
      </c>
      <c r="X16">
        <f t="shared" si="19"/>
        <v>70000</v>
      </c>
      <c r="Y16">
        <f t="shared" si="3"/>
        <v>72500</v>
      </c>
      <c r="AB16">
        <v>64</v>
      </c>
      <c r="AC16">
        <f t="shared" si="4"/>
        <v>8.5014142222398927</v>
      </c>
      <c r="AI16">
        <v>0.498</v>
      </c>
      <c r="AU16">
        <v>0.7883</v>
      </c>
      <c r="BF16">
        <v>0.60650000000000004</v>
      </c>
      <c r="BR16">
        <v>59009</v>
      </c>
      <c r="BS16">
        <f t="shared" si="23"/>
        <v>140000</v>
      </c>
      <c r="BT16">
        <f t="shared" si="11"/>
        <v>145000</v>
      </c>
      <c r="BW16">
        <v>3</v>
      </c>
      <c r="BX16">
        <f t="shared" si="12"/>
        <v>3.1240617422392827E-5</v>
      </c>
      <c r="CD16">
        <v>16600</v>
      </c>
      <c r="CP16">
        <v>11613</v>
      </c>
      <c r="DA16">
        <v>20</v>
      </c>
      <c r="DP16">
        <v>0.19289999999999999</v>
      </c>
    </row>
    <row r="17" spans="1:130" x14ac:dyDescent="0.2">
      <c r="A17">
        <v>0.9385</v>
      </c>
      <c r="J17">
        <v>15023</v>
      </c>
      <c r="W17">
        <v>20846</v>
      </c>
      <c r="X17">
        <f t="shared" si="19"/>
        <v>75000</v>
      </c>
      <c r="Y17">
        <f>(X17+80000)/2</f>
        <v>77500</v>
      </c>
      <c r="AB17">
        <v>15</v>
      </c>
      <c r="AC17">
        <f t="shared" si="4"/>
        <v>3.6187471538978384</v>
      </c>
      <c r="AI17">
        <v>0.53449999999999998</v>
      </c>
      <c r="AU17">
        <v>0.8246</v>
      </c>
      <c r="BF17">
        <v>0.55189999999999995</v>
      </c>
      <c r="BR17">
        <v>63188</v>
      </c>
      <c r="BS17">
        <f t="shared" si="23"/>
        <v>150000</v>
      </c>
      <c r="BT17">
        <f>(BS17+160000)/2</f>
        <v>155000</v>
      </c>
      <c r="BW17">
        <v>1</v>
      </c>
      <c r="BX17">
        <f t="shared" si="12"/>
        <v>5.9552283778921278E-7</v>
      </c>
      <c r="CD17">
        <v>13540</v>
      </c>
      <c r="CP17">
        <v>11926</v>
      </c>
      <c r="DA17">
        <v>18</v>
      </c>
      <c r="DP17">
        <v>0.19670000000000001</v>
      </c>
    </row>
    <row r="18" spans="1:130" x14ac:dyDescent="0.2">
      <c r="A18">
        <v>0.98140000000000005</v>
      </c>
      <c r="J18">
        <v>25042</v>
      </c>
      <c r="W18">
        <v>20693</v>
      </c>
      <c r="AB18">
        <v>0</v>
      </c>
      <c r="AI18">
        <v>0.54900000000000004</v>
      </c>
      <c r="AU18">
        <v>0.79590000000000005</v>
      </c>
      <c r="BF18">
        <v>0.57620000000000005</v>
      </c>
      <c r="BR18">
        <v>59977</v>
      </c>
      <c r="CD18">
        <v>14715</v>
      </c>
      <c r="CP18">
        <v>11988</v>
      </c>
      <c r="DA18">
        <v>22</v>
      </c>
      <c r="DP18">
        <v>0.19750000000000001</v>
      </c>
    </row>
    <row r="19" spans="1:130" x14ac:dyDescent="0.2">
      <c r="A19">
        <v>0.93740000000000001</v>
      </c>
      <c r="J19">
        <v>13631</v>
      </c>
      <c r="W19">
        <v>20380</v>
      </c>
      <c r="AI19">
        <v>0.68430000000000002</v>
      </c>
      <c r="AU19">
        <v>0.87380000000000002</v>
      </c>
      <c r="BF19">
        <v>0.46329999999999999</v>
      </c>
      <c r="BR19">
        <v>71902</v>
      </c>
      <c r="CD19">
        <v>16000</v>
      </c>
      <c r="CP19">
        <v>12943</v>
      </c>
      <c r="DA19">
        <v>25</v>
      </c>
      <c r="DP19">
        <v>0.19769999999999999</v>
      </c>
    </row>
    <row r="20" spans="1:130" x14ac:dyDescent="0.2">
      <c r="A20">
        <v>0.75170000000000003</v>
      </c>
      <c r="J20">
        <v>12538</v>
      </c>
      <c r="W20">
        <v>21072</v>
      </c>
      <c r="AI20">
        <v>0.62780000000000002</v>
      </c>
      <c r="AU20">
        <v>0.81630000000000003</v>
      </c>
      <c r="BF20">
        <v>0.42520000000000002</v>
      </c>
      <c r="BR20">
        <v>64172</v>
      </c>
      <c r="CD20">
        <v>16552</v>
      </c>
      <c r="CP20">
        <v>11664</v>
      </c>
      <c r="DA20">
        <v>23</v>
      </c>
      <c r="DP20">
        <v>0.2</v>
      </c>
    </row>
    <row r="21" spans="1:130" x14ac:dyDescent="0.2">
      <c r="A21">
        <v>0.92720000000000002</v>
      </c>
      <c r="J21">
        <v>21605</v>
      </c>
      <c r="W21">
        <v>20049</v>
      </c>
      <c r="AI21">
        <v>0.4279</v>
      </c>
      <c r="AU21">
        <v>0.73650000000000004</v>
      </c>
      <c r="BF21">
        <v>0.63329999999999997</v>
      </c>
      <c r="BR21">
        <v>57162</v>
      </c>
      <c r="CD21">
        <v>13807</v>
      </c>
      <c r="CP21">
        <v>11789</v>
      </c>
      <c r="DA21">
        <v>21</v>
      </c>
      <c r="DP21">
        <v>0.2</v>
      </c>
    </row>
    <row r="22" spans="1:130" x14ac:dyDescent="0.2">
      <c r="A22">
        <v>0.93300000000000005</v>
      </c>
      <c r="J22">
        <v>38546</v>
      </c>
      <c r="W22">
        <v>19950</v>
      </c>
      <c r="AI22">
        <v>0.5696</v>
      </c>
      <c r="AU22">
        <v>0.81569999999999998</v>
      </c>
      <c r="BF22">
        <v>0.56969999999999998</v>
      </c>
      <c r="BR22">
        <v>61244</v>
      </c>
      <c r="CD22">
        <v>14505</v>
      </c>
      <c r="CP22">
        <v>11540</v>
      </c>
      <c r="DA22">
        <v>22</v>
      </c>
      <c r="DP22">
        <v>0.20430000000000001</v>
      </c>
    </row>
    <row r="23" spans="1:130" x14ac:dyDescent="0.2">
      <c r="A23">
        <v>0.9526</v>
      </c>
      <c r="J23">
        <v>9809</v>
      </c>
      <c r="W23">
        <v>20070</v>
      </c>
      <c r="AI23">
        <v>0.70179999999999998</v>
      </c>
      <c r="AU23">
        <v>0.82420000000000004</v>
      </c>
      <c r="BF23">
        <v>0.48070000000000002</v>
      </c>
      <c r="BR23">
        <v>62951</v>
      </c>
      <c r="CD23">
        <v>13750</v>
      </c>
      <c r="CP23">
        <v>12295</v>
      </c>
      <c r="DA23">
        <v>26</v>
      </c>
      <c r="DP23">
        <v>0.20549999999999999</v>
      </c>
    </row>
    <row r="24" spans="1:130" x14ac:dyDescent="0.2">
      <c r="A24">
        <v>0.9052</v>
      </c>
      <c r="J24">
        <v>35924</v>
      </c>
      <c r="W24">
        <v>20183</v>
      </c>
      <c r="AI24">
        <v>0.47949999999999998</v>
      </c>
      <c r="AU24">
        <v>0.75690000000000002</v>
      </c>
      <c r="BF24">
        <v>0.44400000000000001</v>
      </c>
      <c r="BR24">
        <v>71401</v>
      </c>
      <c r="CD24">
        <v>16544</v>
      </c>
      <c r="CP24">
        <v>12805</v>
      </c>
      <c r="DA24">
        <v>22</v>
      </c>
      <c r="DP24">
        <v>0.20749999999999999</v>
      </c>
    </row>
    <row r="25" spans="1:130" x14ac:dyDescent="0.2">
      <c r="A25">
        <v>0.97389999999999999</v>
      </c>
      <c r="J25">
        <v>19562</v>
      </c>
      <c r="W25">
        <v>19950</v>
      </c>
      <c r="AI25">
        <v>0.68879999999999997</v>
      </c>
      <c r="AU25">
        <v>0.86799999999999999</v>
      </c>
      <c r="BF25">
        <v>0.50180000000000002</v>
      </c>
      <c r="BR25">
        <v>64403</v>
      </c>
      <c r="CD25">
        <v>14289</v>
      </c>
      <c r="CP25">
        <v>12276</v>
      </c>
      <c r="DA25">
        <v>23</v>
      </c>
      <c r="DP25">
        <v>0.2114</v>
      </c>
    </row>
    <row r="26" spans="1:130" x14ac:dyDescent="0.2">
      <c r="A26">
        <v>0.4627</v>
      </c>
      <c r="J26">
        <v>32691</v>
      </c>
      <c r="W26">
        <v>19760</v>
      </c>
      <c r="AI26">
        <v>0.52980000000000005</v>
      </c>
      <c r="AU26">
        <v>0.71850000000000003</v>
      </c>
      <c r="BF26">
        <v>0.66300000000000003</v>
      </c>
      <c r="BR26">
        <v>59211</v>
      </c>
      <c r="CD26">
        <v>13000</v>
      </c>
      <c r="CP26">
        <v>12690</v>
      </c>
      <c r="DA26">
        <v>21</v>
      </c>
      <c r="DP26">
        <v>0.2147</v>
      </c>
    </row>
    <row r="27" spans="1:130" x14ac:dyDescent="0.2">
      <c r="A27">
        <v>0.91249999999999998</v>
      </c>
      <c r="J27">
        <v>28350</v>
      </c>
      <c r="W27">
        <v>20058</v>
      </c>
      <c r="AI27">
        <v>0.56950000000000001</v>
      </c>
      <c r="AU27">
        <v>0.73440000000000005</v>
      </c>
      <c r="BF27">
        <v>0.56069999999999998</v>
      </c>
      <c r="BR27">
        <v>59115</v>
      </c>
      <c r="CD27">
        <v>13872</v>
      </c>
      <c r="CP27">
        <v>12456</v>
      </c>
      <c r="DA27">
        <v>25</v>
      </c>
      <c r="DP27">
        <v>0.2147</v>
      </c>
      <c r="DS27" s="23" t="s">
        <v>6</v>
      </c>
      <c r="DT27" s="23"/>
      <c r="DV27" t="s">
        <v>6</v>
      </c>
    </row>
    <row r="28" spans="1:130" x14ac:dyDescent="0.2">
      <c r="A28">
        <v>0.9345</v>
      </c>
      <c r="J28">
        <v>33068</v>
      </c>
      <c r="W28">
        <v>20618</v>
      </c>
      <c r="AI28">
        <v>0.56289999999999996</v>
      </c>
      <c r="AU28">
        <v>0.81910000000000005</v>
      </c>
      <c r="BF28">
        <v>0.49130000000000001</v>
      </c>
      <c r="BR28">
        <v>64876</v>
      </c>
      <c r="CD28">
        <v>15000</v>
      </c>
      <c r="CP28">
        <v>11717</v>
      </c>
      <c r="DA28">
        <v>24</v>
      </c>
      <c r="DP28">
        <v>0.2155</v>
      </c>
    </row>
    <row r="29" spans="1:130" x14ac:dyDescent="0.2">
      <c r="A29">
        <v>0.93989999999999996</v>
      </c>
      <c r="J29">
        <v>32253</v>
      </c>
      <c r="W29">
        <v>50547</v>
      </c>
      <c r="AI29">
        <v>0.9284</v>
      </c>
      <c r="AU29">
        <v>0.96789999999999998</v>
      </c>
      <c r="BF29">
        <v>0.28639999999999999</v>
      </c>
      <c r="BR29">
        <v>92446</v>
      </c>
      <c r="CD29">
        <v>13000</v>
      </c>
      <c r="CP29">
        <v>21246</v>
      </c>
      <c r="DA29">
        <v>18</v>
      </c>
      <c r="DP29">
        <v>0.2165</v>
      </c>
      <c r="DS29" t="s">
        <v>1482</v>
      </c>
      <c r="DT29">
        <v>0.58414358059914384</v>
      </c>
      <c r="DV29" t="s">
        <v>1482</v>
      </c>
      <c r="DW29">
        <v>0.58414358059914384</v>
      </c>
      <c r="DY29" t="s">
        <v>1482</v>
      </c>
      <c r="DZ29">
        <v>0.58414358059914384</v>
      </c>
    </row>
    <row r="30" spans="1:130" x14ac:dyDescent="0.2">
      <c r="A30">
        <v>0.10979999999999999</v>
      </c>
      <c r="J30">
        <v>30197</v>
      </c>
      <c r="W30">
        <v>50974</v>
      </c>
      <c r="AI30">
        <v>0.85670000000000002</v>
      </c>
      <c r="AU30">
        <v>0.92810000000000004</v>
      </c>
      <c r="BF30">
        <v>0.3135</v>
      </c>
      <c r="BR30">
        <v>80838</v>
      </c>
      <c r="CD30">
        <v>13000</v>
      </c>
      <c r="CP30">
        <v>18357</v>
      </c>
      <c r="DA30">
        <v>22</v>
      </c>
      <c r="DP30">
        <v>0.21740000000000001</v>
      </c>
      <c r="DS30" t="s">
        <v>1594</v>
      </c>
      <c r="DT30">
        <v>4.6394154858931773E-3</v>
      </c>
      <c r="DV30" t="s">
        <v>1594</v>
      </c>
      <c r="DW30">
        <v>4.6394154858931773E-3</v>
      </c>
      <c r="DY30" t="s">
        <v>1486</v>
      </c>
      <c r="DZ30">
        <v>0.57440000000000002</v>
      </c>
    </row>
    <row r="31" spans="1:130" x14ac:dyDescent="0.2">
      <c r="A31">
        <v>0.41830000000000001</v>
      </c>
      <c r="J31">
        <v>33475</v>
      </c>
      <c r="W31">
        <v>49922</v>
      </c>
      <c r="AI31">
        <v>0.86870000000000003</v>
      </c>
      <c r="AU31">
        <v>0.9405</v>
      </c>
      <c r="BF31">
        <v>0.36099999999999999</v>
      </c>
      <c r="BR31">
        <v>80735</v>
      </c>
      <c r="CD31">
        <v>15000</v>
      </c>
      <c r="CP31">
        <v>19250</v>
      </c>
      <c r="DA31">
        <v>19</v>
      </c>
      <c r="DP31">
        <v>0.21790000000000001</v>
      </c>
      <c r="DS31" t="s">
        <v>1486</v>
      </c>
      <c r="DT31">
        <v>0.57440000000000002</v>
      </c>
      <c r="DV31" t="s">
        <v>1486</v>
      </c>
      <c r="DW31">
        <v>0.57440000000000002</v>
      </c>
      <c r="DY31" t="s">
        <v>1489</v>
      </c>
      <c r="DZ31">
        <v>0.17371498157368317</v>
      </c>
    </row>
    <row r="32" spans="1:130" x14ac:dyDescent="0.2">
      <c r="A32">
        <v>0.28570000000000001</v>
      </c>
      <c r="C32" t="s">
        <v>1595</v>
      </c>
      <c r="J32">
        <v>22593</v>
      </c>
      <c r="W32">
        <v>49403</v>
      </c>
      <c r="AI32">
        <v>0.92620000000000002</v>
      </c>
      <c r="AU32">
        <v>0.97309999999999997</v>
      </c>
      <c r="BF32">
        <v>0.28239999999999998</v>
      </c>
      <c r="BR32">
        <v>82511</v>
      </c>
      <c r="CD32">
        <v>14000</v>
      </c>
      <c r="CP32">
        <v>22848</v>
      </c>
      <c r="DA32">
        <v>20</v>
      </c>
      <c r="DP32">
        <v>0.22109999999999999</v>
      </c>
      <c r="DS32" t="s">
        <v>1596</v>
      </c>
      <c r="DT32">
        <v>0.5</v>
      </c>
      <c r="DV32" t="s">
        <v>1596</v>
      </c>
      <c r="DW32">
        <v>0.5</v>
      </c>
      <c r="DY32" t="s">
        <v>1492</v>
      </c>
      <c r="DZ32">
        <v>-0.29447921279975375</v>
      </c>
    </row>
    <row r="33" spans="1:130" x14ac:dyDescent="0.2">
      <c r="A33">
        <v>8.9700000000000002E-2</v>
      </c>
      <c r="J33">
        <v>34948</v>
      </c>
      <c r="W33">
        <v>49806</v>
      </c>
      <c r="AI33">
        <v>0.75960000000000005</v>
      </c>
      <c r="AU33">
        <v>0.876</v>
      </c>
      <c r="BF33">
        <v>0.46949999999999997</v>
      </c>
      <c r="BR33">
        <v>67699</v>
      </c>
      <c r="CD33">
        <v>17500</v>
      </c>
      <c r="CP33">
        <v>17096</v>
      </c>
      <c r="DA33">
        <v>22</v>
      </c>
      <c r="DP33">
        <v>0.22159999999999999</v>
      </c>
      <c r="DS33" t="s">
        <v>1489</v>
      </c>
      <c r="DT33">
        <v>0.17371498157368317</v>
      </c>
      <c r="DV33" t="s">
        <v>1489</v>
      </c>
      <c r="DW33">
        <v>0.17371498157368317</v>
      </c>
      <c r="DY33" t="s">
        <v>1495</v>
      </c>
      <c r="DZ33">
        <v>-6.3310154379293895E-3</v>
      </c>
    </row>
    <row r="34" spans="1:130" x14ac:dyDescent="0.2">
      <c r="A34">
        <v>0.76390000000000002</v>
      </c>
      <c r="J34">
        <v>23113</v>
      </c>
      <c r="W34">
        <v>50958</v>
      </c>
      <c r="AI34">
        <v>0.86050000000000004</v>
      </c>
      <c r="AU34">
        <v>0.94020000000000004</v>
      </c>
      <c r="BF34">
        <v>0.34200000000000003</v>
      </c>
      <c r="BR34">
        <v>84943</v>
      </c>
      <c r="CD34">
        <v>15500</v>
      </c>
      <c r="CP34">
        <v>19117</v>
      </c>
      <c r="DA34">
        <v>19</v>
      </c>
      <c r="DP34">
        <v>0.22220000000000001</v>
      </c>
      <c r="DS34" t="s">
        <v>1597</v>
      </c>
      <c r="DT34">
        <v>3.017689482314509E-2</v>
      </c>
      <c r="DV34" t="s">
        <v>1597</v>
      </c>
      <c r="DW34">
        <v>3.017689482314509E-2</v>
      </c>
    </row>
    <row r="35" spans="1:130" x14ac:dyDescent="0.2">
      <c r="A35">
        <v>0.2671</v>
      </c>
      <c r="J35">
        <v>17940</v>
      </c>
      <c r="W35">
        <v>50614</v>
      </c>
      <c r="AI35">
        <v>0.83030000000000004</v>
      </c>
      <c r="AU35">
        <v>0.93</v>
      </c>
      <c r="BF35">
        <v>0.27850000000000003</v>
      </c>
      <c r="BR35">
        <v>74915</v>
      </c>
      <c r="CD35">
        <v>13993</v>
      </c>
      <c r="CP35">
        <v>20677</v>
      </c>
      <c r="DA35">
        <v>17</v>
      </c>
      <c r="DP35">
        <v>0.22439999999999999</v>
      </c>
      <c r="DS35" t="s">
        <v>1492</v>
      </c>
      <c r="DT35">
        <v>-0.29447921279975375</v>
      </c>
      <c r="DV35" t="s">
        <v>1492</v>
      </c>
      <c r="DW35">
        <v>-0.29447921279975375</v>
      </c>
    </row>
    <row r="36" spans="1:130" x14ac:dyDescent="0.2">
      <c r="A36">
        <v>0.32969999999999999</v>
      </c>
      <c r="J36">
        <v>860</v>
      </c>
      <c r="W36">
        <v>50205</v>
      </c>
      <c r="AI36">
        <v>0.75090000000000001</v>
      </c>
      <c r="AU36">
        <v>0.87949999999999995</v>
      </c>
      <c r="BF36">
        <v>0.31569999999999998</v>
      </c>
      <c r="BR36">
        <v>68396</v>
      </c>
      <c r="CD36">
        <v>16666</v>
      </c>
      <c r="CP36">
        <v>17994</v>
      </c>
      <c r="DA36">
        <v>22</v>
      </c>
      <c r="DP36">
        <v>0.2273</v>
      </c>
      <c r="DS36" t="s">
        <v>1495</v>
      </c>
      <c r="DT36">
        <v>-6.3310154379293895E-3</v>
      </c>
      <c r="DV36" t="s">
        <v>1495</v>
      </c>
      <c r="DW36">
        <v>-6.3310154379293895E-3</v>
      </c>
    </row>
    <row r="37" spans="1:130" x14ac:dyDescent="0.2">
      <c r="A37">
        <v>0.65790000000000004</v>
      </c>
      <c r="J37">
        <v>804</v>
      </c>
      <c r="W37">
        <v>58996</v>
      </c>
      <c r="AI37">
        <v>0.66669999999999996</v>
      </c>
      <c r="AU37">
        <v>0.82389999999999997</v>
      </c>
      <c r="BF37">
        <v>0.2424</v>
      </c>
      <c r="BR37">
        <v>41198</v>
      </c>
      <c r="CD37">
        <v>25000</v>
      </c>
      <c r="CP37">
        <v>10095</v>
      </c>
      <c r="DA37">
        <v>7</v>
      </c>
      <c r="DP37">
        <v>0.2281</v>
      </c>
      <c r="DS37" t="s">
        <v>1598</v>
      </c>
      <c r="DT37">
        <v>0.8821</v>
      </c>
      <c r="DV37" t="s">
        <v>1598</v>
      </c>
      <c r="DW37">
        <v>0.8821</v>
      </c>
    </row>
    <row r="38" spans="1:130" x14ac:dyDescent="0.2">
      <c r="A38">
        <v>0.32340000000000002</v>
      </c>
      <c r="J38">
        <v>7478</v>
      </c>
      <c r="W38">
        <v>22544</v>
      </c>
      <c r="AI38">
        <v>0.59719999999999995</v>
      </c>
      <c r="AU38">
        <v>0.77459999999999996</v>
      </c>
      <c r="BF38">
        <v>0.251</v>
      </c>
      <c r="BR38">
        <v>94784</v>
      </c>
      <c r="CD38">
        <v>24965</v>
      </c>
      <c r="CP38">
        <v>12097</v>
      </c>
      <c r="DA38">
        <v>11</v>
      </c>
      <c r="DP38">
        <v>0.2286</v>
      </c>
      <c r="DS38" t="s">
        <v>1599</v>
      </c>
      <c r="DT38">
        <v>0.1179</v>
      </c>
      <c r="DV38" t="s">
        <v>1599</v>
      </c>
      <c r="DW38">
        <v>0.1179</v>
      </c>
    </row>
    <row r="39" spans="1:130" x14ac:dyDescent="0.2">
      <c r="A39">
        <v>0.95009999999999994</v>
      </c>
      <c r="J39">
        <v>282</v>
      </c>
      <c r="W39">
        <v>64984</v>
      </c>
      <c r="AI39">
        <v>0.81879999999999997</v>
      </c>
      <c r="AU39">
        <v>0.91810000000000003</v>
      </c>
      <c r="BF39">
        <v>0.19389999999999999</v>
      </c>
      <c r="BR39">
        <v>70070</v>
      </c>
      <c r="CD39">
        <v>20500</v>
      </c>
      <c r="CP39">
        <v>13611</v>
      </c>
      <c r="DA39">
        <v>12</v>
      </c>
      <c r="DP39">
        <v>0.23330000000000001</v>
      </c>
      <c r="DS39" t="s">
        <v>1600</v>
      </c>
      <c r="DT39">
        <v>1</v>
      </c>
      <c r="DV39" t="s">
        <v>1600</v>
      </c>
      <c r="DW39">
        <v>1</v>
      </c>
    </row>
    <row r="40" spans="1:130" x14ac:dyDescent="0.2">
      <c r="A40">
        <v>0.65429999999999999</v>
      </c>
      <c r="J40">
        <v>1536</v>
      </c>
      <c r="W40">
        <v>23000</v>
      </c>
      <c r="AI40">
        <v>0.29630000000000001</v>
      </c>
      <c r="AU40">
        <v>0.5</v>
      </c>
      <c r="BF40">
        <v>0.53590000000000004</v>
      </c>
      <c r="BR40">
        <v>83438</v>
      </c>
      <c r="CD40">
        <v>18750</v>
      </c>
      <c r="CP40">
        <v>9291</v>
      </c>
      <c r="DA40">
        <v>4</v>
      </c>
      <c r="DP40">
        <v>0.24030000000000001</v>
      </c>
      <c r="DS40" t="s">
        <v>1601</v>
      </c>
      <c r="DT40">
        <v>818.96929999999963</v>
      </c>
      <c r="DV40" t="s">
        <v>1601</v>
      </c>
      <c r="DW40">
        <v>818.96929999999963</v>
      </c>
    </row>
    <row r="41" spans="1:130" x14ac:dyDescent="0.2">
      <c r="A41">
        <v>0.38740000000000002</v>
      </c>
      <c r="J41">
        <v>87</v>
      </c>
      <c r="W41">
        <v>43480</v>
      </c>
      <c r="AI41">
        <v>0.58309999999999995</v>
      </c>
      <c r="AU41">
        <v>0.74829999999999997</v>
      </c>
      <c r="BF41">
        <v>0.24229999999999999</v>
      </c>
      <c r="BR41">
        <v>65083</v>
      </c>
      <c r="CD41">
        <v>24247</v>
      </c>
      <c r="CP41">
        <v>8069</v>
      </c>
      <c r="DA41">
        <v>13</v>
      </c>
      <c r="DP41">
        <v>0.24260000000000001</v>
      </c>
      <c r="DS41" s="3" t="s">
        <v>1602</v>
      </c>
      <c r="DT41" s="3">
        <v>1402</v>
      </c>
      <c r="DV41" t="s">
        <v>1602</v>
      </c>
      <c r="DW41">
        <v>1402</v>
      </c>
    </row>
    <row r="42" spans="1:130" x14ac:dyDescent="0.2">
      <c r="A42">
        <v>0.65990000000000004</v>
      </c>
      <c r="J42">
        <v>1388</v>
      </c>
      <c r="W42">
        <v>28012</v>
      </c>
      <c r="AI42">
        <v>0.19670000000000001</v>
      </c>
      <c r="AU42">
        <v>0.85709999999999997</v>
      </c>
      <c r="BF42">
        <v>0.45</v>
      </c>
      <c r="BR42">
        <v>49766</v>
      </c>
      <c r="CD42">
        <v>24941</v>
      </c>
      <c r="CP42">
        <v>7898</v>
      </c>
      <c r="DA42">
        <v>9</v>
      </c>
      <c r="DP42">
        <v>0.25</v>
      </c>
    </row>
    <row r="43" spans="1:130" x14ac:dyDescent="0.2">
      <c r="A43">
        <v>0.30809999999999998</v>
      </c>
      <c r="J43">
        <v>455</v>
      </c>
      <c r="W43">
        <v>67980</v>
      </c>
      <c r="AI43">
        <v>0.91359999999999997</v>
      </c>
      <c r="AU43">
        <v>0.98129999999999995</v>
      </c>
      <c r="BF43">
        <v>0.18099999999999999</v>
      </c>
      <c r="BR43">
        <v>104736</v>
      </c>
      <c r="CD43">
        <v>13500</v>
      </c>
      <c r="CP43">
        <v>16701</v>
      </c>
      <c r="DA43">
        <v>8</v>
      </c>
      <c r="DP43">
        <v>0.25</v>
      </c>
    </row>
    <row r="44" spans="1:130" x14ac:dyDescent="0.2">
      <c r="A44">
        <v>9.5899999999999999E-2</v>
      </c>
      <c r="J44">
        <v>77</v>
      </c>
      <c r="W44">
        <v>22480</v>
      </c>
      <c r="AI44">
        <v>0.28739999999999999</v>
      </c>
      <c r="AU44">
        <v>0.6875</v>
      </c>
      <c r="BF44">
        <v>0.49740000000000001</v>
      </c>
      <c r="BR44">
        <v>51017</v>
      </c>
      <c r="CD44">
        <v>31000</v>
      </c>
      <c r="CP44">
        <v>7964</v>
      </c>
      <c r="DA44">
        <v>13</v>
      </c>
      <c r="DP44">
        <v>0.25</v>
      </c>
    </row>
    <row r="45" spans="1:130" x14ac:dyDescent="0.2">
      <c r="A45">
        <v>0.51180000000000003</v>
      </c>
      <c r="J45">
        <v>1114</v>
      </c>
      <c r="W45">
        <v>29300</v>
      </c>
      <c r="AI45">
        <v>0.8</v>
      </c>
      <c r="AU45">
        <v>0.8548</v>
      </c>
      <c r="BF45">
        <v>0.51090000000000002</v>
      </c>
      <c r="BR45">
        <v>46920</v>
      </c>
      <c r="CD45">
        <v>36844</v>
      </c>
      <c r="CP45">
        <v>7708</v>
      </c>
      <c r="DA45">
        <v>8</v>
      </c>
      <c r="DP45">
        <v>0.25</v>
      </c>
    </row>
    <row r="46" spans="1:130" x14ac:dyDescent="0.2">
      <c r="A46">
        <v>1</v>
      </c>
      <c r="J46">
        <v>1544</v>
      </c>
      <c r="W46">
        <v>52161</v>
      </c>
      <c r="AI46">
        <v>0.78049999999999997</v>
      </c>
      <c r="AU46">
        <v>0.7157</v>
      </c>
      <c r="BF46">
        <v>0.31900000000000001</v>
      </c>
      <c r="BR46">
        <v>84713</v>
      </c>
      <c r="CD46">
        <v>27000</v>
      </c>
      <c r="CP46">
        <v>10036</v>
      </c>
      <c r="DA46">
        <v>8</v>
      </c>
      <c r="DP46">
        <v>0.25330000000000003</v>
      </c>
    </row>
    <row r="47" spans="1:130" x14ac:dyDescent="0.2">
      <c r="A47">
        <v>0.83499999999999996</v>
      </c>
      <c r="J47">
        <v>921</v>
      </c>
      <c r="W47">
        <v>36660</v>
      </c>
      <c r="AI47">
        <v>0.5</v>
      </c>
      <c r="AU47">
        <v>0.96409999999999996</v>
      </c>
      <c r="BF47">
        <v>0.58350000000000002</v>
      </c>
      <c r="BR47">
        <v>58896</v>
      </c>
      <c r="CD47">
        <v>23146</v>
      </c>
      <c r="CP47">
        <v>8399</v>
      </c>
      <c r="DA47">
        <v>10</v>
      </c>
      <c r="DP47">
        <v>0.2545</v>
      </c>
    </row>
    <row r="48" spans="1:130" x14ac:dyDescent="0.2">
      <c r="A48">
        <v>0.64070000000000005</v>
      </c>
      <c r="J48">
        <v>5612</v>
      </c>
      <c r="W48">
        <v>68613</v>
      </c>
      <c r="AI48">
        <v>0.91879999999999995</v>
      </c>
      <c r="AU48">
        <v>0.75990000000000002</v>
      </c>
      <c r="BF48">
        <v>0.1517</v>
      </c>
      <c r="BR48">
        <v>138687</v>
      </c>
      <c r="CD48">
        <v>25000</v>
      </c>
      <c r="CP48">
        <v>15352</v>
      </c>
      <c r="DA48">
        <v>8</v>
      </c>
      <c r="DP48">
        <v>0.25640000000000002</v>
      </c>
    </row>
    <row r="49" spans="1:120" x14ac:dyDescent="0.2">
      <c r="A49">
        <v>0.12659999999999999</v>
      </c>
      <c r="J49">
        <v>456</v>
      </c>
      <c r="W49">
        <v>20850</v>
      </c>
      <c r="AI49">
        <v>0.48549999999999999</v>
      </c>
      <c r="AU49">
        <v>0.73019999999999996</v>
      </c>
      <c r="BF49">
        <v>0.42870000000000003</v>
      </c>
      <c r="BR49">
        <v>47626</v>
      </c>
      <c r="CD49">
        <v>18000</v>
      </c>
      <c r="CP49">
        <v>11900</v>
      </c>
      <c r="DA49">
        <v>16</v>
      </c>
      <c r="DP49">
        <v>0.25979999999999998</v>
      </c>
    </row>
    <row r="50" spans="1:120" x14ac:dyDescent="0.2">
      <c r="A50">
        <v>0.98199999999999998</v>
      </c>
      <c r="J50">
        <v>3050</v>
      </c>
      <c r="W50">
        <v>22118</v>
      </c>
      <c r="AI50">
        <v>0.40400000000000003</v>
      </c>
      <c r="AU50">
        <v>0.64449999999999996</v>
      </c>
      <c r="BF50">
        <v>0.53790000000000004</v>
      </c>
      <c r="BR50">
        <v>43299</v>
      </c>
      <c r="CD50">
        <v>22395</v>
      </c>
      <c r="CP50">
        <v>6254</v>
      </c>
      <c r="DA50">
        <v>12</v>
      </c>
      <c r="DP50">
        <v>0.26119999999999999</v>
      </c>
    </row>
    <row r="51" spans="1:120" x14ac:dyDescent="0.2">
      <c r="A51">
        <v>0.95799999999999996</v>
      </c>
      <c r="J51">
        <v>746</v>
      </c>
      <c r="W51">
        <v>49470</v>
      </c>
      <c r="AI51">
        <v>0.63119999999999998</v>
      </c>
      <c r="AU51">
        <v>0.84209999999999996</v>
      </c>
      <c r="BF51">
        <v>0.51400000000000001</v>
      </c>
      <c r="BR51">
        <v>65464</v>
      </c>
      <c r="CD51">
        <v>23500</v>
      </c>
      <c r="CP51">
        <v>10550</v>
      </c>
      <c r="DA51">
        <v>10</v>
      </c>
      <c r="DP51">
        <v>0.26150000000000001</v>
      </c>
    </row>
    <row r="52" spans="1:120" x14ac:dyDescent="0.2">
      <c r="A52">
        <v>0.7117</v>
      </c>
      <c r="J52">
        <v>1116</v>
      </c>
      <c r="W52">
        <v>37500</v>
      </c>
      <c r="AI52">
        <v>0.51719999999999999</v>
      </c>
      <c r="AU52">
        <v>0.77290000000000003</v>
      </c>
      <c r="BF52">
        <v>0.29899999999999999</v>
      </c>
      <c r="BR52">
        <v>47867</v>
      </c>
      <c r="CD52">
        <v>27000</v>
      </c>
      <c r="CP52">
        <v>8099</v>
      </c>
      <c r="DA52">
        <v>9</v>
      </c>
      <c r="DP52">
        <v>0.26219999999999999</v>
      </c>
    </row>
    <row r="53" spans="1:120" x14ac:dyDescent="0.2">
      <c r="A53">
        <v>0.94320000000000004</v>
      </c>
      <c r="J53">
        <v>1622</v>
      </c>
      <c r="W53">
        <v>37710</v>
      </c>
      <c r="AI53">
        <v>0.59730000000000005</v>
      </c>
      <c r="AU53">
        <v>0.84670000000000001</v>
      </c>
      <c r="BF53">
        <v>0.47249999999999998</v>
      </c>
      <c r="BR53">
        <v>61824</v>
      </c>
      <c r="CD53">
        <v>27000</v>
      </c>
      <c r="CP53">
        <v>8396</v>
      </c>
      <c r="DA53">
        <v>12</v>
      </c>
      <c r="DP53">
        <v>0.26379999999999998</v>
      </c>
    </row>
    <row r="54" spans="1:120" x14ac:dyDescent="0.2">
      <c r="A54">
        <v>0.91500000000000004</v>
      </c>
      <c r="J54">
        <v>7094</v>
      </c>
      <c r="W54">
        <v>39020</v>
      </c>
      <c r="AI54">
        <v>0.67730000000000001</v>
      </c>
      <c r="AU54">
        <v>0.88580000000000003</v>
      </c>
      <c r="BF54">
        <v>0.21240000000000001</v>
      </c>
      <c r="BR54">
        <v>57106</v>
      </c>
      <c r="CD54">
        <v>20500</v>
      </c>
      <c r="CP54">
        <v>8083</v>
      </c>
      <c r="DA54">
        <v>13</v>
      </c>
      <c r="DP54">
        <v>0.26390000000000002</v>
      </c>
    </row>
    <row r="55" spans="1:120" x14ac:dyDescent="0.2">
      <c r="A55">
        <v>0.84019999999999995</v>
      </c>
      <c r="J55">
        <v>752</v>
      </c>
      <c r="W55">
        <v>62357</v>
      </c>
      <c r="AI55">
        <v>0.78869999999999996</v>
      </c>
      <c r="AU55">
        <v>0.69940000000000002</v>
      </c>
      <c r="AY55" t="s">
        <v>7</v>
      </c>
      <c r="BF55">
        <v>0.13220000000000001</v>
      </c>
      <c r="BR55">
        <v>78349</v>
      </c>
      <c r="CD55">
        <v>19500</v>
      </c>
      <c r="CP55">
        <v>13834</v>
      </c>
      <c r="DA55">
        <v>10</v>
      </c>
      <c r="DP55">
        <v>0.2676</v>
      </c>
    </row>
    <row r="56" spans="1:120" x14ac:dyDescent="0.2">
      <c r="A56">
        <v>0.45079999999999998</v>
      </c>
      <c r="J56">
        <v>1719</v>
      </c>
      <c r="W56">
        <v>53630</v>
      </c>
      <c r="AI56">
        <v>0.53500000000000003</v>
      </c>
      <c r="AU56">
        <v>0.71140000000000003</v>
      </c>
      <c r="AY56">
        <v>0.86639999999999995</v>
      </c>
      <c r="BF56">
        <v>0.3105</v>
      </c>
      <c r="BR56">
        <v>76419</v>
      </c>
      <c r="CD56">
        <v>21750</v>
      </c>
      <c r="CP56">
        <v>10344</v>
      </c>
      <c r="DA56">
        <v>14</v>
      </c>
      <c r="DP56">
        <v>0.26869999999999999</v>
      </c>
    </row>
    <row r="57" spans="1:120" x14ac:dyDescent="0.2">
      <c r="A57">
        <v>0.68469999999999998</v>
      </c>
      <c r="J57">
        <v>182</v>
      </c>
      <c r="W57">
        <v>49564</v>
      </c>
      <c r="AI57">
        <v>0.53249999999999997</v>
      </c>
      <c r="AU57">
        <v>0.625</v>
      </c>
      <c r="AY57">
        <v>0.82779999999999998</v>
      </c>
      <c r="BF57">
        <v>0.57099999999999995</v>
      </c>
      <c r="BR57">
        <v>72379</v>
      </c>
      <c r="CD57">
        <v>25949</v>
      </c>
      <c r="CP57">
        <v>9605</v>
      </c>
      <c r="DA57">
        <v>8</v>
      </c>
      <c r="DP57">
        <v>0.2697</v>
      </c>
    </row>
    <row r="58" spans="1:120" x14ac:dyDescent="0.2">
      <c r="A58">
        <v>0.73129999999999995</v>
      </c>
      <c r="J58">
        <v>1877</v>
      </c>
      <c r="W58">
        <v>30291</v>
      </c>
      <c r="AI58">
        <v>0.61899999999999999</v>
      </c>
      <c r="AU58">
        <v>0.89849999999999997</v>
      </c>
      <c r="AY58">
        <v>0.8216</v>
      </c>
      <c r="BF58">
        <v>0.52110000000000001</v>
      </c>
      <c r="BR58">
        <v>68891</v>
      </c>
      <c r="CD58">
        <v>31000</v>
      </c>
      <c r="CP58">
        <v>6140</v>
      </c>
      <c r="DA58">
        <v>8</v>
      </c>
      <c r="DP58">
        <v>0.27029999999999998</v>
      </c>
    </row>
    <row r="59" spans="1:120" x14ac:dyDescent="0.2">
      <c r="A59">
        <v>1</v>
      </c>
      <c r="J59">
        <v>1223</v>
      </c>
      <c r="W59">
        <v>66274</v>
      </c>
      <c r="AI59">
        <v>0.80879999999999996</v>
      </c>
      <c r="AU59">
        <v>0.74470000000000003</v>
      </c>
      <c r="AY59">
        <v>0.72050000000000003</v>
      </c>
      <c r="BF59">
        <v>0.1656</v>
      </c>
      <c r="BR59">
        <v>75951</v>
      </c>
      <c r="CD59">
        <v>23000</v>
      </c>
      <c r="CP59">
        <v>12349</v>
      </c>
      <c r="DA59">
        <v>9</v>
      </c>
      <c r="DP59">
        <v>0.27089999999999997</v>
      </c>
    </row>
    <row r="60" spans="1:120" x14ac:dyDescent="0.2">
      <c r="A60">
        <v>0.44169999999999998</v>
      </c>
      <c r="J60">
        <v>564</v>
      </c>
      <c r="W60">
        <v>56488</v>
      </c>
      <c r="AI60">
        <v>0.66300000000000003</v>
      </c>
      <c r="AU60">
        <v>0.52439999999999998</v>
      </c>
      <c r="AY60">
        <v>0.75480000000000003</v>
      </c>
      <c r="BF60">
        <v>0.33629999999999999</v>
      </c>
      <c r="BR60">
        <v>58152</v>
      </c>
      <c r="CD60">
        <v>27000</v>
      </c>
      <c r="CP60">
        <v>9491</v>
      </c>
      <c r="DA60">
        <v>9</v>
      </c>
      <c r="DP60">
        <v>0.27539999999999998</v>
      </c>
    </row>
    <row r="61" spans="1:120" x14ac:dyDescent="0.2">
      <c r="A61">
        <v>0.81759999999999999</v>
      </c>
      <c r="J61">
        <v>3204</v>
      </c>
      <c r="W61">
        <v>38050</v>
      </c>
      <c r="AI61">
        <v>0.49440000000000001</v>
      </c>
      <c r="AU61">
        <v>0.88460000000000005</v>
      </c>
      <c r="AY61">
        <v>0.73909999999999998</v>
      </c>
      <c r="BF61">
        <v>0.44259999999999999</v>
      </c>
      <c r="BR61">
        <v>49697</v>
      </c>
      <c r="CD61">
        <v>23000</v>
      </c>
      <c r="CP61">
        <v>7734</v>
      </c>
      <c r="DA61">
        <v>13</v>
      </c>
      <c r="DP61">
        <v>0.27610000000000001</v>
      </c>
    </row>
    <row r="62" spans="1:120" x14ac:dyDescent="0.2">
      <c r="A62">
        <v>0.32979999999999998</v>
      </c>
      <c r="J62">
        <v>3553</v>
      </c>
      <c r="W62">
        <v>57080</v>
      </c>
      <c r="AI62">
        <v>0.6905</v>
      </c>
      <c r="AU62">
        <v>0.87570000000000003</v>
      </c>
      <c r="AY62">
        <v>0.53720000000000001</v>
      </c>
      <c r="BF62">
        <v>0.36120000000000002</v>
      </c>
      <c r="BR62">
        <v>78445</v>
      </c>
      <c r="CD62">
        <v>19500</v>
      </c>
      <c r="CP62">
        <v>11952</v>
      </c>
      <c r="DA62">
        <v>13</v>
      </c>
      <c r="DP62">
        <v>0.27750000000000002</v>
      </c>
    </row>
    <row r="63" spans="1:120" x14ac:dyDescent="0.2">
      <c r="A63">
        <v>0.71319999999999995</v>
      </c>
      <c r="J63">
        <v>1227</v>
      </c>
      <c r="W63">
        <v>69918</v>
      </c>
      <c r="AI63">
        <v>0.83350000000000002</v>
      </c>
      <c r="AU63">
        <v>0.93799999999999994</v>
      </c>
      <c r="AY63">
        <v>0.85940000000000005</v>
      </c>
      <c r="BF63">
        <v>0.20250000000000001</v>
      </c>
      <c r="BR63">
        <v>82939</v>
      </c>
      <c r="CD63">
        <v>23510</v>
      </c>
      <c r="CP63">
        <v>14314</v>
      </c>
      <c r="DA63">
        <v>12</v>
      </c>
      <c r="DP63">
        <v>0.27900000000000003</v>
      </c>
    </row>
    <row r="64" spans="1:120" x14ac:dyDescent="0.2">
      <c r="A64">
        <v>0.62860000000000005</v>
      </c>
      <c r="J64">
        <v>3188</v>
      </c>
      <c r="W64">
        <v>65192</v>
      </c>
      <c r="AI64">
        <v>0.83389999999999997</v>
      </c>
      <c r="AU64">
        <v>0.85540000000000005</v>
      </c>
      <c r="AY64">
        <v>0.84019999999999995</v>
      </c>
      <c r="BF64">
        <v>0.1055</v>
      </c>
      <c r="BR64">
        <v>69512</v>
      </c>
      <c r="CD64">
        <v>16750</v>
      </c>
      <c r="CP64">
        <v>12503</v>
      </c>
      <c r="DA64">
        <v>10</v>
      </c>
      <c r="DP64">
        <v>0.27939999999999998</v>
      </c>
    </row>
    <row r="65" spans="1:120" x14ac:dyDescent="0.2">
      <c r="A65">
        <v>0.25159999999999999</v>
      </c>
      <c r="J65">
        <v>1666</v>
      </c>
      <c r="W65">
        <v>46250</v>
      </c>
      <c r="AI65">
        <v>0.77170000000000005</v>
      </c>
      <c r="AU65">
        <v>0.97550000000000003</v>
      </c>
      <c r="AY65">
        <v>0.83899999999999997</v>
      </c>
      <c r="BF65">
        <v>0.21440000000000001</v>
      </c>
      <c r="BR65">
        <v>63998</v>
      </c>
      <c r="CD65">
        <v>22990</v>
      </c>
      <c r="CP65">
        <v>11862</v>
      </c>
      <c r="DA65">
        <v>13</v>
      </c>
      <c r="DP65">
        <v>0.27960000000000002</v>
      </c>
    </row>
    <row r="66" spans="1:120" x14ac:dyDescent="0.2">
      <c r="A66">
        <v>0.83679999999999999</v>
      </c>
      <c r="J66">
        <v>2049</v>
      </c>
      <c r="W66">
        <v>65420</v>
      </c>
      <c r="AI66">
        <v>0.93200000000000005</v>
      </c>
      <c r="AU66">
        <v>0.84019999999999995</v>
      </c>
      <c r="AY66">
        <v>0.74360000000000004</v>
      </c>
      <c r="BF66">
        <v>0.1953</v>
      </c>
      <c r="BR66">
        <v>77779</v>
      </c>
      <c r="CD66">
        <v>11782</v>
      </c>
      <c r="CP66">
        <v>15085</v>
      </c>
      <c r="DA66">
        <v>7</v>
      </c>
      <c r="DP66">
        <v>0.27979999999999999</v>
      </c>
    </row>
    <row r="67" spans="1:120" x14ac:dyDescent="0.2">
      <c r="A67">
        <v>7.0900000000000005E-2</v>
      </c>
      <c r="J67">
        <v>35377</v>
      </c>
      <c r="W67">
        <v>60878</v>
      </c>
      <c r="AI67">
        <v>0.67269999999999996</v>
      </c>
      <c r="AU67">
        <v>0.90629999999999999</v>
      </c>
      <c r="AY67">
        <v>0.86699999999999999</v>
      </c>
      <c r="BF67">
        <v>0.36449999999999999</v>
      </c>
      <c r="BR67">
        <v>72690</v>
      </c>
      <c r="CD67">
        <v>26000</v>
      </c>
      <c r="CP67">
        <v>10565</v>
      </c>
      <c r="DA67">
        <v>10</v>
      </c>
      <c r="DP67">
        <v>0.28189999999999998</v>
      </c>
    </row>
    <row r="68" spans="1:120" x14ac:dyDescent="0.2">
      <c r="A68">
        <v>0.82709999999999995</v>
      </c>
      <c r="J68">
        <v>5671</v>
      </c>
      <c r="W68">
        <v>21328</v>
      </c>
      <c r="AI68">
        <v>0.76429999999999998</v>
      </c>
      <c r="AU68">
        <v>0.91400000000000003</v>
      </c>
      <c r="AY68">
        <v>0.78779999999999994</v>
      </c>
      <c r="BF68">
        <v>0.31740000000000002</v>
      </c>
      <c r="BR68">
        <v>64909</v>
      </c>
      <c r="CD68">
        <v>15000</v>
      </c>
      <c r="CP68">
        <v>13042</v>
      </c>
      <c r="DA68">
        <v>27</v>
      </c>
      <c r="DP68">
        <v>0.28570000000000001</v>
      </c>
    </row>
    <row r="69" spans="1:120" x14ac:dyDescent="0.2">
      <c r="A69">
        <v>0.3619</v>
      </c>
      <c r="J69">
        <v>18639</v>
      </c>
      <c r="W69">
        <v>59486</v>
      </c>
      <c r="AI69">
        <v>0.8367</v>
      </c>
      <c r="AU69">
        <v>0.82699999999999996</v>
      </c>
      <c r="AY69">
        <v>0.95550000000000002</v>
      </c>
      <c r="BF69">
        <v>0.2092</v>
      </c>
      <c r="BR69">
        <v>86522</v>
      </c>
      <c r="CD69">
        <v>22940</v>
      </c>
      <c r="CP69">
        <v>13201</v>
      </c>
      <c r="DA69">
        <v>13</v>
      </c>
      <c r="DP69">
        <v>0.28570000000000001</v>
      </c>
    </row>
    <row r="70" spans="1:120" x14ac:dyDescent="0.2">
      <c r="A70">
        <v>0.52380000000000004</v>
      </c>
      <c r="J70">
        <v>5287</v>
      </c>
      <c r="W70">
        <v>20550</v>
      </c>
      <c r="AI70">
        <v>0.50370000000000004</v>
      </c>
      <c r="AU70">
        <v>0.83689999999999998</v>
      </c>
      <c r="AY70">
        <v>0.7883</v>
      </c>
      <c r="BF70">
        <v>0.42220000000000002</v>
      </c>
      <c r="BR70">
        <v>68077</v>
      </c>
      <c r="CD70">
        <v>15371</v>
      </c>
      <c r="CP70">
        <v>13199</v>
      </c>
      <c r="DA70">
        <v>19</v>
      </c>
      <c r="DP70">
        <v>0.28649999999999998</v>
      </c>
    </row>
    <row r="71" spans="1:120" x14ac:dyDescent="0.2">
      <c r="A71">
        <v>0.96440000000000003</v>
      </c>
      <c r="J71">
        <v>1294</v>
      </c>
      <c r="W71">
        <v>60492</v>
      </c>
      <c r="AI71">
        <v>0.7006</v>
      </c>
      <c r="AU71">
        <v>0.76880000000000004</v>
      </c>
      <c r="AY71">
        <v>0.8246</v>
      </c>
      <c r="BF71">
        <v>0.27960000000000002</v>
      </c>
      <c r="BR71">
        <v>89812</v>
      </c>
      <c r="CD71">
        <v>23000</v>
      </c>
      <c r="CP71">
        <v>14860</v>
      </c>
      <c r="DA71">
        <v>11</v>
      </c>
      <c r="DP71">
        <v>0.28739999999999999</v>
      </c>
    </row>
    <row r="72" spans="1:120" x14ac:dyDescent="0.2">
      <c r="A72">
        <v>0.61709999999999998</v>
      </c>
      <c r="J72">
        <v>27601</v>
      </c>
      <c r="W72">
        <v>37150</v>
      </c>
      <c r="AI72">
        <v>0.55979999999999996</v>
      </c>
      <c r="AU72">
        <v>0.86839999999999995</v>
      </c>
      <c r="AY72">
        <v>0.79590000000000005</v>
      </c>
      <c r="BF72">
        <v>0.31719999999999998</v>
      </c>
      <c r="BR72">
        <v>56257</v>
      </c>
      <c r="CD72">
        <v>23700</v>
      </c>
      <c r="CP72">
        <v>8173</v>
      </c>
      <c r="DA72">
        <v>10</v>
      </c>
      <c r="DP72">
        <v>0.2913</v>
      </c>
    </row>
    <row r="73" spans="1:120" x14ac:dyDescent="0.2">
      <c r="A73">
        <v>0.93330000000000002</v>
      </c>
      <c r="J73">
        <v>6552</v>
      </c>
      <c r="W73">
        <v>21010</v>
      </c>
      <c r="AI73">
        <v>0.69220000000000004</v>
      </c>
      <c r="AU73">
        <v>0.93920000000000003</v>
      </c>
      <c r="AY73">
        <v>0.87380000000000002</v>
      </c>
      <c r="BF73">
        <v>0.35239999999999999</v>
      </c>
      <c r="BR73">
        <v>78988</v>
      </c>
      <c r="CD73">
        <v>15000</v>
      </c>
      <c r="CP73">
        <v>12896</v>
      </c>
      <c r="DA73">
        <v>25</v>
      </c>
      <c r="DP73">
        <v>0.29570000000000002</v>
      </c>
    </row>
    <row r="74" spans="1:120" x14ac:dyDescent="0.2">
      <c r="A74">
        <v>0.84609999999999996</v>
      </c>
      <c r="J74">
        <v>1113</v>
      </c>
      <c r="W74">
        <v>61293</v>
      </c>
      <c r="AI74">
        <v>0.87919999999999998</v>
      </c>
      <c r="AU74">
        <v>0.93820000000000003</v>
      </c>
      <c r="AY74">
        <v>0.81630000000000003</v>
      </c>
      <c r="BF74">
        <v>0.11269999999999999</v>
      </c>
      <c r="BR74">
        <v>109183</v>
      </c>
      <c r="CD74">
        <v>19162</v>
      </c>
      <c r="CP74">
        <v>14682</v>
      </c>
      <c r="DA74">
        <v>11</v>
      </c>
      <c r="DP74">
        <v>0.29630000000000001</v>
      </c>
    </row>
    <row r="75" spans="1:120" x14ac:dyDescent="0.2">
      <c r="A75">
        <v>0.48</v>
      </c>
      <c r="J75">
        <v>809</v>
      </c>
      <c r="W75">
        <v>65950</v>
      </c>
      <c r="AI75">
        <v>0.82540000000000002</v>
      </c>
      <c r="AU75">
        <v>0.60419999999999996</v>
      </c>
      <c r="AY75">
        <v>0.73650000000000004</v>
      </c>
      <c r="BF75">
        <v>0.11</v>
      </c>
      <c r="BR75">
        <v>77539</v>
      </c>
      <c r="CD75">
        <v>13500</v>
      </c>
      <c r="CP75">
        <v>13213</v>
      </c>
      <c r="DA75">
        <v>10</v>
      </c>
      <c r="DP75">
        <v>0.29930000000000001</v>
      </c>
    </row>
    <row r="76" spans="1:120" x14ac:dyDescent="0.2">
      <c r="A76">
        <v>0.38290000000000002</v>
      </c>
      <c r="J76">
        <v>1947</v>
      </c>
      <c r="W76">
        <v>39708</v>
      </c>
      <c r="AI76">
        <v>0.4884</v>
      </c>
      <c r="AU76">
        <v>0.85370000000000001</v>
      </c>
      <c r="AY76">
        <v>0.81569999999999998</v>
      </c>
      <c r="BF76">
        <v>0.44109999999999999</v>
      </c>
      <c r="BR76">
        <v>54340</v>
      </c>
      <c r="CD76">
        <v>18750</v>
      </c>
      <c r="CP76">
        <v>7504</v>
      </c>
      <c r="DA76">
        <v>17</v>
      </c>
      <c r="DP76">
        <v>0.2994</v>
      </c>
    </row>
    <row r="77" spans="1:120" x14ac:dyDescent="0.2">
      <c r="A77">
        <v>0.86029999999999995</v>
      </c>
      <c r="J77">
        <v>5166</v>
      </c>
      <c r="W77">
        <v>57803</v>
      </c>
      <c r="AI77">
        <v>0.70299999999999996</v>
      </c>
      <c r="AU77">
        <v>0.79200000000000004</v>
      </c>
      <c r="AY77">
        <v>0.82420000000000004</v>
      </c>
      <c r="BF77">
        <v>0.2671</v>
      </c>
      <c r="BR77">
        <v>78812</v>
      </c>
      <c r="CD77">
        <v>23691</v>
      </c>
      <c r="CP77">
        <v>11429</v>
      </c>
      <c r="DA77">
        <v>10</v>
      </c>
      <c r="DP77">
        <v>0.29949999999999999</v>
      </c>
    </row>
    <row r="78" spans="1:120" x14ac:dyDescent="0.2">
      <c r="A78">
        <v>0.86529999999999996</v>
      </c>
      <c r="J78">
        <v>1933</v>
      </c>
      <c r="W78">
        <v>21224</v>
      </c>
      <c r="AI78">
        <v>0.57589999999999997</v>
      </c>
      <c r="AU78">
        <v>0.7006</v>
      </c>
      <c r="AY78">
        <v>0.75690000000000002</v>
      </c>
      <c r="BF78">
        <v>0.35920000000000002</v>
      </c>
      <c r="BR78">
        <v>65986</v>
      </c>
      <c r="CD78">
        <v>16705</v>
      </c>
      <c r="CP78">
        <v>12780</v>
      </c>
      <c r="DA78">
        <v>17</v>
      </c>
      <c r="DP78">
        <v>0.3014</v>
      </c>
    </row>
    <row r="79" spans="1:120" x14ac:dyDescent="0.2">
      <c r="A79">
        <v>0.93430000000000002</v>
      </c>
      <c r="J79">
        <v>20443</v>
      </c>
      <c r="W79">
        <v>41700</v>
      </c>
      <c r="AI79">
        <v>0.56769999999999998</v>
      </c>
      <c r="AU79">
        <v>0.95930000000000004</v>
      </c>
      <c r="AY79">
        <v>0.86799999999999999</v>
      </c>
      <c r="BF79">
        <v>0.43780000000000002</v>
      </c>
      <c r="BR79">
        <v>59541</v>
      </c>
      <c r="CD79">
        <v>22000</v>
      </c>
      <c r="CP79">
        <v>9494</v>
      </c>
      <c r="DA79">
        <v>13</v>
      </c>
      <c r="DP79">
        <v>0.3034</v>
      </c>
    </row>
    <row r="80" spans="1:120" x14ac:dyDescent="0.2">
      <c r="A80">
        <v>0.62439999999999996</v>
      </c>
      <c r="J80">
        <v>566</v>
      </c>
      <c r="W80">
        <v>72097</v>
      </c>
      <c r="AI80">
        <v>0.91830000000000001</v>
      </c>
      <c r="AU80">
        <v>0.91610000000000003</v>
      </c>
      <c r="AY80">
        <v>0.71850000000000003</v>
      </c>
      <c r="BF80">
        <v>0.22239999999999999</v>
      </c>
      <c r="BR80">
        <v>92498</v>
      </c>
      <c r="CD80">
        <v>18000</v>
      </c>
      <c r="CP80">
        <v>17924</v>
      </c>
      <c r="DA80">
        <v>9</v>
      </c>
      <c r="DP80">
        <v>0.30349999999999999</v>
      </c>
    </row>
    <row r="81" spans="1:120" x14ac:dyDescent="0.2">
      <c r="A81">
        <v>9.8100000000000007E-2</v>
      </c>
      <c r="J81">
        <v>1302</v>
      </c>
      <c r="W81">
        <v>30200</v>
      </c>
      <c r="AI81">
        <v>0.84299999999999997</v>
      </c>
      <c r="AU81">
        <v>0.85</v>
      </c>
      <c r="AY81">
        <v>0.73440000000000005</v>
      </c>
      <c r="BF81">
        <v>0.26719999999999999</v>
      </c>
      <c r="BR81">
        <v>55619</v>
      </c>
      <c r="CD81">
        <v>18000</v>
      </c>
      <c r="CP81">
        <v>9628</v>
      </c>
      <c r="DA81">
        <v>11</v>
      </c>
      <c r="DP81">
        <v>0.30520000000000003</v>
      </c>
    </row>
    <row r="82" spans="1:120" x14ac:dyDescent="0.2">
      <c r="A82">
        <v>0.83089999999999997</v>
      </c>
      <c r="J82">
        <v>764</v>
      </c>
      <c r="W82">
        <v>53584</v>
      </c>
      <c r="AI82">
        <v>0.70350000000000001</v>
      </c>
      <c r="AU82">
        <v>0.66210000000000002</v>
      </c>
      <c r="AY82">
        <v>0.81910000000000005</v>
      </c>
      <c r="BF82">
        <v>0.20030000000000001</v>
      </c>
      <c r="BR82">
        <v>64778</v>
      </c>
      <c r="CD82">
        <v>23250</v>
      </c>
      <c r="CP82">
        <v>10166</v>
      </c>
      <c r="DA82">
        <v>10</v>
      </c>
      <c r="DP82">
        <v>0.30570000000000003</v>
      </c>
    </row>
    <row r="83" spans="1:120" x14ac:dyDescent="0.2">
      <c r="A83">
        <v>0.77049999999999996</v>
      </c>
      <c r="J83">
        <v>10519</v>
      </c>
      <c r="W83">
        <v>51350</v>
      </c>
      <c r="AI83">
        <v>0.59960000000000002</v>
      </c>
      <c r="AU83">
        <v>0.72650000000000003</v>
      </c>
      <c r="AY83">
        <v>0.96789999999999998</v>
      </c>
      <c r="BF83">
        <v>0.33910000000000001</v>
      </c>
      <c r="BR83">
        <v>59492</v>
      </c>
      <c r="CD83">
        <v>24937</v>
      </c>
      <c r="CP83">
        <v>9094</v>
      </c>
      <c r="DA83">
        <v>8</v>
      </c>
      <c r="DP83">
        <v>0.30769999999999997</v>
      </c>
    </row>
    <row r="84" spans="1:120" x14ac:dyDescent="0.2">
      <c r="A84">
        <v>0.80789999999999995</v>
      </c>
      <c r="J84">
        <v>8697</v>
      </c>
      <c r="W84">
        <v>29391</v>
      </c>
      <c r="AI84">
        <v>0.46150000000000002</v>
      </c>
      <c r="AU84">
        <v>0.6835</v>
      </c>
      <c r="AY84">
        <v>0.92810000000000004</v>
      </c>
      <c r="BF84">
        <v>0.2616</v>
      </c>
      <c r="BR84">
        <v>64270</v>
      </c>
      <c r="CD84">
        <v>20500</v>
      </c>
      <c r="CP84">
        <v>12152</v>
      </c>
      <c r="DA84">
        <v>17</v>
      </c>
      <c r="DP84">
        <v>0.30909999999999999</v>
      </c>
    </row>
    <row r="85" spans="1:120" x14ac:dyDescent="0.2">
      <c r="A85">
        <v>0.74680000000000002</v>
      </c>
      <c r="J85">
        <v>31939</v>
      </c>
      <c r="W85">
        <v>24336</v>
      </c>
      <c r="AI85">
        <v>0.46929999999999999</v>
      </c>
      <c r="AU85">
        <v>0.90149999999999997</v>
      </c>
      <c r="AY85">
        <v>0.9405</v>
      </c>
      <c r="BF85">
        <v>0.27289999999999998</v>
      </c>
      <c r="BR85">
        <v>54659</v>
      </c>
      <c r="CD85">
        <v>20000</v>
      </c>
      <c r="CP85">
        <v>9318</v>
      </c>
      <c r="DA85">
        <v>15</v>
      </c>
      <c r="DP85">
        <v>0.311</v>
      </c>
    </row>
    <row r="86" spans="1:120" x14ac:dyDescent="0.2">
      <c r="A86">
        <v>0.97350000000000003</v>
      </c>
      <c r="J86">
        <v>2014</v>
      </c>
      <c r="W86">
        <v>44918</v>
      </c>
      <c r="AI86">
        <v>0.7419</v>
      </c>
      <c r="AU86">
        <v>0.93620000000000003</v>
      </c>
      <c r="AY86">
        <v>0.97309999999999997</v>
      </c>
      <c r="BF86">
        <v>0.1449</v>
      </c>
      <c r="BR86">
        <v>69738</v>
      </c>
      <c r="CD86">
        <v>19500</v>
      </c>
      <c r="CP86">
        <v>13324</v>
      </c>
      <c r="DA86">
        <v>19</v>
      </c>
      <c r="DP86">
        <v>0.3145</v>
      </c>
    </row>
    <row r="87" spans="1:120" x14ac:dyDescent="0.2">
      <c r="A87">
        <v>0.78080000000000005</v>
      </c>
      <c r="J87">
        <v>6155</v>
      </c>
      <c r="W87">
        <v>70734</v>
      </c>
      <c r="AI87">
        <v>0.87660000000000005</v>
      </c>
      <c r="AU87">
        <v>0.92789999999999995</v>
      </c>
      <c r="AY87">
        <v>0.876</v>
      </c>
      <c r="BF87">
        <v>0.14449999999999999</v>
      </c>
      <c r="BR87">
        <v>65222</v>
      </c>
      <c r="CD87">
        <v>18257</v>
      </c>
      <c r="CP87">
        <v>12786</v>
      </c>
      <c r="DA87">
        <v>9</v>
      </c>
      <c r="DP87">
        <v>0.31519999999999998</v>
      </c>
    </row>
    <row r="88" spans="1:120" x14ac:dyDescent="0.2">
      <c r="A88">
        <v>0.1847</v>
      </c>
      <c r="J88">
        <v>25538</v>
      </c>
      <c r="W88">
        <v>45824</v>
      </c>
      <c r="AI88">
        <v>0.81710000000000005</v>
      </c>
      <c r="AU88">
        <v>0.8589</v>
      </c>
      <c r="AY88">
        <v>0.94020000000000004</v>
      </c>
      <c r="BF88">
        <v>0.13569999999999999</v>
      </c>
      <c r="BR88">
        <v>97335</v>
      </c>
      <c r="CD88">
        <v>23000</v>
      </c>
      <c r="CP88">
        <v>14000</v>
      </c>
      <c r="DA88">
        <v>18</v>
      </c>
      <c r="DP88">
        <v>0.31540000000000001</v>
      </c>
    </row>
    <row r="89" spans="1:120" x14ac:dyDescent="0.2">
      <c r="A89">
        <v>0.6069</v>
      </c>
      <c r="J89">
        <v>6025</v>
      </c>
      <c r="W89">
        <v>34783</v>
      </c>
      <c r="AI89">
        <v>0.66510000000000002</v>
      </c>
      <c r="AU89">
        <v>0.88939999999999997</v>
      </c>
      <c r="AY89">
        <v>0.93</v>
      </c>
      <c r="BF89">
        <v>0.2109</v>
      </c>
      <c r="BR89">
        <v>60543</v>
      </c>
      <c r="CD89">
        <v>20000</v>
      </c>
      <c r="CP89">
        <v>11801</v>
      </c>
      <c r="DA89">
        <v>17</v>
      </c>
      <c r="DP89">
        <v>0.31540000000000001</v>
      </c>
    </row>
    <row r="90" spans="1:120" x14ac:dyDescent="0.2">
      <c r="A90">
        <v>0.88539999999999996</v>
      </c>
      <c r="J90">
        <v>3079</v>
      </c>
      <c r="W90">
        <v>61398</v>
      </c>
      <c r="AI90">
        <v>0.75600000000000001</v>
      </c>
      <c r="AU90">
        <v>0.6613</v>
      </c>
      <c r="AY90">
        <v>0.87949999999999995</v>
      </c>
      <c r="BF90">
        <v>0.14249999999999999</v>
      </c>
      <c r="BR90">
        <v>71155</v>
      </c>
      <c r="CD90">
        <v>21844</v>
      </c>
      <c r="CP90">
        <v>13010</v>
      </c>
      <c r="DA90">
        <v>9</v>
      </c>
      <c r="DP90">
        <v>0.31540000000000001</v>
      </c>
    </row>
    <row r="91" spans="1:120" x14ac:dyDescent="0.2">
      <c r="A91">
        <v>0.77810000000000001</v>
      </c>
      <c r="J91">
        <v>15002</v>
      </c>
      <c r="W91">
        <v>21526</v>
      </c>
      <c r="AI91">
        <v>0.35639999999999999</v>
      </c>
      <c r="AU91">
        <v>0.62890000000000001</v>
      </c>
      <c r="AY91">
        <v>0.82389999999999997</v>
      </c>
      <c r="BF91">
        <v>0.34920000000000001</v>
      </c>
      <c r="BR91">
        <v>46349</v>
      </c>
      <c r="CD91">
        <v>18389</v>
      </c>
      <c r="CP91">
        <v>6374</v>
      </c>
      <c r="DA91">
        <v>14</v>
      </c>
      <c r="DP91">
        <v>0.31580000000000003</v>
      </c>
    </row>
    <row r="92" spans="1:120" x14ac:dyDescent="0.2">
      <c r="A92">
        <v>0.77300000000000002</v>
      </c>
      <c r="J92">
        <v>339</v>
      </c>
      <c r="W92">
        <v>30684</v>
      </c>
      <c r="AI92">
        <v>0.31540000000000001</v>
      </c>
      <c r="AU92">
        <v>0.54169999999999996</v>
      </c>
      <c r="AY92">
        <v>0.77459999999999996</v>
      </c>
      <c r="BF92">
        <v>0.35510000000000003</v>
      </c>
      <c r="BR92">
        <v>52093</v>
      </c>
      <c r="CD92">
        <v>21500</v>
      </c>
      <c r="CP92">
        <v>10105</v>
      </c>
      <c r="DA92">
        <v>14</v>
      </c>
      <c r="DP92">
        <v>0.31879999999999997</v>
      </c>
    </row>
    <row r="93" spans="1:120" x14ac:dyDescent="0.2">
      <c r="A93">
        <v>0.98799999999999999</v>
      </c>
      <c r="J93">
        <v>5598</v>
      </c>
      <c r="W93">
        <v>36620</v>
      </c>
      <c r="AI93">
        <v>0.36670000000000003</v>
      </c>
      <c r="AU93">
        <v>0.75849999999999995</v>
      </c>
      <c r="AY93">
        <v>0.91810000000000003</v>
      </c>
      <c r="BF93">
        <v>0.51359999999999995</v>
      </c>
      <c r="BR93">
        <v>28720</v>
      </c>
      <c r="CD93">
        <v>24712</v>
      </c>
      <c r="CP93">
        <v>5935</v>
      </c>
      <c r="DA93">
        <v>10</v>
      </c>
      <c r="DP93">
        <v>0.31900000000000001</v>
      </c>
    </row>
    <row r="94" spans="1:120" x14ac:dyDescent="0.2">
      <c r="A94">
        <v>1</v>
      </c>
      <c r="J94">
        <v>2627</v>
      </c>
      <c r="W94">
        <v>27266</v>
      </c>
      <c r="AI94">
        <v>0.51239999999999997</v>
      </c>
      <c r="AU94">
        <v>0.71430000000000005</v>
      </c>
      <c r="AY94">
        <v>0.5</v>
      </c>
      <c r="BF94">
        <v>0.26179999999999998</v>
      </c>
      <c r="BR94">
        <v>52231</v>
      </c>
      <c r="CD94">
        <v>20470</v>
      </c>
      <c r="CP94">
        <v>8988</v>
      </c>
      <c r="DA94">
        <v>14</v>
      </c>
      <c r="DP94">
        <v>0.31900000000000001</v>
      </c>
    </row>
    <row r="95" spans="1:120" x14ac:dyDescent="0.2">
      <c r="A95">
        <v>0.85850000000000004</v>
      </c>
      <c r="J95">
        <v>3042</v>
      </c>
      <c r="W95">
        <v>46340</v>
      </c>
      <c r="AI95">
        <v>0.61019999999999996</v>
      </c>
      <c r="AU95">
        <v>0.64249999999999996</v>
      </c>
      <c r="AY95">
        <v>0.74829999999999997</v>
      </c>
      <c r="BF95">
        <v>0.31830000000000003</v>
      </c>
      <c r="BR95">
        <v>72105</v>
      </c>
      <c r="CD95">
        <v>25000</v>
      </c>
      <c r="CP95">
        <v>8318</v>
      </c>
      <c r="DA95">
        <v>11</v>
      </c>
      <c r="DP95">
        <v>0.32129999999999997</v>
      </c>
    </row>
    <row r="96" spans="1:120" x14ac:dyDescent="0.2">
      <c r="A96">
        <v>0.86460000000000004</v>
      </c>
      <c r="J96">
        <v>1586</v>
      </c>
      <c r="W96">
        <v>17944</v>
      </c>
      <c r="AI96">
        <v>0.39729999999999999</v>
      </c>
      <c r="AU96">
        <v>0.7238</v>
      </c>
      <c r="AY96">
        <v>0.85709999999999997</v>
      </c>
      <c r="BF96">
        <v>0.28570000000000001</v>
      </c>
      <c r="BR96">
        <v>55563</v>
      </c>
      <c r="CD96">
        <v>21500</v>
      </c>
      <c r="CP96">
        <v>8216</v>
      </c>
      <c r="DA96">
        <v>16</v>
      </c>
      <c r="DP96">
        <v>0.32250000000000001</v>
      </c>
    </row>
    <row r="97" spans="1:120" x14ac:dyDescent="0.2">
      <c r="A97">
        <v>0.94899999999999995</v>
      </c>
      <c r="J97">
        <v>1672</v>
      </c>
      <c r="W97">
        <v>24434</v>
      </c>
      <c r="AI97">
        <v>0.505</v>
      </c>
      <c r="AU97">
        <v>0.70369999999999999</v>
      </c>
      <c r="AY97">
        <v>0.98129999999999995</v>
      </c>
      <c r="BF97">
        <v>0.1202</v>
      </c>
      <c r="BR97">
        <v>46833</v>
      </c>
      <c r="CD97">
        <v>20250</v>
      </c>
      <c r="CP97">
        <v>7628</v>
      </c>
      <c r="DA97">
        <v>17</v>
      </c>
      <c r="DP97">
        <v>0.3226</v>
      </c>
    </row>
    <row r="98" spans="1:120" x14ac:dyDescent="0.2">
      <c r="A98">
        <v>0.99709999999999999</v>
      </c>
      <c r="J98">
        <v>2160</v>
      </c>
      <c r="W98">
        <v>30874</v>
      </c>
      <c r="AI98">
        <v>0.55400000000000005</v>
      </c>
      <c r="AU98">
        <v>0.72750000000000004</v>
      </c>
      <c r="AY98">
        <v>0.6875</v>
      </c>
      <c r="BF98">
        <v>0.4133</v>
      </c>
      <c r="BR98">
        <v>52343</v>
      </c>
      <c r="CD98">
        <v>23250</v>
      </c>
      <c r="CP98">
        <v>9015</v>
      </c>
      <c r="DA98">
        <v>11</v>
      </c>
      <c r="DP98">
        <v>0.3246</v>
      </c>
    </row>
    <row r="99" spans="1:120" x14ac:dyDescent="0.2">
      <c r="A99">
        <v>0.9143</v>
      </c>
      <c r="J99">
        <v>15029</v>
      </c>
      <c r="W99">
        <v>20798</v>
      </c>
      <c r="AI99">
        <v>0.48370000000000002</v>
      </c>
      <c r="AU99">
        <v>0.80720000000000003</v>
      </c>
      <c r="AY99">
        <v>0.8548</v>
      </c>
      <c r="BF99">
        <v>0.40389999999999998</v>
      </c>
      <c r="BR99">
        <v>47856</v>
      </c>
      <c r="CD99">
        <v>20500</v>
      </c>
      <c r="CP99">
        <v>12097</v>
      </c>
      <c r="DA99">
        <v>11</v>
      </c>
      <c r="DP99">
        <v>0.32600000000000001</v>
      </c>
    </row>
    <row r="100" spans="1:120" x14ac:dyDescent="0.2">
      <c r="A100">
        <v>0.60629999999999995</v>
      </c>
      <c r="J100">
        <v>2392</v>
      </c>
      <c r="W100">
        <v>34218</v>
      </c>
      <c r="AI100">
        <v>0.64290000000000003</v>
      </c>
      <c r="AU100">
        <v>0.5645</v>
      </c>
      <c r="AY100">
        <v>0.7157</v>
      </c>
      <c r="BF100">
        <v>0.26229999999999998</v>
      </c>
      <c r="BR100">
        <v>57624</v>
      </c>
      <c r="CD100">
        <v>18500</v>
      </c>
      <c r="CP100">
        <v>14472</v>
      </c>
      <c r="DA100">
        <v>15</v>
      </c>
      <c r="DP100">
        <v>0.32619999999999999</v>
      </c>
    </row>
    <row r="101" spans="1:120" x14ac:dyDescent="0.2">
      <c r="A101">
        <v>0.86599999999999999</v>
      </c>
      <c r="J101">
        <v>2519</v>
      </c>
      <c r="W101">
        <v>34392</v>
      </c>
      <c r="AI101">
        <v>0.34889999999999999</v>
      </c>
      <c r="AU101">
        <v>0.77949999999999997</v>
      </c>
      <c r="AY101">
        <v>0.96409999999999996</v>
      </c>
      <c r="BF101">
        <v>0.2145</v>
      </c>
      <c r="BR101">
        <v>59593</v>
      </c>
      <c r="CD101">
        <v>22000</v>
      </c>
      <c r="CP101">
        <v>9549</v>
      </c>
      <c r="DA101">
        <v>15</v>
      </c>
      <c r="DP101">
        <v>0.3291</v>
      </c>
    </row>
    <row r="102" spans="1:120" x14ac:dyDescent="0.2">
      <c r="A102">
        <v>0.85870000000000002</v>
      </c>
      <c r="J102">
        <v>17674</v>
      </c>
      <c r="W102">
        <v>20544</v>
      </c>
      <c r="AI102">
        <v>0.4955</v>
      </c>
      <c r="AU102">
        <v>0.78849999999999998</v>
      </c>
      <c r="AY102">
        <v>0.75990000000000002</v>
      </c>
      <c r="BF102">
        <v>0.3206</v>
      </c>
      <c r="BR102">
        <v>52075</v>
      </c>
      <c r="CD102">
        <v>14500</v>
      </c>
      <c r="CP102">
        <v>11565</v>
      </c>
      <c r="DA102">
        <v>17</v>
      </c>
      <c r="DP102">
        <v>0.3296</v>
      </c>
    </row>
    <row r="103" spans="1:120" x14ac:dyDescent="0.2">
      <c r="A103">
        <v>0.95340000000000003</v>
      </c>
      <c r="J103">
        <v>7747</v>
      </c>
      <c r="W103">
        <v>27788</v>
      </c>
      <c r="AI103">
        <v>0.60199999999999998</v>
      </c>
      <c r="AU103">
        <v>0.75590000000000002</v>
      </c>
      <c r="AY103">
        <v>0.73019999999999996</v>
      </c>
      <c r="BF103">
        <v>0.18079999999999999</v>
      </c>
      <c r="BR103">
        <v>51658</v>
      </c>
      <c r="CD103">
        <v>20500</v>
      </c>
      <c r="CP103">
        <v>9887</v>
      </c>
      <c r="DA103">
        <v>20</v>
      </c>
      <c r="DP103">
        <v>0.33110000000000001</v>
      </c>
    </row>
    <row r="104" spans="1:120" x14ac:dyDescent="0.2">
      <c r="A104">
        <v>0.87209999999999999</v>
      </c>
      <c r="J104">
        <v>1041</v>
      </c>
      <c r="W104">
        <v>28320</v>
      </c>
      <c r="AI104">
        <v>0.57279999999999998</v>
      </c>
      <c r="AU104">
        <v>0.81850000000000001</v>
      </c>
      <c r="AY104">
        <v>0.64449999999999996</v>
      </c>
      <c r="BF104">
        <v>0.23480000000000001</v>
      </c>
      <c r="BR104">
        <v>54670</v>
      </c>
      <c r="CD104">
        <v>21982</v>
      </c>
      <c r="CP104">
        <v>10288</v>
      </c>
      <c r="DA104">
        <v>18</v>
      </c>
      <c r="DP104">
        <v>0.33200000000000002</v>
      </c>
    </row>
    <row r="105" spans="1:120" x14ac:dyDescent="0.2">
      <c r="A105">
        <v>0.75529999999999997</v>
      </c>
      <c r="J105">
        <v>2385</v>
      </c>
      <c r="W105">
        <v>37845</v>
      </c>
      <c r="AI105">
        <v>0.62539999999999996</v>
      </c>
      <c r="AU105">
        <v>0.61050000000000004</v>
      </c>
      <c r="AY105">
        <v>0.84209999999999996</v>
      </c>
      <c r="BF105">
        <v>0.25169999999999998</v>
      </c>
      <c r="BR105">
        <v>48473</v>
      </c>
      <c r="CD105">
        <v>24500</v>
      </c>
      <c r="CP105">
        <v>7798</v>
      </c>
      <c r="DA105">
        <v>10</v>
      </c>
      <c r="DP105">
        <v>0.33310000000000001</v>
      </c>
    </row>
    <row r="106" spans="1:120" x14ac:dyDescent="0.2">
      <c r="A106">
        <v>0.49099999999999999</v>
      </c>
      <c r="J106">
        <v>1024</v>
      </c>
      <c r="W106">
        <v>22028</v>
      </c>
      <c r="AI106">
        <v>0.4017</v>
      </c>
      <c r="AU106">
        <v>0.77410000000000001</v>
      </c>
      <c r="AY106">
        <v>0.77290000000000003</v>
      </c>
      <c r="BF106">
        <v>0.24279999999999999</v>
      </c>
      <c r="BR106">
        <v>46001</v>
      </c>
      <c r="CD106">
        <v>18500</v>
      </c>
      <c r="CP106">
        <v>7551</v>
      </c>
      <c r="DA106">
        <v>16</v>
      </c>
      <c r="DP106">
        <v>0.33329999999999999</v>
      </c>
    </row>
    <row r="107" spans="1:120" x14ac:dyDescent="0.2">
      <c r="A107">
        <v>0.87690000000000001</v>
      </c>
      <c r="J107">
        <v>2805</v>
      </c>
      <c r="W107">
        <v>40794</v>
      </c>
      <c r="AI107">
        <v>0.70760000000000001</v>
      </c>
      <c r="AU107">
        <v>0.83830000000000005</v>
      </c>
      <c r="AY107">
        <v>0.84670000000000001</v>
      </c>
      <c r="BF107">
        <v>0.29759999999999998</v>
      </c>
      <c r="BR107">
        <v>51719</v>
      </c>
      <c r="CD107">
        <v>23750</v>
      </c>
      <c r="CP107">
        <v>6760</v>
      </c>
      <c r="DA107">
        <v>14</v>
      </c>
      <c r="DP107">
        <v>0.33329999999999999</v>
      </c>
    </row>
    <row r="108" spans="1:120" x14ac:dyDescent="0.2">
      <c r="A108">
        <v>0.64739999999999998</v>
      </c>
      <c r="J108">
        <v>2490</v>
      </c>
      <c r="W108">
        <v>56420</v>
      </c>
      <c r="AI108">
        <v>0.66990000000000005</v>
      </c>
      <c r="AU108">
        <v>0.82110000000000005</v>
      </c>
      <c r="AY108">
        <v>0.88580000000000003</v>
      </c>
      <c r="BF108">
        <v>0.18729999999999999</v>
      </c>
      <c r="BR108">
        <v>40151</v>
      </c>
      <c r="CD108">
        <v>27000</v>
      </c>
      <c r="CP108">
        <v>11628</v>
      </c>
      <c r="DA108">
        <v>10</v>
      </c>
      <c r="DP108">
        <v>0.3347</v>
      </c>
    </row>
    <row r="109" spans="1:120" x14ac:dyDescent="0.2">
      <c r="A109">
        <v>0.77470000000000006</v>
      </c>
      <c r="J109">
        <v>3974</v>
      </c>
      <c r="W109">
        <v>51598</v>
      </c>
      <c r="AI109">
        <v>0.72860000000000003</v>
      </c>
      <c r="AU109">
        <v>0.77059999999999995</v>
      </c>
      <c r="AY109">
        <v>0.69940000000000002</v>
      </c>
      <c r="BF109">
        <v>0.24</v>
      </c>
      <c r="BR109">
        <v>62971</v>
      </c>
      <c r="CD109">
        <v>27000</v>
      </c>
      <c r="CP109">
        <v>8300</v>
      </c>
      <c r="DA109">
        <v>12</v>
      </c>
      <c r="DP109">
        <v>0.33579999999999999</v>
      </c>
    </row>
    <row r="110" spans="1:120" x14ac:dyDescent="0.2">
      <c r="A110">
        <v>0.62680000000000002</v>
      </c>
      <c r="J110">
        <v>471</v>
      </c>
      <c r="W110">
        <v>29170</v>
      </c>
      <c r="AI110">
        <v>0.60319999999999996</v>
      </c>
      <c r="AU110">
        <v>0.67210000000000003</v>
      </c>
      <c r="AY110">
        <v>0.71140000000000003</v>
      </c>
      <c r="BF110">
        <v>0.44950000000000001</v>
      </c>
      <c r="BR110">
        <v>58709</v>
      </c>
      <c r="CD110">
        <v>20318</v>
      </c>
      <c r="CP110">
        <v>9142</v>
      </c>
      <c r="DA110">
        <v>18</v>
      </c>
      <c r="DP110">
        <v>0.33650000000000002</v>
      </c>
    </row>
    <row r="111" spans="1:120" x14ac:dyDescent="0.2">
      <c r="A111">
        <v>0.8085</v>
      </c>
      <c r="J111">
        <v>3574</v>
      </c>
      <c r="W111">
        <v>28149</v>
      </c>
      <c r="AI111">
        <v>0.57489999999999997</v>
      </c>
      <c r="AU111">
        <v>0.82650000000000001</v>
      </c>
      <c r="AY111">
        <v>0.625</v>
      </c>
      <c r="BF111">
        <v>0.49869999999999998</v>
      </c>
      <c r="BR111">
        <v>46802</v>
      </c>
      <c r="CD111">
        <v>24242</v>
      </c>
      <c r="CP111">
        <v>8514</v>
      </c>
      <c r="DA111">
        <v>11</v>
      </c>
      <c r="DP111">
        <v>0.33739999999999998</v>
      </c>
    </row>
    <row r="112" spans="1:120" x14ac:dyDescent="0.2">
      <c r="A112">
        <v>0.63190000000000002</v>
      </c>
      <c r="J112">
        <v>1384</v>
      </c>
      <c r="W112">
        <v>42160</v>
      </c>
      <c r="AI112">
        <v>0.76170000000000004</v>
      </c>
      <c r="AU112">
        <v>0.57320000000000004</v>
      </c>
      <c r="AY112">
        <v>0.89849999999999997</v>
      </c>
      <c r="BF112">
        <v>0.3165</v>
      </c>
      <c r="BR112">
        <v>66852</v>
      </c>
      <c r="CD112">
        <v>27000</v>
      </c>
      <c r="CP112">
        <v>9409</v>
      </c>
      <c r="DA112">
        <v>11</v>
      </c>
      <c r="DP112">
        <v>0.33810000000000001</v>
      </c>
    </row>
    <row r="113" spans="1:120" x14ac:dyDescent="0.2">
      <c r="A113">
        <v>0.76759999999999995</v>
      </c>
      <c r="J113">
        <v>7569</v>
      </c>
      <c r="W113">
        <v>12754</v>
      </c>
      <c r="AI113">
        <v>0.15490000000000001</v>
      </c>
      <c r="AU113">
        <v>0.99260000000000004</v>
      </c>
      <c r="AY113">
        <v>0.74470000000000003</v>
      </c>
      <c r="BF113">
        <v>0.5786</v>
      </c>
      <c r="BR113">
        <v>42778</v>
      </c>
      <c r="CD113">
        <v>30625</v>
      </c>
      <c r="CP113">
        <v>8878</v>
      </c>
      <c r="DA113">
        <v>9</v>
      </c>
      <c r="DP113">
        <v>0.3387</v>
      </c>
    </row>
    <row r="114" spans="1:120" x14ac:dyDescent="0.2">
      <c r="A114">
        <v>0.43259999999999998</v>
      </c>
      <c r="J114">
        <v>5368</v>
      </c>
      <c r="W114">
        <v>70662</v>
      </c>
      <c r="AI114">
        <v>0.95850000000000002</v>
      </c>
      <c r="AU114">
        <v>0.6603</v>
      </c>
      <c r="AY114">
        <v>0.52439999999999998</v>
      </c>
      <c r="BF114">
        <v>0.15260000000000001</v>
      </c>
      <c r="BR114">
        <v>91885</v>
      </c>
      <c r="CD114">
        <v>15000</v>
      </c>
      <c r="CP114">
        <v>19806</v>
      </c>
      <c r="DA114">
        <v>5</v>
      </c>
      <c r="DP114">
        <v>0.33889999999999998</v>
      </c>
    </row>
    <row r="115" spans="1:120" x14ac:dyDescent="0.2">
      <c r="A115">
        <v>4.48E-2</v>
      </c>
      <c r="J115">
        <v>1323</v>
      </c>
      <c r="W115">
        <v>34088</v>
      </c>
      <c r="AI115">
        <v>0.51549999999999996</v>
      </c>
      <c r="AU115">
        <v>0.60499999999999998</v>
      </c>
      <c r="AY115">
        <v>0.88460000000000005</v>
      </c>
      <c r="BF115">
        <v>0.45960000000000001</v>
      </c>
      <c r="BR115">
        <v>42195</v>
      </c>
      <c r="CD115">
        <v>25000</v>
      </c>
      <c r="CP115">
        <v>9323</v>
      </c>
      <c r="DA115">
        <v>15</v>
      </c>
      <c r="DP115">
        <v>0.33889999999999998</v>
      </c>
    </row>
    <row r="116" spans="1:120" x14ac:dyDescent="0.2">
      <c r="A116">
        <v>0.89459999999999995</v>
      </c>
      <c r="J116">
        <v>14090</v>
      </c>
      <c r="W116">
        <v>37488</v>
      </c>
      <c r="AI116">
        <v>0.36459999999999998</v>
      </c>
      <c r="AU116">
        <v>0.85499999999999998</v>
      </c>
      <c r="AY116">
        <v>0.87570000000000003</v>
      </c>
      <c r="BF116">
        <v>0.45679999999999998</v>
      </c>
      <c r="BR116">
        <v>54089</v>
      </c>
      <c r="CD116">
        <v>23000</v>
      </c>
      <c r="CP116">
        <v>6759</v>
      </c>
      <c r="DA116">
        <v>13</v>
      </c>
      <c r="DP116">
        <v>0.3392</v>
      </c>
    </row>
    <row r="117" spans="1:120" x14ac:dyDescent="0.2">
      <c r="A117">
        <v>0.92789999999999995</v>
      </c>
      <c r="J117">
        <v>4188</v>
      </c>
      <c r="W117">
        <v>45999</v>
      </c>
      <c r="AI117">
        <v>0.67800000000000005</v>
      </c>
      <c r="AU117">
        <v>0.71709999999999996</v>
      </c>
      <c r="AY117">
        <v>0.93799999999999994</v>
      </c>
      <c r="BF117">
        <v>0.31780000000000003</v>
      </c>
      <c r="BR117">
        <v>68751</v>
      </c>
      <c r="CD117">
        <v>23168</v>
      </c>
      <c r="CP117">
        <v>12717</v>
      </c>
      <c r="DA117">
        <v>17</v>
      </c>
      <c r="DP117">
        <v>0.33929999999999999</v>
      </c>
    </row>
    <row r="118" spans="1:120" x14ac:dyDescent="0.2">
      <c r="A118">
        <v>0.75890000000000002</v>
      </c>
      <c r="J118">
        <v>3006</v>
      </c>
      <c r="W118">
        <v>16217</v>
      </c>
      <c r="AI118">
        <v>0.47360000000000002</v>
      </c>
      <c r="AU118">
        <v>0.79900000000000004</v>
      </c>
      <c r="AY118">
        <v>0.85540000000000005</v>
      </c>
      <c r="BF118">
        <v>0.29409999999999997</v>
      </c>
      <c r="BR118">
        <v>51989</v>
      </c>
      <c r="CD118">
        <v>21500</v>
      </c>
      <c r="CP118">
        <v>9482</v>
      </c>
      <c r="DA118">
        <v>14</v>
      </c>
      <c r="DP118">
        <v>0.33939999999999998</v>
      </c>
    </row>
    <row r="119" spans="1:120" x14ac:dyDescent="0.2">
      <c r="A119">
        <v>0.65349999999999997</v>
      </c>
      <c r="J119">
        <v>522</v>
      </c>
      <c r="W119">
        <v>42955</v>
      </c>
      <c r="AI119">
        <v>0.7</v>
      </c>
      <c r="AU119">
        <v>0.50390000000000001</v>
      </c>
      <c r="AY119">
        <v>0.97550000000000003</v>
      </c>
      <c r="BF119">
        <v>0.36809999999999998</v>
      </c>
      <c r="BR119">
        <v>61462</v>
      </c>
      <c r="CD119">
        <v>20489</v>
      </c>
      <c r="CP119">
        <v>8989</v>
      </c>
      <c r="DA119">
        <v>15</v>
      </c>
      <c r="DP119">
        <v>0.33939999999999998</v>
      </c>
    </row>
    <row r="120" spans="1:120" x14ac:dyDescent="0.2">
      <c r="A120">
        <v>0.73640000000000005</v>
      </c>
      <c r="J120">
        <v>2556</v>
      </c>
      <c r="W120">
        <v>29096</v>
      </c>
      <c r="AI120">
        <v>0.41610000000000003</v>
      </c>
      <c r="AU120">
        <v>0.56220000000000003</v>
      </c>
      <c r="AY120">
        <v>0.84019999999999995</v>
      </c>
      <c r="BF120">
        <v>0.48580000000000001</v>
      </c>
      <c r="BR120">
        <v>51641</v>
      </c>
      <c r="CD120">
        <v>23250</v>
      </c>
      <c r="CP120">
        <v>5632</v>
      </c>
      <c r="DA120">
        <v>14</v>
      </c>
      <c r="DP120">
        <v>0.33989999999999998</v>
      </c>
    </row>
    <row r="121" spans="1:120" x14ac:dyDescent="0.2">
      <c r="A121">
        <v>0.84989999999999999</v>
      </c>
      <c r="J121">
        <v>955</v>
      </c>
      <c r="W121">
        <v>12004</v>
      </c>
      <c r="AI121">
        <v>0.22109999999999999</v>
      </c>
      <c r="AU121">
        <v>0.70809999999999995</v>
      </c>
      <c r="AY121">
        <v>0.90629999999999999</v>
      </c>
      <c r="BF121">
        <v>0.53590000000000004</v>
      </c>
      <c r="BR121">
        <v>58169</v>
      </c>
      <c r="CD121">
        <v>18618</v>
      </c>
      <c r="CP121">
        <v>8619</v>
      </c>
      <c r="DA121">
        <v>11</v>
      </c>
      <c r="DP121">
        <v>0.33989999999999998</v>
      </c>
    </row>
    <row r="122" spans="1:120" x14ac:dyDescent="0.2">
      <c r="A122">
        <v>0.48270000000000002</v>
      </c>
      <c r="J122">
        <v>90</v>
      </c>
      <c r="W122">
        <v>32200</v>
      </c>
      <c r="AI122">
        <v>0.3982</v>
      </c>
      <c r="AU122">
        <v>0.86050000000000004</v>
      </c>
      <c r="AY122">
        <v>0.91400000000000003</v>
      </c>
      <c r="BF122">
        <v>0.38890000000000002</v>
      </c>
      <c r="BR122">
        <v>46827</v>
      </c>
      <c r="CD122">
        <v>23875</v>
      </c>
      <c r="CP122">
        <v>6650</v>
      </c>
      <c r="DA122">
        <v>13</v>
      </c>
      <c r="DP122">
        <v>0.3407</v>
      </c>
    </row>
    <row r="123" spans="1:120" x14ac:dyDescent="0.2">
      <c r="A123">
        <v>0.97499999999999998</v>
      </c>
      <c r="J123">
        <v>22170</v>
      </c>
      <c r="W123">
        <v>15150</v>
      </c>
      <c r="AI123">
        <v>0.5</v>
      </c>
      <c r="AU123">
        <v>0.80210000000000004</v>
      </c>
      <c r="AY123">
        <v>0.82699999999999996</v>
      </c>
      <c r="BF123">
        <v>0.12759999999999999</v>
      </c>
      <c r="BR123">
        <v>33291</v>
      </c>
      <c r="CD123">
        <v>14000</v>
      </c>
      <c r="CP123">
        <v>4277</v>
      </c>
      <c r="DA123">
        <v>5</v>
      </c>
      <c r="DP123">
        <v>0.34110000000000001</v>
      </c>
    </row>
    <row r="124" spans="1:120" x14ac:dyDescent="0.2">
      <c r="A124">
        <v>0.57140000000000002</v>
      </c>
      <c r="J124">
        <v>1942</v>
      </c>
      <c r="W124">
        <v>29884</v>
      </c>
      <c r="AI124">
        <v>0.61619999999999997</v>
      </c>
      <c r="AU124">
        <v>0.66010000000000002</v>
      </c>
      <c r="AY124">
        <v>0.83689999999999998</v>
      </c>
      <c r="BF124">
        <v>0.48930000000000001</v>
      </c>
      <c r="BR124">
        <v>68740</v>
      </c>
      <c r="CD124">
        <v>16704</v>
      </c>
      <c r="CP124">
        <v>14621</v>
      </c>
      <c r="DA124">
        <v>17</v>
      </c>
      <c r="DP124">
        <v>0.3412</v>
      </c>
    </row>
    <row r="125" spans="1:120" x14ac:dyDescent="0.2">
      <c r="A125">
        <v>0.77349999999999997</v>
      </c>
      <c r="J125">
        <v>36258</v>
      </c>
      <c r="W125">
        <v>35940</v>
      </c>
      <c r="AI125">
        <v>0.50329999999999997</v>
      </c>
      <c r="AU125">
        <v>0.94799999999999995</v>
      </c>
      <c r="AY125">
        <v>0.76880000000000004</v>
      </c>
      <c r="BF125">
        <v>0.3947</v>
      </c>
      <c r="BR125">
        <v>63446</v>
      </c>
      <c r="CD125">
        <v>22500</v>
      </c>
      <c r="CP125">
        <v>8516</v>
      </c>
      <c r="DA125">
        <v>15</v>
      </c>
      <c r="DP125">
        <v>0.34150000000000003</v>
      </c>
    </row>
    <row r="126" spans="1:120" x14ac:dyDescent="0.2">
      <c r="A126">
        <v>0.95230000000000004</v>
      </c>
      <c r="J126">
        <v>1582</v>
      </c>
      <c r="W126">
        <v>35124</v>
      </c>
      <c r="AI126">
        <v>0.85129999999999995</v>
      </c>
      <c r="AU126">
        <v>0.80049999999999999</v>
      </c>
      <c r="AY126">
        <v>0.86839999999999995</v>
      </c>
      <c r="BF126">
        <v>0.2341</v>
      </c>
      <c r="BR126">
        <v>81054</v>
      </c>
      <c r="CD126">
        <v>19500</v>
      </c>
      <c r="CP126">
        <v>14464</v>
      </c>
      <c r="DA126">
        <v>20</v>
      </c>
      <c r="DP126">
        <v>0.34179999999999999</v>
      </c>
    </row>
    <row r="127" spans="1:120" x14ac:dyDescent="0.2">
      <c r="A127">
        <v>0.42370000000000002</v>
      </c>
      <c r="J127">
        <v>930</v>
      </c>
      <c r="W127">
        <v>57704</v>
      </c>
      <c r="AI127">
        <v>0.747</v>
      </c>
      <c r="AU127">
        <v>0.70630000000000004</v>
      </c>
      <c r="AY127">
        <v>0.93920000000000003</v>
      </c>
      <c r="BF127">
        <v>0.26329999999999998</v>
      </c>
      <c r="BR127">
        <v>70871</v>
      </c>
      <c r="CD127">
        <v>27000</v>
      </c>
      <c r="CP127">
        <v>8828</v>
      </c>
      <c r="DA127">
        <v>12</v>
      </c>
      <c r="DP127">
        <v>0.3422</v>
      </c>
    </row>
    <row r="128" spans="1:120" x14ac:dyDescent="0.2">
      <c r="A128">
        <v>0.3931</v>
      </c>
      <c r="J128">
        <v>2833</v>
      </c>
      <c r="W128">
        <v>38676</v>
      </c>
      <c r="AI128">
        <v>0.63819999999999999</v>
      </c>
      <c r="AU128">
        <v>0.85960000000000003</v>
      </c>
      <c r="AY128">
        <v>0.93820000000000003</v>
      </c>
      <c r="BF128">
        <v>0.38390000000000002</v>
      </c>
      <c r="BR128">
        <v>52575</v>
      </c>
      <c r="CD128">
        <v>25565</v>
      </c>
      <c r="CP128">
        <v>7671</v>
      </c>
      <c r="DA128">
        <v>12</v>
      </c>
      <c r="DP128">
        <v>0.34289999999999998</v>
      </c>
    </row>
    <row r="129" spans="1:120" x14ac:dyDescent="0.2">
      <c r="A129">
        <v>0.78190000000000004</v>
      </c>
      <c r="J129">
        <v>19057</v>
      </c>
      <c r="W129">
        <v>52386</v>
      </c>
      <c r="AI129">
        <v>0.75209999999999999</v>
      </c>
      <c r="AU129">
        <v>0.81440000000000001</v>
      </c>
      <c r="AY129">
        <v>0.60419999999999996</v>
      </c>
      <c r="BF129">
        <v>0.30009999999999998</v>
      </c>
      <c r="BR129">
        <v>82592</v>
      </c>
      <c r="CD129">
        <v>25000</v>
      </c>
      <c r="CP129">
        <v>12710</v>
      </c>
      <c r="DA129">
        <v>14</v>
      </c>
      <c r="DP129">
        <v>0.34420000000000001</v>
      </c>
    </row>
    <row r="130" spans="1:120" x14ac:dyDescent="0.2">
      <c r="A130">
        <v>0.54930000000000001</v>
      </c>
      <c r="J130">
        <v>708</v>
      </c>
      <c r="W130">
        <v>28210</v>
      </c>
      <c r="AI130">
        <v>0.64539999999999997</v>
      </c>
      <c r="AU130">
        <v>0.5917</v>
      </c>
      <c r="AY130">
        <v>0.85370000000000001</v>
      </c>
      <c r="BF130">
        <v>0.32069999999999999</v>
      </c>
      <c r="BR130">
        <v>62117</v>
      </c>
      <c r="CD130">
        <v>20482</v>
      </c>
      <c r="CP130">
        <v>9453</v>
      </c>
      <c r="DA130">
        <v>19</v>
      </c>
      <c r="DP130">
        <v>0.34510000000000002</v>
      </c>
    </row>
    <row r="131" spans="1:120" x14ac:dyDescent="0.2">
      <c r="A131">
        <v>0.88149999999999995</v>
      </c>
      <c r="J131">
        <v>1127</v>
      </c>
      <c r="W131">
        <v>31360</v>
      </c>
      <c r="AI131">
        <v>0.59870000000000001</v>
      </c>
      <c r="AU131">
        <v>0.83130000000000004</v>
      </c>
      <c r="AY131">
        <v>0.79200000000000004</v>
      </c>
      <c r="BF131">
        <v>0.3871</v>
      </c>
      <c r="BR131">
        <v>56313</v>
      </c>
      <c r="CD131">
        <v>25000</v>
      </c>
      <c r="CP131">
        <v>6024</v>
      </c>
      <c r="DA131">
        <v>10</v>
      </c>
      <c r="DP131">
        <v>0.34699999999999998</v>
      </c>
    </row>
    <row r="132" spans="1:120" x14ac:dyDescent="0.2">
      <c r="A132">
        <v>0.47589999999999999</v>
      </c>
      <c r="J132">
        <v>1813</v>
      </c>
      <c r="W132">
        <v>57903</v>
      </c>
      <c r="AI132">
        <v>0.67730000000000001</v>
      </c>
      <c r="AU132">
        <v>0.89880000000000004</v>
      </c>
      <c r="AY132">
        <v>0.7006</v>
      </c>
      <c r="BF132">
        <v>0.30869999999999997</v>
      </c>
      <c r="BR132">
        <v>54820</v>
      </c>
      <c r="CD132">
        <v>27000</v>
      </c>
      <c r="CP132">
        <v>7221</v>
      </c>
      <c r="DA132">
        <v>11</v>
      </c>
      <c r="DP132">
        <v>0.34760000000000002</v>
      </c>
    </row>
    <row r="133" spans="1:120" x14ac:dyDescent="0.2">
      <c r="A133">
        <v>0.70789999999999997</v>
      </c>
      <c r="J133">
        <v>4015</v>
      </c>
      <c r="W133">
        <v>56402</v>
      </c>
      <c r="AI133">
        <v>0.77780000000000005</v>
      </c>
      <c r="AU133">
        <v>0.79149999999999998</v>
      </c>
      <c r="AY133">
        <v>0.95930000000000004</v>
      </c>
      <c r="BF133">
        <v>0.32240000000000002</v>
      </c>
      <c r="BR133">
        <v>61825</v>
      </c>
      <c r="CD133">
        <v>26158</v>
      </c>
      <c r="CP133">
        <v>9044</v>
      </c>
      <c r="DA133">
        <v>13</v>
      </c>
      <c r="DP133">
        <v>0.34889999999999999</v>
      </c>
    </row>
    <row r="134" spans="1:120" x14ac:dyDescent="0.2">
      <c r="A134">
        <v>0.56810000000000005</v>
      </c>
      <c r="J134">
        <v>11737</v>
      </c>
      <c r="W134">
        <v>39200</v>
      </c>
      <c r="AI134">
        <v>0.66610000000000003</v>
      </c>
      <c r="AU134">
        <v>0.81669999999999998</v>
      </c>
      <c r="AY134">
        <v>0.91610000000000003</v>
      </c>
      <c r="BF134">
        <v>0.32550000000000001</v>
      </c>
      <c r="BR134">
        <v>66099</v>
      </c>
      <c r="CD134">
        <v>21500</v>
      </c>
      <c r="CP134">
        <v>10457</v>
      </c>
      <c r="DA134">
        <v>13</v>
      </c>
      <c r="DP134">
        <v>0.34970000000000001</v>
      </c>
    </row>
    <row r="135" spans="1:120" x14ac:dyDescent="0.2">
      <c r="A135">
        <v>0.71289999999999998</v>
      </c>
      <c r="J135">
        <v>1752</v>
      </c>
      <c r="W135">
        <v>53710</v>
      </c>
      <c r="AI135">
        <v>0.73040000000000005</v>
      </c>
      <c r="AU135">
        <v>0.67349999999999999</v>
      </c>
      <c r="AY135">
        <v>0.85</v>
      </c>
      <c r="BF135">
        <v>0.23749999999999999</v>
      </c>
      <c r="BR135">
        <v>71530</v>
      </c>
      <c r="CD135">
        <v>24157</v>
      </c>
      <c r="CP135">
        <v>11515</v>
      </c>
      <c r="DA135">
        <v>13</v>
      </c>
      <c r="DP135">
        <v>0.35049999999999998</v>
      </c>
    </row>
    <row r="136" spans="1:120" x14ac:dyDescent="0.2">
      <c r="A136">
        <v>0.81599999999999995</v>
      </c>
      <c r="J136">
        <v>1382</v>
      </c>
      <c r="W136">
        <v>34740</v>
      </c>
      <c r="AI136">
        <v>0.5333</v>
      </c>
      <c r="AU136">
        <v>0.75</v>
      </c>
      <c r="AY136">
        <v>0.66210000000000002</v>
      </c>
      <c r="BF136">
        <v>0.33600000000000002</v>
      </c>
      <c r="BR136">
        <v>58572</v>
      </c>
      <c r="CD136">
        <v>23250</v>
      </c>
      <c r="CP136">
        <v>7069</v>
      </c>
      <c r="DA136">
        <v>16</v>
      </c>
      <c r="DP136">
        <v>0.35139999999999999</v>
      </c>
    </row>
    <row r="137" spans="1:120" x14ac:dyDescent="0.2">
      <c r="A137">
        <v>0.71719999999999995</v>
      </c>
      <c r="J137">
        <v>702</v>
      </c>
      <c r="W137">
        <v>26892</v>
      </c>
      <c r="AI137">
        <v>0.5494</v>
      </c>
      <c r="AU137">
        <v>0.74409999999999998</v>
      </c>
      <c r="AY137">
        <v>0.72650000000000003</v>
      </c>
      <c r="BF137">
        <v>0.37569999999999998</v>
      </c>
      <c r="BR137">
        <v>51262</v>
      </c>
      <c r="CD137">
        <v>27000</v>
      </c>
      <c r="CP137">
        <v>6557</v>
      </c>
      <c r="DA137">
        <v>10</v>
      </c>
      <c r="DP137">
        <v>0.35270000000000001</v>
      </c>
    </row>
    <row r="138" spans="1:120" x14ac:dyDescent="0.2">
      <c r="A138">
        <v>0.66679999999999995</v>
      </c>
      <c r="J138">
        <v>1510</v>
      </c>
      <c r="W138">
        <v>44922</v>
      </c>
      <c r="AI138">
        <v>0.64610000000000001</v>
      </c>
      <c r="AU138">
        <v>0.83899999999999997</v>
      </c>
      <c r="AY138">
        <v>0.6835</v>
      </c>
      <c r="BF138">
        <v>0.37140000000000001</v>
      </c>
      <c r="BR138">
        <v>51110</v>
      </c>
      <c r="CD138">
        <v>27000</v>
      </c>
      <c r="CP138">
        <v>6882</v>
      </c>
      <c r="DA138">
        <v>9</v>
      </c>
      <c r="DP138">
        <v>0.3533</v>
      </c>
    </row>
    <row r="139" spans="1:120" x14ac:dyDescent="0.2">
      <c r="A139">
        <v>0.9093</v>
      </c>
      <c r="J139">
        <v>4406</v>
      </c>
      <c r="W139">
        <v>15786</v>
      </c>
      <c r="AI139">
        <v>0.62329999999999997</v>
      </c>
      <c r="AU139">
        <v>0.50419999999999998</v>
      </c>
      <c r="AY139">
        <v>0.90149999999999997</v>
      </c>
      <c r="BF139">
        <v>0.36270000000000002</v>
      </c>
      <c r="BR139">
        <v>45399</v>
      </c>
      <c r="CD139">
        <v>18149</v>
      </c>
      <c r="CP139">
        <v>9213</v>
      </c>
      <c r="DA139">
        <v>14</v>
      </c>
      <c r="DP139">
        <v>0.35360000000000003</v>
      </c>
    </row>
    <row r="140" spans="1:120" x14ac:dyDescent="0.2">
      <c r="A140">
        <v>0.82689999999999997</v>
      </c>
      <c r="J140">
        <v>2428</v>
      </c>
      <c r="W140">
        <v>12705</v>
      </c>
      <c r="AI140">
        <v>0.3014</v>
      </c>
      <c r="AU140">
        <v>0.77129999999999999</v>
      </c>
      <c r="AY140">
        <v>0.93620000000000003</v>
      </c>
      <c r="BF140">
        <v>0.55149999999999999</v>
      </c>
      <c r="BR140">
        <v>45799</v>
      </c>
      <c r="CD140">
        <v>19750</v>
      </c>
      <c r="CP140">
        <v>6891</v>
      </c>
      <c r="DA140">
        <v>17</v>
      </c>
      <c r="DP140">
        <v>0.35639999999999999</v>
      </c>
    </row>
    <row r="141" spans="1:120" x14ac:dyDescent="0.2">
      <c r="A141">
        <v>0.95050000000000001</v>
      </c>
      <c r="J141">
        <v>1818</v>
      </c>
      <c r="W141">
        <v>45726</v>
      </c>
      <c r="AI141">
        <v>0.64</v>
      </c>
      <c r="AU141">
        <v>0.61660000000000004</v>
      </c>
      <c r="AY141">
        <v>0.92789999999999995</v>
      </c>
      <c r="BF141">
        <v>0.23949999999999999</v>
      </c>
      <c r="BR141">
        <v>60123</v>
      </c>
      <c r="CD141">
        <v>24500</v>
      </c>
      <c r="CP141">
        <v>9075</v>
      </c>
      <c r="DA141">
        <v>12</v>
      </c>
      <c r="DP141">
        <v>0.35680000000000001</v>
      </c>
    </row>
    <row r="142" spans="1:120" x14ac:dyDescent="0.2">
      <c r="A142">
        <v>0.77329999999999999</v>
      </c>
      <c r="J142">
        <v>11301</v>
      </c>
      <c r="W142">
        <v>36710</v>
      </c>
      <c r="AI142">
        <v>0.57720000000000005</v>
      </c>
      <c r="AU142">
        <v>0.69620000000000004</v>
      </c>
      <c r="AY142">
        <v>0.8589</v>
      </c>
      <c r="BF142">
        <v>0.44340000000000002</v>
      </c>
      <c r="BR142">
        <v>59572</v>
      </c>
      <c r="CD142">
        <v>25500</v>
      </c>
      <c r="CP142">
        <v>8245</v>
      </c>
      <c r="DA142">
        <v>12</v>
      </c>
      <c r="DP142">
        <v>0.3574</v>
      </c>
    </row>
    <row r="143" spans="1:120" x14ac:dyDescent="0.2">
      <c r="A143">
        <v>0.68510000000000004</v>
      </c>
      <c r="J143">
        <v>9201</v>
      </c>
      <c r="W143">
        <v>13248</v>
      </c>
      <c r="AI143">
        <v>0.48659999999999998</v>
      </c>
      <c r="AU143">
        <v>0.98099999999999998</v>
      </c>
      <c r="AY143">
        <v>0.88939999999999997</v>
      </c>
      <c r="BF143">
        <v>0.47320000000000001</v>
      </c>
      <c r="BR143">
        <v>57808</v>
      </c>
      <c r="CD143">
        <v>22162</v>
      </c>
      <c r="CP143">
        <v>11060</v>
      </c>
      <c r="DA143">
        <v>15</v>
      </c>
      <c r="DP143">
        <v>0.35830000000000001</v>
      </c>
    </row>
    <row r="144" spans="1:120" x14ac:dyDescent="0.2">
      <c r="A144">
        <v>0.69789999999999996</v>
      </c>
      <c r="J144">
        <v>3982</v>
      </c>
      <c r="W144">
        <v>68322</v>
      </c>
      <c r="AI144">
        <v>0.95130000000000003</v>
      </c>
      <c r="AU144">
        <v>0.52329999999999999</v>
      </c>
      <c r="AY144">
        <v>0.6613</v>
      </c>
      <c r="BF144">
        <v>0.1855</v>
      </c>
      <c r="BR144">
        <v>89363</v>
      </c>
      <c r="CD144">
        <v>15000</v>
      </c>
      <c r="CP144">
        <v>20322</v>
      </c>
      <c r="DA144">
        <v>6</v>
      </c>
      <c r="DP144">
        <v>0.35870000000000002</v>
      </c>
    </row>
    <row r="145" spans="1:120" x14ac:dyDescent="0.2">
      <c r="A145">
        <v>7.6899999999999996E-2</v>
      </c>
      <c r="J145">
        <v>2603</v>
      </c>
      <c r="W145">
        <v>22726</v>
      </c>
      <c r="AI145">
        <v>0.2165</v>
      </c>
      <c r="AU145">
        <v>0.70830000000000004</v>
      </c>
      <c r="AY145">
        <v>0.62890000000000001</v>
      </c>
      <c r="BF145">
        <v>0.55669999999999997</v>
      </c>
      <c r="BR145">
        <v>52234</v>
      </c>
      <c r="CD145">
        <v>14600</v>
      </c>
      <c r="CP145">
        <v>9265</v>
      </c>
      <c r="DA145">
        <v>9</v>
      </c>
      <c r="DP145">
        <v>0.36149999999999999</v>
      </c>
    </row>
    <row r="146" spans="1:120" x14ac:dyDescent="0.2">
      <c r="A146">
        <v>0.746</v>
      </c>
      <c r="J146">
        <v>1010</v>
      </c>
      <c r="W146">
        <v>38900</v>
      </c>
      <c r="AI146">
        <v>0.60840000000000005</v>
      </c>
      <c r="AU146">
        <v>0.70030000000000003</v>
      </c>
      <c r="AY146">
        <v>0.54169999999999996</v>
      </c>
      <c r="BF146">
        <v>0.38040000000000002</v>
      </c>
      <c r="BR146">
        <v>53213</v>
      </c>
      <c r="CD146">
        <v>25000</v>
      </c>
      <c r="CP146">
        <v>7582</v>
      </c>
      <c r="DA146">
        <v>15</v>
      </c>
      <c r="DP146">
        <v>0.36159999999999998</v>
      </c>
    </row>
    <row r="147" spans="1:120" x14ac:dyDescent="0.2">
      <c r="A147">
        <v>0.55859999999999999</v>
      </c>
      <c r="J147">
        <v>972</v>
      </c>
      <c r="W147">
        <v>37140</v>
      </c>
      <c r="AI147">
        <v>0.45040000000000002</v>
      </c>
      <c r="AU147">
        <v>0.65259999999999996</v>
      </c>
      <c r="AY147">
        <v>0.75849999999999995</v>
      </c>
      <c r="BF147">
        <v>0.29730000000000001</v>
      </c>
      <c r="BR147">
        <v>50369</v>
      </c>
      <c r="CD147">
        <v>24000</v>
      </c>
      <c r="CP147">
        <v>6758</v>
      </c>
      <c r="DA147">
        <v>12</v>
      </c>
      <c r="DP147">
        <v>0.36270000000000002</v>
      </c>
    </row>
    <row r="148" spans="1:120" x14ac:dyDescent="0.2">
      <c r="A148">
        <v>0.50929999999999997</v>
      </c>
      <c r="J148">
        <v>2849</v>
      </c>
      <c r="W148">
        <v>37780</v>
      </c>
      <c r="AI148">
        <v>0.47199999999999998</v>
      </c>
      <c r="AU148">
        <v>0.61619999999999997</v>
      </c>
      <c r="AY148">
        <v>0.71430000000000005</v>
      </c>
      <c r="BF148">
        <v>0.48349999999999999</v>
      </c>
      <c r="BR148">
        <v>54794</v>
      </c>
      <c r="CD148">
        <v>22274</v>
      </c>
      <c r="CP148">
        <v>6658</v>
      </c>
      <c r="DA148">
        <v>10</v>
      </c>
      <c r="DP148">
        <v>0.36459999999999998</v>
      </c>
    </row>
    <row r="149" spans="1:120" x14ac:dyDescent="0.2">
      <c r="A149">
        <v>0.92910000000000004</v>
      </c>
      <c r="J149">
        <v>2561</v>
      </c>
      <c r="W149">
        <v>21315</v>
      </c>
      <c r="AI149">
        <v>0.35139999999999999</v>
      </c>
      <c r="AU149">
        <v>0.77929999999999999</v>
      </c>
      <c r="AY149">
        <v>0.64249999999999996</v>
      </c>
      <c r="BF149">
        <v>0.51319999999999999</v>
      </c>
      <c r="BR149">
        <v>48712</v>
      </c>
      <c r="CD149">
        <v>22000</v>
      </c>
      <c r="CP149">
        <v>8563</v>
      </c>
      <c r="DA149">
        <v>11</v>
      </c>
      <c r="DP149">
        <v>0.36630000000000001</v>
      </c>
    </row>
    <row r="150" spans="1:120" x14ac:dyDescent="0.2">
      <c r="A150">
        <v>0.97160000000000002</v>
      </c>
      <c r="J150">
        <v>1223</v>
      </c>
      <c r="W150">
        <v>38978</v>
      </c>
      <c r="AI150">
        <v>0.55259999999999998</v>
      </c>
      <c r="AU150">
        <v>0.78759999999999997</v>
      </c>
      <c r="AY150">
        <v>0.7238</v>
      </c>
      <c r="BF150">
        <v>0.51519999999999999</v>
      </c>
      <c r="BR150">
        <v>60327</v>
      </c>
      <c r="CD150">
        <v>24411</v>
      </c>
      <c r="CP150">
        <v>8029</v>
      </c>
      <c r="DA150">
        <v>12</v>
      </c>
      <c r="DP150">
        <v>0.36670000000000003</v>
      </c>
    </row>
    <row r="151" spans="1:120" x14ac:dyDescent="0.2">
      <c r="A151">
        <v>0.9032</v>
      </c>
      <c r="J151">
        <v>3096</v>
      </c>
      <c r="W151">
        <v>38110</v>
      </c>
      <c r="AI151">
        <v>0.66820000000000002</v>
      </c>
      <c r="AU151">
        <v>0.75729999999999997</v>
      </c>
      <c r="AY151">
        <v>0.70369999999999999</v>
      </c>
      <c r="BF151">
        <v>0.39340000000000003</v>
      </c>
      <c r="BR151">
        <v>63926</v>
      </c>
      <c r="CD151">
        <v>21079</v>
      </c>
      <c r="CP151">
        <v>8272</v>
      </c>
      <c r="DA151">
        <v>15</v>
      </c>
      <c r="DP151">
        <v>0.36670000000000003</v>
      </c>
    </row>
    <row r="152" spans="1:120" x14ac:dyDescent="0.2">
      <c r="A152">
        <v>0.65290000000000004</v>
      </c>
      <c r="J152">
        <v>2263</v>
      </c>
      <c r="W152">
        <v>37940</v>
      </c>
      <c r="AI152">
        <v>0.56610000000000005</v>
      </c>
      <c r="AU152">
        <v>0.748</v>
      </c>
      <c r="AY152">
        <v>0.72750000000000004</v>
      </c>
      <c r="BF152">
        <v>0.5887</v>
      </c>
      <c r="BR152">
        <v>58656</v>
      </c>
      <c r="CD152">
        <v>22223</v>
      </c>
      <c r="CP152">
        <v>8124</v>
      </c>
      <c r="DA152">
        <v>16</v>
      </c>
      <c r="DP152">
        <v>0.36759999999999998</v>
      </c>
    </row>
    <row r="153" spans="1:120" x14ac:dyDescent="0.2">
      <c r="A153">
        <v>0.84299999999999997</v>
      </c>
      <c r="J153">
        <v>8494</v>
      </c>
      <c r="W153">
        <v>22017</v>
      </c>
      <c r="AI153">
        <v>0.53210000000000002</v>
      </c>
      <c r="AU153">
        <v>0.66800000000000004</v>
      </c>
      <c r="AY153">
        <v>0.80720000000000003</v>
      </c>
      <c r="BF153">
        <v>0.37359999999999999</v>
      </c>
      <c r="BR153">
        <v>57103</v>
      </c>
      <c r="CD153">
        <v>19128</v>
      </c>
      <c r="CP153">
        <v>9921</v>
      </c>
      <c r="DA153">
        <v>13</v>
      </c>
      <c r="DP153">
        <v>0.36880000000000002</v>
      </c>
    </row>
    <row r="154" spans="1:120" x14ac:dyDescent="0.2">
      <c r="A154">
        <v>0.85880000000000001</v>
      </c>
      <c r="J154">
        <v>8750</v>
      </c>
      <c r="W154">
        <v>13334</v>
      </c>
      <c r="AI154">
        <v>0.62409999999999999</v>
      </c>
      <c r="AU154">
        <v>0.75700000000000001</v>
      </c>
      <c r="AY154">
        <v>0.5645</v>
      </c>
      <c r="BF154">
        <v>0.38829999999999998</v>
      </c>
      <c r="BR154">
        <v>53390</v>
      </c>
      <c r="CD154">
        <v>21543</v>
      </c>
      <c r="CP154">
        <v>8501</v>
      </c>
      <c r="DA154">
        <v>11</v>
      </c>
      <c r="DP154">
        <v>0.36899999999999999</v>
      </c>
    </row>
    <row r="155" spans="1:120" x14ac:dyDescent="0.2">
      <c r="A155">
        <v>0.86880000000000002</v>
      </c>
      <c r="J155">
        <v>820</v>
      </c>
      <c r="W155">
        <v>12922</v>
      </c>
      <c r="AI155">
        <v>0.56969999999999998</v>
      </c>
      <c r="AU155">
        <v>0.8145</v>
      </c>
      <c r="AY155">
        <v>0.77949999999999997</v>
      </c>
      <c r="BF155">
        <v>0.3266</v>
      </c>
      <c r="BR155">
        <v>56346</v>
      </c>
      <c r="CD155">
        <v>20500</v>
      </c>
      <c r="CP155">
        <v>9158</v>
      </c>
      <c r="DA155">
        <v>15</v>
      </c>
      <c r="DP155">
        <v>0.37</v>
      </c>
    </row>
    <row r="156" spans="1:120" x14ac:dyDescent="0.2">
      <c r="A156">
        <v>0.97499999999999998</v>
      </c>
      <c r="J156">
        <v>55</v>
      </c>
      <c r="W156">
        <v>20605</v>
      </c>
      <c r="AI156">
        <v>0.57520000000000004</v>
      </c>
      <c r="AU156">
        <v>0.125</v>
      </c>
      <c r="AY156">
        <v>0.78849999999999998</v>
      </c>
      <c r="BF156">
        <v>0.3458</v>
      </c>
      <c r="BR156">
        <v>55700</v>
      </c>
      <c r="CD156">
        <v>25009</v>
      </c>
      <c r="CP156">
        <v>7524</v>
      </c>
      <c r="DA156">
        <v>10</v>
      </c>
      <c r="DP156">
        <v>0.37290000000000001</v>
      </c>
    </row>
    <row r="157" spans="1:120" x14ac:dyDescent="0.2">
      <c r="A157">
        <v>0.84919999999999995</v>
      </c>
      <c r="J157">
        <v>76</v>
      </c>
      <c r="W157">
        <v>12320</v>
      </c>
      <c r="AI157">
        <v>0.46100000000000002</v>
      </c>
      <c r="AU157">
        <v>0.88239999999999996</v>
      </c>
      <c r="AY157">
        <v>0.75590000000000002</v>
      </c>
      <c r="BF157">
        <v>0.89290000000000003</v>
      </c>
      <c r="BR157">
        <v>46989</v>
      </c>
      <c r="CD157">
        <v>26082</v>
      </c>
      <c r="CP157">
        <v>6689</v>
      </c>
      <c r="DA157">
        <v>3</v>
      </c>
      <c r="DP157">
        <v>0.37319999999999998</v>
      </c>
    </row>
    <row r="158" spans="1:120" x14ac:dyDescent="0.2">
      <c r="A158">
        <v>1</v>
      </c>
      <c r="J158">
        <v>4410</v>
      </c>
      <c r="W158">
        <v>30910</v>
      </c>
      <c r="AI158">
        <v>0.66669999999999996</v>
      </c>
      <c r="AU158">
        <v>0.61370000000000002</v>
      </c>
      <c r="AY158">
        <v>0.81850000000000001</v>
      </c>
      <c r="BF158">
        <v>0.2626</v>
      </c>
      <c r="BR158">
        <v>47863</v>
      </c>
      <c r="CD158">
        <v>27000</v>
      </c>
      <c r="CP158">
        <v>6945</v>
      </c>
      <c r="DA158">
        <v>5</v>
      </c>
      <c r="DP158">
        <v>0.37380000000000002</v>
      </c>
    </row>
    <row r="159" spans="1:120" x14ac:dyDescent="0.2">
      <c r="A159">
        <v>0.89470000000000005</v>
      </c>
      <c r="J159">
        <v>2121</v>
      </c>
      <c r="W159">
        <v>15264</v>
      </c>
      <c r="AI159">
        <v>0.45219999999999999</v>
      </c>
      <c r="AU159">
        <v>0.92589999999999995</v>
      </c>
      <c r="AY159">
        <v>0.61050000000000004</v>
      </c>
      <c r="BF159">
        <v>0.28060000000000002</v>
      </c>
      <c r="BR159">
        <v>54163</v>
      </c>
      <c r="CD159">
        <v>25251</v>
      </c>
      <c r="CP159">
        <v>10238</v>
      </c>
      <c r="DA159">
        <v>12</v>
      </c>
      <c r="DP159">
        <v>0.374</v>
      </c>
    </row>
    <row r="160" spans="1:120" x14ac:dyDescent="0.2">
      <c r="A160">
        <v>0.71179999999999999</v>
      </c>
      <c r="J160">
        <v>1057</v>
      </c>
      <c r="W160">
        <v>45546</v>
      </c>
      <c r="AI160">
        <v>0.84750000000000003</v>
      </c>
      <c r="AU160">
        <v>0.59930000000000005</v>
      </c>
      <c r="AY160">
        <v>0.77410000000000001</v>
      </c>
      <c r="BF160">
        <v>0.21709999999999999</v>
      </c>
      <c r="BR160">
        <v>63756</v>
      </c>
      <c r="CD160">
        <v>23250</v>
      </c>
      <c r="CP160">
        <v>10473</v>
      </c>
      <c r="DA160">
        <v>10</v>
      </c>
      <c r="DP160">
        <v>0.37540000000000001</v>
      </c>
    </row>
    <row r="161" spans="1:120" x14ac:dyDescent="0.2">
      <c r="A161">
        <v>0.874</v>
      </c>
      <c r="J161">
        <v>13988</v>
      </c>
      <c r="W161">
        <v>37240</v>
      </c>
      <c r="AI161">
        <v>0.53790000000000004</v>
      </c>
      <c r="AU161">
        <v>0.77700000000000002</v>
      </c>
      <c r="AY161">
        <v>0.83830000000000005</v>
      </c>
      <c r="BF161">
        <v>0.36259999999999998</v>
      </c>
      <c r="BR161">
        <v>48899</v>
      </c>
      <c r="CD161">
        <v>27000</v>
      </c>
      <c r="CP161">
        <v>6746</v>
      </c>
      <c r="DA161">
        <v>10</v>
      </c>
      <c r="DP161">
        <v>0.3765</v>
      </c>
    </row>
    <row r="162" spans="1:120" x14ac:dyDescent="0.2">
      <c r="A162">
        <v>0.79339999999999999</v>
      </c>
      <c r="J162">
        <v>1008</v>
      </c>
      <c r="W162">
        <v>29630</v>
      </c>
      <c r="AI162">
        <v>0.62339999999999995</v>
      </c>
      <c r="AU162">
        <v>0.72399999999999998</v>
      </c>
      <c r="AY162">
        <v>0.82110000000000005</v>
      </c>
      <c r="BF162">
        <v>0.34710000000000002</v>
      </c>
      <c r="BR162">
        <v>51833</v>
      </c>
      <c r="CD162">
        <v>23250</v>
      </c>
      <c r="CP162">
        <v>8408</v>
      </c>
      <c r="DA162">
        <v>14</v>
      </c>
      <c r="DP162">
        <v>0.37690000000000001</v>
      </c>
    </row>
    <row r="163" spans="1:120" x14ac:dyDescent="0.2">
      <c r="A163">
        <v>0.85499999999999998</v>
      </c>
      <c r="J163">
        <v>4317</v>
      </c>
      <c r="W163">
        <v>34600</v>
      </c>
      <c r="AI163">
        <v>0.53220000000000001</v>
      </c>
      <c r="AU163">
        <v>0.87490000000000001</v>
      </c>
      <c r="AY163">
        <v>0.77059999999999995</v>
      </c>
      <c r="BF163">
        <v>0.33489999999999998</v>
      </c>
      <c r="BR163">
        <v>48860</v>
      </c>
      <c r="CD163">
        <v>25000</v>
      </c>
      <c r="CP163">
        <v>6402</v>
      </c>
      <c r="DA163">
        <v>12</v>
      </c>
      <c r="DP163">
        <v>0.37809999999999999</v>
      </c>
    </row>
    <row r="164" spans="1:120" x14ac:dyDescent="0.2">
      <c r="A164">
        <v>0.97660000000000002</v>
      </c>
      <c r="J164">
        <v>1905</v>
      </c>
      <c r="W164">
        <v>47560</v>
      </c>
      <c r="AI164">
        <v>0.80379999999999996</v>
      </c>
      <c r="AU164">
        <v>0.88580000000000003</v>
      </c>
      <c r="AY164">
        <v>0.67210000000000003</v>
      </c>
      <c r="BF164">
        <v>0.15049999999999999</v>
      </c>
      <c r="BR164">
        <v>77235</v>
      </c>
      <c r="CD164">
        <v>26000</v>
      </c>
      <c r="CP164">
        <v>9694</v>
      </c>
      <c r="DA164">
        <v>11</v>
      </c>
      <c r="DP164">
        <v>0.37869999999999998</v>
      </c>
    </row>
    <row r="165" spans="1:120" x14ac:dyDescent="0.2">
      <c r="A165">
        <v>0.8508</v>
      </c>
      <c r="J165">
        <v>670</v>
      </c>
      <c r="W165">
        <v>59070</v>
      </c>
      <c r="AI165">
        <v>0.74690000000000001</v>
      </c>
      <c r="AU165">
        <v>0.77229999999999999</v>
      </c>
      <c r="AY165">
        <v>0.82650000000000001</v>
      </c>
      <c r="BF165">
        <v>0.16370000000000001</v>
      </c>
      <c r="BR165">
        <v>70527</v>
      </c>
      <c r="CD165">
        <v>27000</v>
      </c>
      <c r="CP165">
        <v>10094</v>
      </c>
      <c r="DA165">
        <v>10</v>
      </c>
      <c r="DP165">
        <v>0.37930000000000003</v>
      </c>
    </row>
    <row r="166" spans="1:120" x14ac:dyDescent="0.2">
      <c r="A166">
        <v>0.57189999999999996</v>
      </c>
      <c r="J166">
        <v>1539</v>
      </c>
      <c r="W166">
        <v>53930</v>
      </c>
      <c r="AI166">
        <v>0.69</v>
      </c>
      <c r="AU166">
        <v>0.83330000000000004</v>
      </c>
      <c r="AY166">
        <v>0.57320000000000004</v>
      </c>
      <c r="BF166">
        <v>0.24410000000000001</v>
      </c>
      <c r="BR166">
        <v>50797</v>
      </c>
      <c r="CD166">
        <v>23488</v>
      </c>
      <c r="CP166">
        <v>8169</v>
      </c>
      <c r="DA166">
        <v>7</v>
      </c>
      <c r="DP166">
        <v>0.3795</v>
      </c>
    </row>
    <row r="167" spans="1:120" x14ac:dyDescent="0.2">
      <c r="A167">
        <v>0.73109999999999997</v>
      </c>
      <c r="J167">
        <v>900</v>
      </c>
      <c r="W167">
        <v>44172</v>
      </c>
      <c r="AI167">
        <v>0.64459999999999995</v>
      </c>
      <c r="AU167">
        <v>0.72940000000000005</v>
      </c>
      <c r="AY167">
        <v>0.99260000000000004</v>
      </c>
      <c r="BF167">
        <v>0.2447</v>
      </c>
      <c r="BR167">
        <v>53770</v>
      </c>
      <c r="CD167">
        <v>24606</v>
      </c>
      <c r="CP167">
        <v>8723</v>
      </c>
      <c r="DA167">
        <v>10</v>
      </c>
      <c r="DP167">
        <v>0.37990000000000002</v>
      </c>
    </row>
    <row r="168" spans="1:120" x14ac:dyDescent="0.2">
      <c r="A168">
        <v>0.77600000000000002</v>
      </c>
      <c r="J168">
        <v>773</v>
      </c>
      <c r="W168">
        <v>38710</v>
      </c>
      <c r="AI168">
        <v>0.60299999999999998</v>
      </c>
      <c r="AU168">
        <v>0.80130000000000001</v>
      </c>
      <c r="AY168">
        <v>0.6603</v>
      </c>
      <c r="BF168">
        <v>0.3644</v>
      </c>
      <c r="BR168">
        <v>55376</v>
      </c>
      <c r="CD168">
        <v>27000</v>
      </c>
      <c r="CP168">
        <v>7146</v>
      </c>
      <c r="DA168">
        <v>12</v>
      </c>
      <c r="DP168">
        <v>0.38109999999999999</v>
      </c>
    </row>
    <row r="169" spans="1:120" x14ac:dyDescent="0.2">
      <c r="A169">
        <v>0.69799999999999995</v>
      </c>
      <c r="J169">
        <v>1464</v>
      </c>
      <c r="W169">
        <v>38890</v>
      </c>
      <c r="AI169">
        <v>0.65</v>
      </c>
      <c r="AU169">
        <v>0.77370000000000005</v>
      </c>
      <c r="AY169">
        <v>0.60499999999999998</v>
      </c>
      <c r="BF169">
        <v>0.35830000000000001</v>
      </c>
      <c r="BR169">
        <v>51943</v>
      </c>
      <c r="CD169">
        <v>22974</v>
      </c>
      <c r="CP169">
        <v>6513</v>
      </c>
      <c r="DA169">
        <v>9</v>
      </c>
      <c r="DP169">
        <v>0.38159999999999999</v>
      </c>
    </row>
    <row r="170" spans="1:120" x14ac:dyDescent="0.2">
      <c r="A170">
        <v>0.8407</v>
      </c>
      <c r="J170">
        <v>1031</v>
      </c>
      <c r="W170">
        <v>31200</v>
      </c>
      <c r="AI170">
        <v>0.68769999999999998</v>
      </c>
      <c r="AU170">
        <v>0.81820000000000004</v>
      </c>
      <c r="AY170">
        <v>0.85499999999999998</v>
      </c>
      <c r="BF170">
        <v>0.29060000000000002</v>
      </c>
      <c r="BR170">
        <v>45411</v>
      </c>
      <c r="CD170">
        <v>19500</v>
      </c>
      <c r="CP170">
        <v>7538</v>
      </c>
      <c r="DA170">
        <v>23</v>
      </c>
      <c r="DP170">
        <v>0.38200000000000001</v>
      </c>
    </row>
    <row r="171" spans="1:120" x14ac:dyDescent="0.2">
      <c r="A171">
        <v>0.82150000000000001</v>
      </c>
      <c r="J171">
        <v>639</v>
      </c>
      <c r="W171">
        <v>44638</v>
      </c>
      <c r="AI171">
        <v>0.67130000000000001</v>
      </c>
      <c r="AU171">
        <v>0.70389999999999997</v>
      </c>
      <c r="AY171">
        <v>0.71709999999999996</v>
      </c>
      <c r="BF171">
        <v>0.25829999999999997</v>
      </c>
      <c r="BR171">
        <v>53957</v>
      </c>
      <c r="CD171">
        <v>25250</v>
      </c>
      <c r="CP171">
        <v>8708</v>
      </c>
      <c r="DA171">
        <v>11</v>
      </c>
      <c r="DP171">
        <v>0.38450000000000001</v>
      </c>
    </row>
    <row r="172" spans="1:120" x14ac:dyDescent="0.2">
      <c r="A172">
        <v>0.83699999999999997</v>
      </c>
      <c r="J172">
        <v>1082</v>
      </c>
      <c r="W172">
        <v>36600</v>
      </c>
      <c r="AI172">
        <v>0.72889999999999999</v>
      </c>
      <c r="AU172">
        <v>0.83809999999999996</v>
      </c>
      <c r="AY172">
        <v>0.79900000000000004</v>
      </c>
      <c r="BF172">
        <v>0.29749999999999999</v>
      </c>
      <c r="BR172">
        <v>50416</v>
      </c>
      <c r="CD172">
        <v>24000</v>
      </c>
      <c r="CP172">
        <v>7176</v>
      </c>
      <c r="DA172">
        <v>13</v>
      </c>
      <c r="DP172">
        <v>0.3846</v>
      </c>
    </row>
    <row r="173" spans="1:120" x14ac:dyDescent="0.2">
      <c r="A173">
        <v>0.75180000000000002</v>
      </c>
      <c r="J173">
        <v>5484</v>
      </c>
      <c r="W173">
        <v>31870</v>
      </c>
      <c r="AI173">
        <v>0.63600000000000001</v>
      </c>
      <c r="AU173">
        <v>0.66569999999999996</v>
      </c>
      <c r="AY173">
        <v>0.50390000000000001</v>
      </c>
      <c r="BF173">
        <v>0.2737</v>
      </c>
      <c r="BR173">
        <v>46672</v>
      </c>
      <c r="CD173">
        <v>25576</v>
      </c>
      <c r="CP173">
        <v>6692</v>
      </c>
      <c r="DA173">
        <v>11</v>
      </c>
      <c r="DP173">
        <v>0.38500000000000001</v>
      </c>
    </row>
    <row r="174" spans="1:120" x14ac:dyDescent="0.2">
      <c r="A174">
        <v>0.75639999999999996</v>
      </c>
      <c r="J174">
        <v>13830</v>
      </c>
      <c r="W174">
        <v>22887</v>
      </c>
      <c r="AI174">
        <v>0.36270000000000002</v>
      </c>
      <c r="AU174">
        <v>0.72189999999999999</v>
      </c>
      <c r="AY174">
        <v>0.56220000000000003</v>
      </c>
      <c r="BF174">
        <v>0.2477</v>
      </c>
      <c r="BR174">
        <v>45872</v>
      </c>
      <c r="CD174">
        <v>21500</v>
      </c>
      <c r="CP174">
        <v>8912</v>
      </c>
      <c r="DA174">
        <v>13</v>
      </c>
      <c r="DP174">
        <v>0.38619999999999999</v>
      </c>
    </row>
    <row r="175" spans="1:120" x14ac:dyDescent="0.2">
      <c r="A175">
        <v>0.83889999999999998</v>
      </c>
      <c r="J175">
        <v>3005</v>
      </c>
      <c r="W175">
        <v>34891</v>
      </c>
      <c r="AI175">
        <v>0.54449999999999998</v>
      </c>
      <c r="AU175">
        <v>0.71040000000000003</v>
      </c>
      <c r="AY175">
        <v>0.70809999999999995</v>
      </c>
      <c r="BF175">
        <v>0.373</v>
      </c>
      <c r="BR175">
        <v>55198</v>
      </c>
      <c r="CD175">
        <v>20000</v>
      </c>
      <c r="CP175">
        <v>9620</v>
      </c>
      <c r="DA175">
        <v>13</v>
      </c>
      <c r="DP175">
        <v>0.38619999999999999</v>
      </c>
    </row>
    <row r="176" spans="1:120" x14ac:dyDescent="0.2">
      <c r="A176">
        <v>0.76370000000000005</v>
      </c>
      <c r="J176">
        <v>1441</v>
      </c>
      <c r="W176">
        <v>37200</v>
      </c>
      <c r="AI176">
        <v>0.55820000000000003</v>
      </c>
      <c r="AU176">
        <v>0.59409999999999996</v>
      </c>
      <c r="AY176">
        <v>0.86050000000000004</v>
      </c>
      <c r="BF176">
        <v>0.32579999999999998</v>
      </c>
      <c r="BR176">
        <v>53610</v>
      </c>
      <c r="CD176">
        <v>26864</v>
      </c>
      <c r="CP176">
        <v>8128</v>
      </c>
      <c r="DA176">
        <v>12</v>
      </c>
      <c r="DP176">
        <v>0.38890000000000002</v>
      </c>
    </row>
    <row r="177" spans="1:120" x14ac:dyDescent="0.2">
      <c r="A177">
        <v>0.66500000000000004</v>
      </c>
      <c r="J177">
        <v>6188</v>
      </c>
      <c r="W177">
        <v>31361</v>
      </c>
      <c r="AI177">
        <v>0.47789999999999999</v>
      </c>
      <c r="AU177">
        <v>0.65849999999999997</v>
      </c>
      <c r="AY177">
        <v>0.80210000000000004</v>
      </c>
      <c r="BF177">
        <v>0.3518</v>
      </c>
      <c r="BR177">
        <v>47327</v>
      </c>
      <c r="CD177">
        <v>26391</v>
      </c>
      <c r="CP177">
        <v>9234</v>
      </c>
      <c r="DA177">
        <v>16</v>
      </c>
      <c r="DP177">
        <v>0.38919999999999999</v>
      </c>
    </row>
    <row r="178" spans="1:120" x14ac:dyDescent="0.2">
      <c r="A178">
        <v>0.70389999999999997</v>
      </c>
      <c r="J178">
        <v>2352</v>
      </c>
      <c r="W178">
        <v>22322</v>
      </c>
      <c r="AI178">
        <v>0.42880000000000001</v>
      </c>
      <c r="AU178">
        <v>0.69340000000000002</v>
      </c>
      <c r="AY178">
        <v>0.66010000000000002</v>
      </c>
      <c r="BF178">
        <v>0.41560000000000002</v>
      </c>
      <c r="BR178">
        <v>48387</v>
      </c>
      <c r="CD178">
        <v>24000</v>
      </c>
      <c r="CP178">
        <v>8104</v>
      </c>
      <c r="DA178">
        <v>16</v>
      </c>
      <c r="DP178">
        <v>0.38969999999999999</v>
      </c>
    </row>
    <row r="179" spans="1:120" x14ac:dyDescent="0.2">
      <c r="A179">
        <v>0.80769999999999997</v>
      </c>
      <c r="J179">
        <v>3933</v>
      </c>
      <c r="W179">
        <v>22811</v>
      </c>
      <c r="AI179">
        <v>0.45610000000000001</v>
      </c>
      <c r="AU179">
        <v>0.65090000000000003</v>
      </c>
      <c r="AY179">
        <v>0.94799999999999995</v>
      </c>
      <c r="BF179">
        <v>0.33400000000000002</v>
      </c>
      <c r="BR179">
        <v>49917</v>
      </c>
      <c r="CD179">
        <v>16961</v>
      </c>
      <c r="CP179">
        <v>7243</v>
      </c>
      <c r="DA179">
        <v>15</v>
      </c>
      <c r="DP179">
        <v>0.39100000000000001</v>
      </c>
    </row>
    <row r="180" spans="1:120" x14ac:dyDescent="0.2">
      <c r="A180">
        <v>0.86480000000000001</v>
      </c>
      <c r="J180">
        <v>37806</v>
      </c>
      <c r="W180">
        <v>22811</v>
      </c>
      <c r="AI180">
        <v>0.40089999999999998</v>
      </c>
      <c r="AU180">
        <v>0.91059999999999997</v>
      </c>
      <c r="AY180">
        <v>0.80049999999999999</v>
      </c>
      <c r="BF180">
        <v>0.42670000000000002</v>
      </c>
      <c r="BR180">
        <v>44947</v>
      </c>
      <c r="CD180">
        <v>21355</v>
      </c>
      <c r="CP180">
        <v>7053</v>
      </c>
      <c r="DA180">
        <v>15</v>
      </c>
      <c r="DP180">
        <v>0.3916</v>
      </c>
    </row>
    <row r="181" spans="1:120" x14ac:dyDescent="0.2">
      <c r="A181">
        <v>0.83840000000000003</v>
      </c>
      <c r="J181">
        <v>2661</v>
      </c>
      <c r="W181">
        <v>41891</v>
      </c>
      <c r="AI181">
        <v>0.80210000000000004</v>
      </c>
      <c r="AU181">
        <v>0.71360000000000001</v>
      </c>
      <c r="AY181">
        <v>0.70630000000000004</v>
      </c>
      <c r="BF181">
        <v>0.1676</v>
      </c>
      <c r="BR181">
        <v>63742</v>
      </c>
      <c r="CD181">
        <v>19509</v>
      </c>
      <c r="CP181">
        <v>12043</v>
      </c>
      <c r="DA181">
        <v>18</v>
      </c>
      <c r="DP181">
        <v>0.39179999999999998</v>
      </c>
    </row>
    <row r="182" spans="1:120" x14ac:dyDescent="0.2">
      <c r="A182">
        <v>0.78210000000000002</v>
      </c>
      <c r="J182">
        <v>3170</v>
      </c>
      <c r="W182">
        <v>22811</v>
      </c>
      <c r="AI182">
        <v>0.37380000000000002</v>
      </c>
      <c r="AU182">
        <v>0.63770000000000004</v>
      </c>
      <c r="AY182">
        <v>0.85960000000000003</v>
      </c>
      <c r="BF182">
        <v>0.42549999999999999</v>
      </c>
      <c r="BR182">
        <v>43361</v>
      </c>
      <c r="CD182">
        <v>21710</v>
      </c>
      <c r="CP182">
        <v>7562</v>
      </c>
      <c r="DA182">
        <v>15</v>
      </c>
      <c r="DP182">
        <v>0.39190000000000003</v>
      </c>
    </row>
    <row r="183" spans="1:120" x14ac:dyDescent="0.2">
      <c r="A183">
        <v>0.7339</v>
      </c>
      <c r="J183">
        <v>2589</v>
      </c>
      <c r="W183">
        <v>22811</v>
      </c>
      <c r="AI183">
        <v>0.39190000000000003</v>
      </c>
      <c r="AU183">
        <v>0.61760000000000004</v>
      </c>
      <c r="AY183">
        <v>0.81440000000000001</v>
      </c>
      <c r="BF183">
        <v>0.32290000000000002</v>
      </c>
      <c r="BR183">
        <v>47596</v>
      </c>
      <c r="CD183">
        <v>19684</v>
      </c>
      <c r="CP183">
        <v>7962</v>
      </c>
      <c r="DA183">
        <v>13</v>
      </c>
      <c r="DP183">
        <v>0.39290000000000003</v>
      </c>
    </row>
    <row r="184" spans="1:120" x14ac:dyDescent="0.2">
      <c r="A184">
        <v>0.84460000000000002</v>
      </c>
      <c r="J184">
        <v>936</v>
      </c>
      <c r="W184">
        <v>22811</v>
      </c>
      <c r="AI184">
        <v>0.39579999999999999</v>
      </c>
      <c r="AU184">
        <v>0.66320000000000001</v>
      </c>
      <c r="AY184">
        <v>0.5917</v>
      </c>
      <c r="BF184">
        <v>0.3543</v>
      </c>
      <c r="BR184">
        <v>47156</v>
      </c>
      <c r="CD184">
        <v>18000</v>
      </c>
      <c r="CP184">
        <v>8046</v>
      </c>
      <c r="DA184">
        <v>15</v>
      </c>
      <c r="DP184">
        <v>0.39290000000000003</v>
      </c>
    </row>
    <row r="185" spans="1:120" x14ac:dyDescent="0.2">
      <c r="A185">
        <v>0.67220000000000002</v>
      </c>
      <c r="J185">
        <v>2266</v>
      </c>
      <c r="W185">
        <v>37135</v>
      </c>
      <c r="AI185">
        <v>0.46079999999999999</v>
      </c>
      <c r="AU185">
        <v>0.75880000000000003</v>
      </c>
      <c r="AY185">
        <v>0.83130000000000004</v>
      </c>
      <c r="BF185">
        <v>0.44700000000000001</v>
      </c>
      <c r="BR185">
        <v>51504</v>
      </c>
      <c r="CD185">
        <v>26854</v>
      </c>
      <c r="CP185">
        <v>8154</v>
      </c>
      <c r="DA185">
        <v>12</v>
      </c>
      <c r="DP185">
        <v>0.39439999999999997</v>
      </c>
    </row>
    <row r="186" spans="1:120" x14ac:dyDescent="0.2">
      <c r="A186">
        <v>0.71060000000000001</v>
      </c>
      <c r="J186">
        <v>1974</v>
      </c>
      <c r="W186">
        <v>40664</v>
      </c>
      <c r="AI186">
        <v>0.67220000000000002</v>
      </c>
      <c r="AU186">
        <v>0.82899999999999996</v>
      </c>
      <c r="AY186">
        <v>0.89880000000000004</v>
      </c>
      <c r="BF186">
        <v>0.2853</v>
      </c>
      <c r="BR186">
        <v>58759</v>
      </c>
      <c r="CD186">
        <v>27000</v>
      </c>
      <c r="CP186">
        <v>7727</v>
      </c>
      <c r="DA186">
        <v>13</v>
      </c>
      <c r="DP186">
        <v>0.39439999999999997</v>
      </c>
    </row>
    <row r="187" spans="1:120" x14ac:dyDescent="0.2">
      <c r="A187">
        <v>0.9546</v>
      </c>
      <c r="J187">
        <v>8818</v>
      </c>
      <c r="W187">
        <v>32352</v>
      </c>
      <c r="AI187">
        <v>0.66710000000000003</v>
      </c>
      <c r="AU187">
        <v>0.99080000000000001</v>
      </c>
      <c r="AY187">
        <v>0.79149999999999998</v>
      </c>
      <c r="BF187">
        <v>0.27079999999999999</v>
      </c>
      <c r="BR187">
        <v>59986</v>
      </c>
      <c r="CD187">
        <v>24250</v>
      </c>
      <c r="CP187">
        <v>8247</v>
      </c>
      <c r="DA187">
        <v>12</v>
      </c>
      <c r="DP187">
        <v>0.39529999999999998</v>
      </c>
    </row>
    <row r="188" spans="1:120" x14ac:dyDescent="0.2">
      <c r="A188">
        <v>0.88939999999999997</v>
      </c>
      <c r="J188">
        <v>499</v>
      </c>
      <c r="W188">
        <v>65025</v>
      </c>
      <c r="AI188">
        <v>0.95169999999999999</v>
      </c>
      <c r="AU188">
        <v>0.77690000000000003</v>
      </c>
      <c r="AY188">
        <v>0.81669999999999998</v>
      </c>
      <c r="BF188">
        <v>0.13739999999999999</v>
      </c>
      <c r="BR188">
        <v>99980</v>
      </c>
      <c r="CD188">
        <v>19000</v>
      </c>
      <c r="CP188">
        <v>16830</v>
      </c>
      <c r="DA188">
        <v>8</v>
      </c>
      <c r="DP188">
        <v>0.39579999999999999</v>
      </c>
    </row>
    <row r="189" spans="1:120" x14ac:dyDescent="0.2">
      <c r="A189">
        <v>0.11269999999999999</v>
      </c>
      <c r="J189">
        <v>2309</v>
      </c>
      <c r="W189">
        <v>27900</v>
      </c>
      <c r="AI189">
        <v>0.6552</v>
      </c>
      <c r="AU189">
        <v>0.91669999999999996</v>
      </c>
      <c r="AY189">
        <v>0.67349999999999999</v>
      </c>
      <c r="BF189">
        <v>0.40710000000000002</v>
      </c>
      <c r="BR189">
        <v>43283</v>
      </c>
      <c r="CD189">
        <v>16758</v>
      </c>
      <c r="CP189">
        <v>6073</v>
      </c>
      <c r="DA189">
        <v>13</v>
      </c>
      <c r="DP189">
        <v>0.3967</v>
      </c>
    </row>
    <row r="190" spans="1:120" x14ac:dyDescent="0.2">
      <c r="A190">
        <v>0.82509999999999994</v>
      </c>
      <c r="J190">
        <v>1567</v>
      </c>
      <c r="W190">
        <v>58649</v>
      </c>
      <c r="AI190">
        <v>0.78159999999999996</v>
      </c>
      <c r="AU190">
        <v>0.70720000000000005</v>
      </c>
      <c r="AY190">
        <v>0.75</v>
      </c>
      <c r="BF190">
        <v>0.1181</v>
      </c>
      <c r="BR190">
        <v>101253</v>
      </c>
      <c r="CD190">
        <v>25000</v>
      </c>
      <c r="CP190">
        <v>11761</v>
      </c>
      <c r="DA190">
        <v>12</v>
      </c>
      <c r="DP190">
        <v>0.39700000000000002</v>
      </c>
    </row>
    <row r="191" spans="1:120" x14ac:dyDescent="0.2">
      <c r="A191">
        <v>0.76859999999999995</v>
      </c>
      <c r="J191">
        <v>853</v>
      </c>
      <c r="W191">
        <v>36460</v>
      </c>
      <c r="AI191">
        <v>0.54969999999999997</v>
      </c>
      <c r="AU191">
        <v>0.61839999999999995</v>
      </c>
      <c r="AY191">
        <v>0.74409999999999998</v>
      </c>
      <c r="BF191">
        <v>0.4385</v>
      </c>
      <c r="BR191">
        <v>55362</v>
      </c>
      <c r="CD191">
        <v>25976</v>
      </c>
      <c r="CP191">
        <v>7265</v>
      </c>
      <c r="DA191">
        <v>11</v>
      </c>
      <c r="DP191">
        <v>0.39729999999999999</v>
      </c>
    </row>
    <row r="192" spans="1:120" x14ac:dyDescent="0.2">
      <c r="A192">
        <v>0.9597</v>
      </c>
      <c r="J192">
        <v>1458</v>
      </c>
      <c r="W192">
        <v>35270</v>
      </c>
      <c r="AI192">
        <v>0.46629999999999999</v>
      </c>
      <c r="AU192">
        <v>0.88100000000000001</v>
      </c>
      <c r="AY192">
        <v>0.83899999999999997</v>
      </c>
      <c r="BF192">
        <v>0.49890000000000001</v>
      </c>
      <c r="BR192">
        <v>43845</v>
      </c>
      <c r="CD192">
        <v>19512</v>
      </c>
      <c r="CP192">
        <v>5652</v>
      </c>
      <c r="DA192">
        <v>9</v>
      </c>
      <c r="DP192">
        <v>0.39800000000000002</v>
      </c>
    </row>
    <row r="193" spans="1:120" x14ac:dyDescent="0.2">
      <c r="A193">
        <v>0.72389999999999999</v>
      </c>
      <c r="J193">
        <v>2025</v>
      </c>
      <c r="W193">
        <v>53230</v>
      </c>
      <c r="AI193">
        <v>0.69330000000000003</v>
      </c>
      <c r="AU193">
        <v>0.89290000000000003</v>
      </c>
      <c r="AY193">
        <v>0.50419999999999998</v>
      </c>
      <c r="BF193">
        <v>0.23880000000000001</v>
      </c>
      <c r="BR193">
        <v>59354</v>
      </c>
      <c r="CD193">
        <v>27000</v>
      </c>
      <c r="CP193">
        <v>7935</v>
      </c>
      <c r="DA193">
        <v>9</v>
      </c>
      <c r="DP193">
        <v>0.3982</v>
      </c>
    </row>
    <row r="194" spans="1:120" x14ac:dyDescent="0.2">
      <c r="A194">
        <v>0.75970000000000004</v>
      </c>
      <c r="J194">
        <v>2324</v>
      </c>
      <c r="W194">
        <v>40490</v>
      </c>
      <c r="AI194">
        <v>0.73809999999999998</v>
      </c>
      <c r="AU194">
        <v>0.7994</v>
      </c>
      <c r="AY194">
        <v>0.77129999999999999</v>
      </c>
      <c r="BF194">
        <v>0.13489999999999999</v>
      </c>
      <c r="BR194">
        <v>52198</v>
      </c>
      <c r="CD194">
        <v>20500</v>
      </c>
      <c r="CP194">
        <v>7744</v>
      </c>
      <c r="DA194">
        <v>14</v>
      </c>
      <c r="DP194">
        <v>0.39850000000000002</v>
      </c>
    </row>
    <row r="195" spans="1:120" x14ac:dyDescent="0.2">
      <c r="A195">
        <v>0.73529999999999995</v>
      </c>
      <c r="J195">
        <v>2083</v>
      </c>
      <c r="W195">
        <v>36560</v>
      </c>
      <c r="AI195">
        <v>0.64380000000000004</v>
      </c>
      <c r="AU195">
        <v>0.754</v>
      </c>
      <c r="AY195">
        <v>0.61660000000000004</v>
      </c>
      <c r="BF195">
        <v>0.15559999999999999</v>
      </c>
      <c r="BR195">
        <v>57165</v>
      </c>
      <c r="CD195">
        <v>25000</v>
      </c>
      <c r="CP195">
        <v>8043</v>
      </c>
      <c r="DA195">
        <v>16</v>
      </c>
      <c r="DP195">
        <v>0.39860000000000001</v>
      </c>
    </row>
    <row r="196" spans="1:120" x14ac:dyDescent="0.2">
      <c r="A196">
        <v>0.8548</v>
      </c>
      <c r="J196">
        <v>866</v>
      </c>
      <c r="W196">
        <v>48450</v>
      </c>
      <c r="AI196">
        <v>0.70369999999999999</v>
      </c>
      <c r="AU196">
        <v>0.92949999999999999</v>
      </c>
      <c r="AY196">
        <v>0.69620000000000004</v>
      </c>
      <c r="BF196">
        <v>0.2732</v>
      </c>
      <c r="BR196">
        <v>63191</v>
      </c>
      <c r="CD196">
        <v>26942</v>
      </c>
      <c r="CP196">
        <v>8127</v>
      </c>
      <c r="DA196">
        <v>10</v>
      </c>
      <c r="DP196">
        <v>0.3987</v>
      </c>
    </row>
    <row r="197" spans="1:120" x14ac:dyDescent="0.2">
      <c r="A197">
        <v>0.89429999999999998</v>
      </c>
      <c r="J197">
        <v>1366</v>
      </c>
      <c r="W197">
        <v>50800</v>
      </c>
      <c r="AI197">
        <v>0.77010000000000001</v>
      </c>
      <c r="AU197">
        <v>0.76039999999999996</v>
      </c>
      <c r="AY197">
        <v>0.98099999999999998</v>
      </c>
      <c r="BF197">
        <v>0.23669999999999999</v>
      </c>
      <c r="BR197">
        <v>69952</v>
      </c>
      <c r="CD197">
        <v>27000</v>
      </c>
      <c r="CP197">
        <v>9533</v>
      </c>
      <c r="DA197">
        <v>9</v>
      </c>
      <c r="DP197">
        <v>0.3987</v>
      </c>
    </row>
    <row r="198" spans="1:120" x14ac:dyDescent="0.2">
      <c r="A198">
        <v>0.63300000000000001</v>
      </c>
      <c r="J198">
        <v>1070</v>
      </c>
      <c r="W198">
        <v>41798</v>
      </c>
      <c r="AI198">
        <v>0.6169</v>
      </c>
      <c r="AU198">
        <v>0.79930000000000001</v>
      </c>
      <c r="AY198">
        <v>0.52329999999999999</v>
      </c>
      <c r="BF198">
        <v>0.43759999999999999</v>
      </c>
      <c r="BR198">
        <v>49156</v>
      </c>
      <c r="CD198">
        <v>25000</v>
      </c>
      <c r="CP198">
        <v>6912</v>
      </c>
      <c r="DA198">
        <v>13</v>
      </c>
      <c r="DP198">
        <v>0.4</v>
      </c>
    </row>
    <row r="199" spans="1:120" x14ac:dyDescent="0.2">
      <c r="A199">
        <v>0.77610000000000001</v>
      </c>
      <c r="J199">
        <v>742</v>
      </c>
      <c r="W199">
        <v>20988</v>
      </c>
      <c r="AI199">
        <v>0.66190000000000004</v>
      </c>
      <c r="AU199">
        <v>0.6734</v>
      </c>
      <c r="AY199">
        <v>0.70830000000000004</v>
      </c>
      <c r="BF199">
        <v>0.2228</v>
      </c>
      <c r="BR199">
        <v>54317</v>
      </c>
      <c r="CD199">
        <v>26984</v>
      </c>
      <c r="CP199">
        <v>7780</v>
      </c>
      <c r="DA199">
        <v>11</v>
      </c>
      <c r="DP199">
        <v>0.4</v>
      </c>
    </row>
    <row r="200" spans="1:120" x14ac:dyDescent="0.2">
      <c r="A200">
        <v>0.86170000000000002</v>
      </c>
      <c r="J200">
        <v>1164</v>
      </c>
      <c r="W200">
        <v>40910</v>
      </c>
      <c r="AI200">
        <v>0.56120000000000003</v>
      </c>
      <c r="AU200">
        <v>0.72699999999999998</v>
      </c>
      <c r="AY200">
        <v>0.70030000000000003</v>
      </c>
      <c r="BF200">
        <v>0.36730000000000002</v>
      </c>
      <c r="BR200">
        <v>55396</v>
      </c>
      <c r="CD200">
        <v>26717</v>
      </c>
      <c r="CP200">
        <v>6842</v>
      </c>
      <c r="DA200">
        <v>9</v>
      </c>
      <c r="DP200">
        <v>0.4</v>
      </c>
    </row>
    <row r="201" spans="1:120" x14ac:dyDescent="0.2">
      <c r="A201">
        <v>0.71830000000000005</v>
      </c>
      <c r="J201">
        <v>1086</v>
      </c>
      <c r="W201">
        <v>54666</v>
      </c>
      <c r="AI201">
        <v>0.65900000000000003</v>
      </c>
      <c r="AU201">
        <v>0.79530000000000001</v>
      </c>
      <c r="AY201">
        <v>0.65259999999999996</v>
      </c>
      <c r="BF201">
        <v>0.3584</v>
      </c>
      <c r="BR201">
        <v>57125</v>
      </c>
      <c r="CD201">
        <v>27000</v>
      </c>
      <c r="CP201">
        <v>7291</v>
      </c>
      <c r="DA201">
        <v>11</v>
      </c>
      <c r="DP201">
        <v>0.40079999999999999</v>
      </c>
    </row>
    <row r="202" spans="1:120" x14ac:dyDescent="0.2">
      <c r="A202">
        <v>0.64039999999999997</v>
      </c>
      <c r="J202">
        <v>1597</v>
      </c>
      <c r="W202">
        <v>52660</v>
      </c>
      <c r="AI202">
        <v>0.61819999999999997</v>
      </c>
      <c r="AU202">
        <v>0.84650000000000003</v>
      </c>
      <c r="AY202">
        <v>0.61619999999999997</v>
      </c>
      <c r="BF202">
        <v>0.32069999999999999</v>
      </c>
      <c r="BR202">
        <v>53460</v>
      </c>
      <c r="CD202">
        <v>27000</v>
      </c>
      <c r="CP202">
        <v>7926</v>
      </c>
      <c r="DA202">
        <v>14</v>
      </c>
      <c r="DP202">
        <v>0.40089999999999998</v>
      </c>
    </row>
    <row r="203" spans="1:120" x14ac:dyDescent="0.2">
      <c r="A203">
        <v>0.79900000000000004</v>
      </c>
      <c r="J203">
        <v>2543</v>
      </c>
      <c r="W203">
        <v>37050</v>
      </c>
      <c r="AI203">
        <v>0.70140000000000002</v>
      </c>
      <c r="AU203">
        <v>0.84089999999999998</v>
      </c>
      <c r="AY203">
        <v>0.77929999999999999</v>
      </c>
      <c r="BF203">
        <v>0.20180000000000001</v>
      </c>
      <c r="BR203">
        <v>52559</v>
      </c>
      <c r="CD203">
        <v>21500</v>
      </c>
      <c r="CP203">
        <v>7251</v>
      </c>
      <c r="DA203">
        <v>14</v>
      </c>
      <c r="DP203">
        <v>0.40150000000000002</v>
      </c>
    </row>
    <row r="204" spans="1:120" x14ac:dyDescent="0.2">
      <c r="A204">
        <v>0.68469999999999998</v>
      </c>
      <c r="J204">
        <v>1440</v>
      </c>
      <c r="W204">
        <v>52130</v>
      </c>
      <c r="AI204">
        <v>0.74029999999999996</v>
      </c>
      <c r="AU204">
        <v>0.76559999999999995</v>
      </c>
      <c r="AY204">
        <v>0.78759999999999997</v>
      </c>
      <c r="BF204">
        <v>0.21690000000000001</v>
      </c>
      <c r="BR204">
        <v>71901</v>
      </c>
      <c r="CD204">
        <v>23000</v>
      </c>
      <c r="CP204">
        <v>10431</v>
      </c>
      <c r="DA204">
        <v>11</v>
      </c>
      <c r="DP204">
        <v>0.4017</v>
      </c>
    </row>
    <row r="205" spans="1:120" x14ac:dyDescent="0.2">
      <c r="A205">
        <v>0.63849999999999996</v>
      </c>
      <c r="J205">
        <v>405</v>
      </c>
      <c r="W205">
        <v>42095</v>
      </c>
      <c r="AI205">
        <v>0.40079999999999999</v>
      </c>
      <c r="AU205">
        <v>0.76619999999999999</v>
      </c>
      <c r="AY205">
        <v>0.75729999999999997</v>
      </c>
      <c r="BF205">
        <v>0.39839999999999998</v>
      </c>
      <c r="BR205">
        <v>51190</v>
      </c>
      <c r="CD205">
        <v>25750</v>
      </c>
      <c r="CP205">
        <v>7559</v>
      </c>
      <c r="DA205">
        <v>10</v>
      </c>
      <c r="DP205">
        <v>0.4017</v>
      </c>
    </row>
    <row r="206" spans="1:120" x14ac:dyDescent="0.2">
      <c r="A206">
        <v>0.88629999999999998</v>
      </c>
      <c r="J206">
        <v>798</v>
      </c>
      <c r="W206">
        <v>20270</v>
      </c>
      <c r="AI206">
        <v>0.67530000000000001</v>
      </c>
      <c r="AU206">
        <v>0.5504</v>
      </c>
      <c r="AY206">
        <v>0.748</v>
      </c>
      <c r="BF206">
        <v>0.3533</v>
      </c>
      <c r="BR206">
        <v>40650</v>
      </c>
      <c r="CD206">
        <v>12971</v>
      </c>
      <c r="CP206">
        <v>5909</v>
      </c>
      <c r="DA206">
        <v>14</v>
      </c>
      <c r="DP206">
        <v>0.40239999999999998</v>
      </c>
    </row>
    <row r="207" spans="1:120" x14ac:dyDescent="0.2">
      <c r="A207">
        <v>0.67520000000000002</v>
      </c>
      <c r="J207">
        <v>1486</v>
      </c>
      <c r="W207">
        <v>20950</v>
      </c>
      <c r="AI207">
        <v>0.41949999999999998</v>
      </c>
      <c r="AU207">
        <v>0.70150000000000001</v>
      </c>
      <c r="AY207">
        <v>0.66800000000000004</v>
      </c>
      <c r="BF207">
        <v>0.49230000000000002</v>
      </c>
      <c r="BR207">
        <v>47361</v>
      </c>
      <c r="CD207">
        <v>21212</v>
      </c>
      <c r="CP207">
        <v>6885</v>
      </c>
      <c r="DA207">
        <v>12</v>
      </c>
      <c r="DP207">
        <v>0.40310000000000001</v>
      </c>
    </row>
    <row r="208" spans="1:120" x14ac:dyDescent="0.2">
      <c r="A208">
        <v>0.80830000000000002</v>
      </c>
      <c r="J208">
        <v>1729</v>
      </c>
      <c r="W208">
        <v>34762</v>
      </c>
      <c r="AI208">
        <v>0.53990000000000005</v>
      </c>
      <c r="AU208">
        <v>0.92559999999999998</v>
      </c>
      <c r="AY208">
        <v>0.75700000000000001</v>
      </c>
      <c r="BF208">
        <v>0.45040000000000002</v>
      </c>
      <c r="BR208">
        <v>52824</v>
      </c>
      <c r="CD208">
        <v>22500</v>
      </c>
      <c r="CP208">
        <v>7384</v>
      </c>
      <c r="DA208">
        <v>12</v>
      </c>
      <c r="DP208">
        <v>0.4032</v>
      </c>
    </row>
    <row r="209" spans="1:120" x14ac:dyDescent="0.2">
      <c r="A209">
        <v>0.9909</v>
      </c>
      <c r="J209">
        <v>25367</v>
      </c>
      <c r="W209">
        <v>68106</v>
      </c>
      <c r="AI209">
        <v>0.88119999999999998</v>
      </c>
      <c r="AU209">
        <v>0.87570000000000003</v>
      </c>
      <c r="AY209">
        <v>0.8145</v>
      </c>
      <c r="BF209">
        <v>0.17860000000000001</v>
      </c>
      <c r="BR209">
        <v>62830</v>
      </c>
      <c r="CD209">
        <v>17500</v>
      </c>
      <c r="CP209">
        <v>12576</v>
      </c>
      <c r="DA209">
        <v>9</v>
      </c>
      <c r="DP209">
        <v>0.40350000000000003</v>
      </c>
    </row>
    <row r="210" spans="1:120" x14ac:dyDescent="0.2">
      <c r="A210">
        <v>0.14510000000000001</v>
      </c>
      <c r="J210">
        <v>22264</v>
      </c>
      <c r="W210">
        <v>28881</v>
      </c>
      <c r="AI210">
        <v>0.75319999999999998</v>
      </c>
      <c r="AU210">
        <v>0.90359999999999996</v>
      </c>
      <c r="AY210">
        <v>0.125</v>
      </c>
      <c r="BF210">
        <v>0.18770000000000001</v>
      </c>
      <c r="BR210">
        <v>63386</v>
      </c>
      <c r="CD210">
        <v>22869</v>
      </c>
      <c r="CP210">
        <v>12702</v>
      </c>
      <c r="DA210">
        <v>18</v>
      </c>
      <c r="DP210">
        <v>0.40400000000000003</v>
      </c>
    </row>
    <row r="211" spans="1:120" x14ac:dyDescent="0.2">
      <c r="A211">
        <v>0.88660000000000005</v>
      </c>
      <c r="J211">
        <v>1083</v>
      </c>
      <c r="W211">
        <v>33371</v>
      </c>
      <c r="AI211">
        <v>0.74629999999999996</v>
      </c>
      <c r="AU211">
        <v>0.82279999999999998</v>
      </c>
      <c r="AY211">
        <v>0.88239999999999996</v>
      </c>
      <c r="BF211">
        <v>0.1835</v>
      </c>
      <c r="BR211">
        <v>64762</v>
      </c>
      <c r="CD211">
        <v>22500</v>
      </c>
      <c r="CP211">
        <v>12922</v>
      </c>
      <c r="DA211">
        <v>16</v>
      </c>
      <c r="DP211">
        <v>0.40400000000000003</v>
      </c>
    </row>
    <row r="212" spans="1:120" x14ac:dyDescent="0.2">
      <c r="A212">
        <v>0.83620000000000005</v>
      </c>
      <c r="J212">
        <v>1379</v>
      </c>
      <c r="W212">
        <v>39824</v>
      </c>
      <c r="AI212">
        <v>0.67600000000000005</v>
      </c>
      <c r="AU212">
        <v>0.76990000000000003</v>
      </c>
      <c r="AY212">
        <v>0.61370000000000002</v>
      </c>
      <c r="BF212">
        <v>0.2336</v>
      </c>
      <c r="BR212">
        <v>58289</v>
      </c>
      <c r="CD212">
        <v>26000</v>
      </c>
      <c r="CP212">
        <v>7039</v>
      </c>
      <c r="DA212">
        <v>12</v>
      </c>
      <c r="DP212">
        <v>0.40429999999999999</v>
      </c>
    </row>
    <row r="213" spans="1:120" x14ac:dyDescent="0.2">
      <c r="A213">
        <v>0.99860000000000004</v>
      </c>
      <c r="J213">
        <v>922</v>
      </c>
      <c r="W213">
        <v>52120</v>
      </c>
      <c r="AI213">
        <v>0.71120000000000005</v>
      </c>
      <c r="AU213">
        <v>0.6129</v>
      </c>
      <c r="AY213">
        <v>0.92589999999999995</v>
      </c>
      <c r="BF213">
        <v>0.2044</v>
      </c>
      <c r="BR213">
        <v>59850</v>
      </c>
      <c r="CD213">
        <v>27000</v>
      </c>
      <c r="CP213">
        <v>8115</v>
      </c>
      <c r="DA213">
        <v>9</v>
      </c>
      <c r="DP213">
        <v>0.40500000000000003</v>
      </c>
    </row>
    <row r="214" spans="1:120" x14ac:dyDescent="0.2">
      <c r="A214">
        <v>0.71540000000000004</v>
      </c>
      <c r="J214">
        <v>867</v>
      </c>
      <c r="W214">
        <v>16530</v>
      </c>
      <c r="AI214">
        <v>0.5</v>
      </c>
      <c r="AU214">
        <v>0.69230000000000003</v>
      </c>
      <c r="AY214">
        <v>0.59930000000000005</v>
      </c>
      <c r="BF214">
        <v>0.56889999999999996</v>
      </c>
      <c r="BR214">
        <v>27981</v>
      </c>
      <c r="CD214">
        <v>24781</v>
      </c>
      <c r="CP214">
        <v>4582</v>
      </c>
      <c r="DA214">
        <v>13</v>
      </c>
      <c r="DP214">
        <v>0.40639999999999998</v>
      </c>
    </row>
    <row r="215" spans="1:120" x14ac:dyDescent="0.2">
      <c r="A215">
        <v>0.95699999999999996</v>
      </c>
      <c r="J215">
        <v>1163</v>
      </c>
      <c r="W215">
        <v>17664</v>
      </c>
      <c r="AI215">
        <v>0.6552</v>
      </c>
      <c r="AU215">
        <v>0.74180000000000001</v>
      </c>
      <c r="AY215">
        <v>0.77700000000000002</v>
      </c>
      <c r="BF215">
        <v>0.3392</v>
      </c>
      <c r="BR215">
        <v>62234</v>
      </c>
      <c r="CD215">
        <v>14745</v>
      </c>
      <c r="CP215">
        <v>6328</v>
      </c>
      <c r="DA215">
        <v>7</v>
      </c>
      <c r="DP215">
        <v>0.40689999999999998</v>
      </c>
    </row>
    <row r="216" spans="1:120" x14ac:dyDescent="0.2">
      <c r="A216">
        <v>0.99709999999999999</v>
      </c>
      <c r="J216">
        <v>1107</v>
      </c>
      <c r="W216">
        <v>39660</v>
      </c>
      <c r="AI216">
        <v>0.50139999999999996</v>
      </c>
      <c r="AU216">
        <v>0.72770000000000001</v>
      </c>
      <c r="AY216">
        <v>0.72399999999999998</v>
      </c>
      <c r="BF216">
        <v>0.3387</v>
      </c>
      <c r="BR216">
        <v>55494</v>
      </c>
      <c r="CD216">
        <v>26028</v>
      </c>
      <c r="CP216">
        <v>7538</v>
      </c>
      <c r="DA216">
        <v>12</v>
      </c>
      <c r="DP216">
        <v>0.40739999999999998</v>
      </c>
    </row>
    <row r="217" spans="1:120" x14ac:dyDescent="0.2">
      <c r="A217">
        <v>0.71040000000000003</v>
      </c>
      <c r="J217">
        <v>7529</v>
      </c>
      <c r="W217">
        <v>40878</v>
      </c>
      <c r="AI217">
        <v>0.57740000000000002</v>
      </c>
      <c r="AU217">
        <v>0.81659999999999999</v>
      </c>
      <c r="AY217">
        <v>0.87490000000000001</v>
      </c>
      <c r="BF217">
        <v>0.26669999999999999</v>
      </c>
      <c r="BR217">
        <v>60787</v>
      </c>
      <c r="CD217">
        <v>23699</v>
      </c>
      <c r="CP217">
        <v>6815</v>
      </c>
      <c r="DA217">
        <v>14</v>
      </c>
      <c r="DP217">
        <v>0.40870000000000001</v>
      </c>
    </row>
    <row r="218" spans="1:120" x14ac:dyDescent="0.2">
      <c r="A218">
        <v>0.82520000000000004</v>
      </c>
      <c r="J218">
        <v>1175</v>
      </c>
      <c r="W218">
        <v>21712</v>
      </c>
      <c r="AI218">
        <v>0.67920000000000003</v>
      </c>
      <c r="AU218">
        <v>0.73499999999999999</v>
      </c>
      <c r="AY218">
        <v>0.88580000000000003</v>
      </c>
      <c r="BF218">
        <v>0.27389999999999998</v>
      </c>
      <c r="BR218">
        <v>55177</v>
      </c>
      <c r="CD218">
        <v>19691</v>
      </c>
      <c r="CP218">
        <v>8542</v>
      </c>
      <c r="DA218">
        <v>18</v>
      </c>
      <c r="DP218">
        <v>0.41020000000000001</v>
      </c>
    </row>
    <row r="219" spans="1:120" x14ac:dyDescent="0.2">
      <c r="A219">
        <v>0.9274</v>
      </c>
      <c r="J219">
        <v>1916</v>
      </c>
      <c r="W219">
        <v>36710</v>
      </c>
      <c r="AI219">
        <v>0.66049999999999998</v>
      </c>
      <c r="AU219">
        <v>0.75770000000000004</v>
      </c>
      <c r="AY219">
        <v>0.77229999999999999</v>
      </c>
      <c r="BF219">
        <v>0.247</v>
      </c>
      <c r="BR219">
        <v>49802</v>
      </c>
      <c r="CD219">
        <v>23249</v>
      </c>
      <c r="CP219">
        <v>7580</v>
      </c>
      <c r="DA219">
        <v>15</v>
      </c>
      <c r="DP219">
        <v>0.41110000000000002</v>
      </c>
    </row>
    <row r="220" spans="1:120" x14ac:dyDescent="0.2">
      <c r="A220">
        <v>0.80359999999999998</v>
      </c>
      <c r="J220">
        <v>1227</v>
      </c>
      <c r="W220">
        <v>36658</v>
      </c>
      <c r="AI220">
        <v>0.61029999999999995</v>
      </c>
      <c r="AU220">
        <v>0.81289999999999996</v>
      </c>
      <c r="AY220">
        <v>0.83330000000000004</v>
      </c>
      <c r="BF220">
        <v>0.3155</v>
      </c>
      <c r="BR220">
        <v>59531</v>
      </c>
      <c r="CD220">
        <v>25000</v>
      </c>
      <c r="CP220">
        <v>7663</v>
      </c>
      <c r="DA220">
        <v>11</v>
      </c>
      <c r="DP220">
        <v>0.41120000000000001</v>
      </c>
    </row>
    <row r="221" spans="1:120" x14ac:dyDescent="0.2">
      <c r="A221">
        <v>0.77329999999999999</v>
      </c>
      <c r="J221">
        <v>1994</v>
      </c>
      <c r="W221">
        <v>47656</v>
      </c>
      <c r="AI221">
        <v>0.63329999999999997</v>
      </c>
      <c r="AU221">
        <v>0.6774</v>
      </c>
      <c r="AY221">
        <v>0.72940000000000005</v>
      </c>
      <c r="BF221">
        <v>0.34560000000000002</v>
      </c>
      <c r="BR221">
        <v>59274</v>
      </c>
      <c r="CD221">
        <v>26000</v>
      </c>
      <c r="CP221">
        <v>6723</v>
      </c>
      <c r="DA221">
        <v>12</v>
      </c>
      <c r="DP221">
        <v>0.41189999999999999</v>
      </c>
    </row>
    <row r="222" spans="1:120" x14ac:dyDescent="0.2">
      <c r="A222">
        <v>0.86219999999999997</v>
      </c>
      <c r="J222">
        <v>1827</v>
      </c>
      <c r="W222">
        <v>19475</v>
      </c>
      <c r="AI222">
        <v>0.33889999999999998</v>
      </c>
      <c r="AU222">
        <v>0.44140000000000001</v>
      </c>
      <c r="AY222">
        <v>0.80130000000000001</v>
      </c>
      <c r="BF222">
        <v>0.31790000000000002</v>
      </c>
      <c r="BR222">
        <v>52766</v>
      </c>
      <c r="CD222">
        <v>25000</v>
      </c>
      <c r="CP222">
        <v>6035</v>
      </c>
      <c r="DA222">
        <v>25</v>
      </c>
      <c r="DP222">
        <v>0.41270000000000001</v>
      </c>
    </row>
    <row r="223" spans="1:120" x14ac:dyDescent="0.2">
      <c r="A223">
        <v>0.96460000000000001</v>
      </c>
      <c r="J223">
        <v>1452</v>
      </c>
      <c r="W223">
        <v>25978</v>
      </c>
      <c r="AI223">
        <v>0.2114</v>
      </c>
      <c r="AU223">
        <v>0.7571</v>
      </c>
      <c r="AY223">
        <v>0.77370000000000005</v>
      </c>
      <c r="BF223">
        <v>0.35520000000000002</v>
      </c>
      <c r="BR223">
        <v>51165</v>
      </c>
      <c r="CD223">
        <v>18752</v>
      </c>
      <c r="CP223">
        <v>5766</v>
      </c>
      <c r="DA223">
        <v>22</v>
      </c>
      <c r="DP223">
        <v>0.41270000000000001</v>
      </c>
    </row>
    <row r="224" spans="1:120" x14ac:dyDescent="0.2">
      <c r="A224">
        <v>0.76980000000000004</v>
      </c>
      <c r="J224">
        <v>1301</v>
      </c>
      <c r="W224">
        <v>26250</v>
      </c>
      <c r="AI224">
        <v>0.64300000000000002</v>
      </c>
      <c r="AU224">
        <v>0.58160000000000001</v>
      </c>
      <c r="AY224">
        <v>0.81820000000000004</v>
      </c>
      <c r="BF224">
        <v>0.22120000000000001</v>
      </c>
      <c r="BR224">
        <v>56201</v>
      </c>
      <c r="CD224">
        <v>27000</v>
      </c>
      <c r="CP224">
        <v>7194</v>
      </c>
      <c r="DA224">
        <v>13</v>
      </c>
      <c r="DP224">
        <v>0.41289999999999999</v>
      </c>
    </row>
    <row r="225" spans="1:120" x14ac:dyDescent="0.2">
      <c r="A225">
        <v>0.75839999999999996</v>
      </c>
      <c r="J225">
        <v>1100</v>
      </c>
      <c r="W225">
        <v>29750</v>
      </c>
      <c r="AI225">
        <v>0.32619999999999999</v>
      </c>
      <c r="AU225">
        <v>0.65800000000000003</v>
      </c>
      <c r="AY225">
        <v>0.70389999999999997</v>
      </c>
      <c r="BF225">
        <v>0.47270000000000001</v>
      </c>
      <c r="BR225">
        <v>48936</v>
      </c>
      <c r="CD225">
        <v>22415</v>
      </c>
      <c r="CP225">
        <v>6394</v>
      </c>
      <c r="DA225">
        <v>15</v>
      </c>
      <c r="DP225">
        <v>0.41460000000000002</v>
      </c>
    </row>
    <row r="226" spans="1:120" x14ac:dyDescent="0.2">
      <c r="A226">
        <v>0.51880000000000004</v>
      </c>
      <c r="J226">
        <v>2272</v>
      </c>
      <c r="W226">
        <v>35300</v>
      </c>
      <c r="AI226">
        <v>0.57789999999999997</v>
      </c>
      <c r="AU226">
        <v>0.83230000000000004</v>
      </c>
      <c r="AY226">
        <v>0.83809999999999996</v>
      </c>
      <c r="BF226">
        <v>0.25740000000000002</v>
      </c>
      <c r="BR226">
        <v>63855</v>
      </c>
      <c r="CD226">
        <v>25000</v>
      </c>
      <c r="CP226">
        <v>6570</v>
      </c>
      <c r="DA226">
        <v>13</v>
      </c>
      <c r="DP226">
        <v>0.41560000000000002</v>
      </c>
    </row>
    <row r="227" spans="1:120" x14ac:dyDescent="0.2">
      <c r="A227">
        <v>0.94189999999999996</v>
      </c>
      <c r="J227">
        <v>569</v>
      </c>
      <c r="W227">
        <v>36350</v>
      </c>
      <c r="AI227">
        <v>0.61580000000000001</v>
      </c>
      <c r="AU227">
        <v>0.42530000000000001</v>
      </c>
      <c r="AY227">
        <v>0.66569999999999996</v>
      </c>
      <c r="BF227">
        <v>0.18779999999999999</v>
      </c>
      <c r="BR227">
        <v>53175</v>
      </c>
      <c r="CD227">
        <v>24599</v>
      </c>
      <c r="CP227">
        <v>8331</v>
      </c>
      <c r="DA227">
        <v>16</v>
      </c>
      <c r="DP227">
        <v>0.4158</v>
      </c>
    </row>
    <row r="228" spans="1:120" x14ac:dyDescent="0.2">
      <c r="A228">
        <v>0.98119999999999996</v>
      </c>
      <c r="J228">
        <v>504</v>
      </c>
      <c r="W228">
        <v>33000</v>
      </c>
      <c r="AI228">
        <v>0.3574</v>
      </c>
      <c r="AU228">
        <v>0.61880000000000002</v>
      </c>
      <c r="AY228">
        <v>0.72189999999999999</v>
      </c>
      <c r="BF228">
        <v>0.4819</v>
      </c>
      <c r="BR228">
        <v>49694</v>
      </c>
      <c r="CD228">
        <v>23250</v>
      </c>
      <c r="CP228">
        <v>4596</v>
      </c>
      <c r="DA228">
        <v>12</v>
      </c>
      <c r="DP228">
        <v>0.41610000000000003</v>
      </c>
    </row>
    <row r="229" spans="1:120" x14ac:dyDescent="0.2">
      <c r="A229">
        <v>0.56000000000000005</v>
      </c>
      <c r="J229">
        <v>380</v>
      </c>
      <c r="W229">
        <v>35014</v>
      </c>
      <c r="AI229">
        <v>0.41120000000000001</v>
      </c>
      <c r="AU229">
        <v>0.45</v>
      </c>
      <c r="AY229">
        <v>0.71040000000000003</v>
      </c>
      <c r="BF229">
        <v>0.40560000000000002</v>
      </c>
      <c r="BR229">
        <v>49898</v>
      </c>
      <c r="CD229">
        <v>24000</v>
      </c>
      <c r="CP229">
        <v>6033</v>
      </c>
      <c r="DA229">
        <v>11</v>
      </c>
      <c r="DP229">
        <v>0.41639999999999999</v>
      </c>
    </row>
    <row r="230" spans="1:120" x14ac:dyDescent="0.2">
      <c r="A230">
        <v>0.93500000000000005</v>
      </c>
      <c r="J230">
        <v>2239</v>
      </c>
      <c r="W230">
        <v>21000</v>
      </c>
      <c r="AI230">
        <v>0.2697</v>
      </c>
      <c r="AU230">
        <v>0.76849999999999996</v>
      </c>
      <c r="AY230">
        <v>0.59409999999999996</v>
      </c>
      <c r="BF230">
        <v>0.52400000000000002</v>
      </c>
      <c r="BR230">
        <v>44468</v>
      </c>
      <c r="CD230">
        <v>27000</v>
      </c>
      <c r="CP230">
        <v>4534</v>
      </c>
      <c r="DA230">
        <v>15</v>
      </c>
      <c r="DP230">
        <v>0.41649999999999998</v>
      </c>
    </row>
    <row r="231" spans="1:120" x14ac:dyDescent="0.2">
      <c r="A231">
        <v>0.52710000000000001</v>
      </c>
      <c r="J231">
        <v>9733</v>
      </c>
      <c r="W231">
        <v>15419</v>
      </c>
      <c r="AI231">
        <v>0.56100000000000005</v>
      </c>
      <c r="AU231">
        <v>0.76880000000000004</v>
      </c>
      <c r="AY231">
        <v>0.65849999999999997</v>
      </c>
      <c r="BF231">
        <v>0.34489999999999998</v>
      </c>
      <c r="BR231">
        <v>47601</v>
      </c>
      <c r="CD231">
        <v>19500</v>
      </c>
      <c r="CP231">
        <v>6918</v>
      </c>
      <c r="DA231">
        <v>16</v>
      </c>
      <c r="DP231">
        <v>0.41649999999999998</v>
      </c>
    </row>
    <row r="232" spans="1:120" x14ac:dyDescent="0.2">
      <c r="A232">
        <v>0.97709999999999997</v>
      </c>
      <c r="J232">
        <v>168</v>
      </c>
      <c r="W232">
        <v>17741</v>
      </c>
      <c r="AI232">
        <v>0.47699999999999998</v>
      </c>
      <c r="AU232">
        <v>0.52380000000000004</v>
      </c>
      <c r="AY232">
        <v>0.69340000000000002</v>
      </c>
      <c r="BF232">
        <v>0.2278</v>
      </c>
      <c r="BR232">
        <v>48928</v>
      </c>
      <c r="CD232">
        <v>21000</v>
      </c>
      <c r="CP232">
        <v>7997</v>
      </c>
      <c r="DA232">
        <v>15</v>
      </c>
      <c r="DP232">
        <v>0.41670000000000001</v>
      </c>
    </row>
    <row r="233" spans="1:120" x14ac:dyDescent="0.2">
      <c r="A233">
        <v>0.90259999999999996</v>
      </c>
      <c r="J233">
        <v>1048</v>
      </c>
      <c r="W233">
        <v>24590</v>
      </c>
      <c r="AI233">
        <v>0.3226</v>
      </c>
      <c r="AU233">
        <v>0.65449999999999997</v>
      </c>
      <c r="AY233">
        <v>0.65090000000000003</v>
      </c>
      <c r="BF233">
        <v>0.51480000000000004</v>
      </c>
      <c r="BR233">
        <v>36355</v>
      </c>
      <c r="CD233">
        <v>27000</v>
      </c>
      <c r="CP233">
        <v>6275</v>
      </c>
      <c r="DA233">
        <v>8</v>
      </c>
      <c r="DP233">
        <v>0.41689999999999999</v>
      </c>
    </row>
    <row r="234" spans="1:120" x14ac:dyDescent="0.2">
      <c r="A234">
        <v>0.50980000000000003</v>
      </c>
      <c r="J234">
        <v>21217</v>
      </c>
      <c r="W234">
        <v>34192</v>
      </c>
      <c r="AI234">
        <v>0.4335</v>
      </c>
      <c r="AU234">
        <v>0.8649</v>
      </c>
      <c r="AY234">
        <v>0.91059999999999997</v>
      </c>
      <c r="BF234">
        <v>0.30209999999999998</v>
      </c>
      <c r="BR234">
        <v>52113</v>
      </c>
      <c r="CD234">
        <v>25000</v>
      </c>
      <c r="CP234">
        <v>7013</v>
      </c>
      <c r="DA234">
        <v>12</v>
      </c>
      <c r="DP234">
        <v>0.41749999999999998</v>
      </c>
    </row>
    <row r="235" spans="1:120" x14ac:dyDescent="0.2">
      <c r="A235">
        <v>0.55220000000000002</v>
      </c>
      <c r="J235">
        <v>851</v>
      </c>
      <c r="W235">
        <v>30432</v>
      </c>
      <c r="AI235">
        <v>0.68810000000000004</v>
      </c>
      <c r="AU235">
        <v>0.68869999999999998</v>
      </c>
      <c r="AY235">
        <v>0.71360000000000001</v>
      </c>
      <c r="BF235">
        <v>0.20469999999999999</v>
      </c>
      <c r="BR235">
        <v>61945</v>
      </c>
      <c r="CD235">
        <v>21000</v>
      </c>
      <c r="CP235">
        <v>11338</v>
      </c>
      <c r="DA235">
        <v>18</v>
      </c>
      <c r="DP235">
        <v>0.41760000000000003</v>
      </c>
    </row>
    <row r="236" spans="1:120" x14ac:dyDescent="0.2">
      <c r="A236">
        <v>0.93479999999999996</v>
      </c>
      <c r="J236">
        <v>15142</v>
      </c>
      <c r="W236">
        <v>35500</v>
      </c>
      <c r="AI236">
        <v>0.52810000000000001</v>
      </c>
      <c r="AU236">
        <v>0.85589999999999999</v>
      </c>
      <c r="AY236">
        <v>0.63770000000000004</v>
      </c>
      <c r="BF236">
        <v>0.1226</v>
      </c>
      <c r="BR236">
        <v>55041</v>
      </c>
      <c r="CD236">
        <v>20801</v>
      </c>
      <c r="CP236">
        <v>6512</v>
      </c>
      <c r="DA236">
        <v>16</v>
      </c>
      <c r="DP236">
        <v>0.41799999999999998</v>
      </c>
    </row>
    <row r="237" spans="1:120" x14ac:dyDescent="0.2">
      <c r="A237">
        <v>0.73980000000000001</v>
      </c>
      <c r="J237">
        <v>956</v>
      </c>
      <c r="W237">
        <v>28568</v>
      </c>
      <c r="AI237">
        <v>0.71079999999999999</v>
      </c>
      <c r="AU237">
        <v>0.6008</v>
      </c>
      <c r="AY237">
        <v>0.61760000000000004</v>
      </c>
      <c r="BF237">
        <v>0.20710000000000001</v>
      </c>
      <c r="BR237">
        <v>57262</v>
      </c>
      <c r="CD237">
        <v>21250</v>
      </c>
      <c r="CP237">
        <v>10853</v>
      </c>
      <c r="DA237">
        <v>19</v>
      </c>
      <c r="DP237">
        <v>0.41870000000000002</v>
      </c>
    </row>
    <row r="238" spans="1:120" x14ac:dyDescent="0.2">
      <c r="A238">
        <v>0.81689999999999996</v>
      </c>
      <c r="J238">
        <v>146</v>
      </c>
      <c r="W238">
        <v>34630</v>
      </c>
      <c r="AI238">
        <v>0.48630000000000001</v>
      </c>
      <c r="AU238">
        <v>0.76670000000000005</v>
      </c>
      <c r="AY238">
        <v>0.66320000000000001</v>
      </c>
      <c r="BF238">
        <v>0.39150000000000001</v>
      </c>
      <c r="BR238">
        <v>51152</v>
      </c>
      <c r="CD238">
        <v>23250</v>
      </c>
      <c r="CP238">
        <v>6316</v>
      </c>
      <c r="DA238">
        <v>16</v>
      </c>
      <c r="DP238">
        <v>0.41880000000000001</v>
      </c>
    </row>
    <row r="239" spans="1:120" x14ac:dyDescent="0.2">
      <c r="A239">
        <v>0.71899999999999997</v>
      </c>
      <c r="J239">
        <v>872</v>
      </c>
      <c r="W239">
        <v>19126</v>
      </c>
      <c r="AI239">
        <v>0.44290000000000002</v>
      </c>
      <c r="AU239">
        <v>0.65149999999999997</v>
      </c>
      <c r="AY239">
        <v>0.75880000000000003</v>
      </c>
      <c r="BF239">
        <v>0.46810000000000002</v>
      </c>
      <c r="BR239">
        <v>48860</v>
      </c>
      <c r="CD239">
        <v>24250</v>
      </c>
      <c r="CP239">
        <v>5504</v>
      </c>
      <c r="DA239">
        <v>10</v>
      </c>
      <c r="DP239">
        <v>0.4194</v>
      </c>
    </row>
    <row r="240" spans="1:120" x14ac:dyDescent="0.2">
      <c r="A240">
        <v>1</v>
      </c>
      <c r="J240">
        <v>983</v>
      </c>
      <c r="W240">
        <v>37310</v>
      </c>
      <c r="AI240">
        <v>0.3392</v>
      </c>
      <c r="AU240">
        <v>0.6986</v>
      </c>
      <c r="AY240">
        <v>0.82899999999999996</v>
      </c>
      <c r="BF240">
        <v>0.37940000000000002</v>
      </c>
      <c r="BR240">
        <v>52084</v>
      </c>
      <c r="CD240">
        <v>25242</v>
      </c>
      <c r="CP240">
        <v>7375</v>
      </c>
      <c r="DA240">
        <v>16</v>
      </c>
      <c r="DP240">
        <v>0.41949999999999998</v>
      </c>
    </row>
    <row r="241" spans="1:120" x14ac:dyDescent="0.2">
      <c r="A241">
        <v>0.76759999999999995</v>
      </c>
      <c r="J241">
        <v>870</v>
      </c>
      <c r="W241">
        <v>37174</v>
      </c>
      <c r="AI241">
        <v>0.53610000000000002</v>
      </c>
      <c r="AU241">
        <v>0.58299999999999996</v>
      </c>
      <c r="AY241">
        <v>0.99080000000000001</v>
      </c>
      <c r="BF241">
        <v>0.31219999999999998</v>
      </c>
      <c r="BR241">
        <v>62972</v>
      </c>
      <c r="CD241">
        <v>15000</v>
      </c>
      <c r="CP241">
        <v>6477</v>
      </c>
      <c r="DA241">
        <v>11</v>
      </c>
      <c r="DP241">
        <v>0.41970000000000002</v>
      </c>
    </row>
    <row r="242" spans="1:120" x14ac:dyDescent="0.2">
      <c r="A242">
        <v>0.78800000000000003</v>
      </c>
      <c r="J242">
        <v>4210</v>
      </c>
      <c r="W242">
        <v>35880</v>
      </c>
      <c r="AI242">
        <v>0.27900000000000003</v>
      </c>
      <c r="AU242">
        <v>0.77190000000000003</v>
      </c>
      <c r="AY242">
        <v>0.77690000000000003</v>
      </c>
      <c r="BF242">
        <v>0.36749999999999999</v>
      </c>
      <c r="BR242">
        <v>55552</v>
      </c>
      <c r="CD242">
        <v>21500</v>
      </c>
      <c r="CP242">
        <v>6778</v>
      </c>
      <c r="DA242">
        <v>12</v>
      </c>
      <c r="DP242">
        <v>0.42</v>
      </c>
    </row>
    <row r="243" spans="1:120" x14ac:dyDescent="0.2">
      <c r="A243">
        <v>0.8296</v>
      </c>
      <c r="J243">
        <v>925</v>
      </c>
      <c r="W243">
        <v>19744</v>
      </c>
      <c r="AI243">
        <v>0.56589999999999996</v>
      </c>
      <c r="AU243">
        <v>0.65</v>
      </c>
      <c r="AY243">
        <v>0.91669999999999996</v>
      </c>
      <c r="BF243">
        <v>0.30459999999999998</v>
      </c>
      <c r="BR243">
        <v>50579</v>
      </c>
      <c r="CD243">
        <v>18969</v>
      </c>
      <c r="CP243">
        <v>8130</v>
      </c>
      <c r="DA243">
        <v>14</v>
      </c>
      <c r="DP243">
        <v>0.42009999999999997</v>
      </c>
    </row>
    <row r="244" spans="1:120" x14ac:dyDescent="0.2">
      <c r="A244">
        <v>0.89419999999999999</v>
      </c>
      <c r="J244">
        <v>924</v>
      </c>
      <c r="W244">
        <v>35380</v>
      </c>
      <c r="AI244">
        <v>0.47760000000000002</v>
      </c>
      <c r="AU244">
        <v>0.55900000000000005</v>
      </c>
      <c r="AY244">
        <v>0.70720000000000005</v>
      </c>
      <c r="BF244">
        <v>0.38150000000000001</v>
      </c>
      <c r="BR244">
        <v>59483</v>
      </c>
      <c r="CD244">
        <v>22018</v>
      </c>
      <c r="CP244">
        <v>6758</v>
      </c>
      <c r="DA244">
        <v>11</v>
      </c>
      <c r="DP244">
        <v>0.42080000000000001</v>
      </c>
    </row>
    <row r="245" spans="1:120" x14ac:dyDescent="0.2">
      <c r="A245">
        <v>0.86629999999999996</v>
      </c>
      <c r="J245">
        <v>538</v>
      </c>
      <c r="W245">
        <v>39822</v>
      </c>
      <c r="AI245">
        <v>0.35680000000000001</v>
      </c>
      <c r="AU245">
        <v>0.50349999999999995</v>
      </c>
      <c r="AY245">
        <v>0.61839999999999995</v>
      </c>
      <c r="BF245">
        <v>0.40849999999999997</v>
      </c>
      <c r="BR245">
        <v>55646</v>
      </c>
      <c r="CD245">
        <v>25000</v>
      </c>
      <c r="CP245">
        <v>6799</v>
      </c>
      <c r="DA245">
        <v>10</v>
      </c>
      <c r="DP245">
        <v>0.42120000000000002</v>
      </c>
    </row>
    <row r="246" spans="1:120" x14ac:dyDescent="0.2">
      <c r="A246">
        <v>0.75549999999999995</v>
      </c>
      <c r="J246">
        <v>494</v>
      </c>
      <c r="W246">
        <v>33700</v>
      </c>
      <c r="AI246">
        <v>0.41289999999999999</v>
      </c>
      <c r="AU246">
        <v>0.52710000000000001</v>
      </c>
      <c r="AY246">
        <v>0.88100000000000001</v>
      </c>
      <c r="BF246">
        <v>0.37059999999999998</v>
      </c>
      <c r="BR246">
        <v>45846</v>
      </c>
      <c r="CD246">
        <v>24625</v>
      </c>
      <c r="CP246">
        <v>4904</v>
      </c>
      <c r="DA246">
        <v>8</v>
      </c>
      <c r="DP246">
        <v>0.42130000000000001</v>
      </c>
    </row>
    <row r="247" spans="1:120" x14ac:dyDescent="0.2">
      <c r="A247">
        <v>0.48170000000000002</v>
      </c>
      <c r="J247">
        <v>10780</v>
      </c>
      <c r="W247">
        <v>36200</v>
      </c>
      <c r="AI247">
        <v>0.33739999999999998</v>
      </c>
      <c r="AU247">
        <v>0.69299999999999995</v>
      </c>
      <c r="AY247">
        <v>0.89290000000000003</v>
      </c>
      <c r="BF247">
        <v>0.38040000000000002</v>
      </c>
      <c r="BR247">
        <v>54058</v>
      </c>
      <c r="CD247">
        <v>23887</v>
      </c>
      <c r="CP247">
        <v>6159</v>
      </c>
      <c r="DA247">
        <v>15</v>
      </c>
      <c r="DP247">
        <v>0.42180000000000001</v>
      </c>
    </row>
    <row r="248" spans="1:120" x14ac:dyDescent="0.2">
      <c r="A248">
        <v>0.64580000000000004</v>
      </c>
      <c r="J248">
        <v>1604</v>
      </c>
      <c r="W248">
        <v>19869</v>
      </c>
      <c r="AI248">
        <v>0.51029999999999998</v>
      </c>
      <c r="AU248">
        <v>0.6542</v>
      </c>
      <c r="AY248">
        <v>0.7994</v>
      </c>
      <c r="BF248">
        <v>0.30549999999999999</v>
      </c>
      <c r="BR248">
        <v>51532</v>
      </c>
      <c r="CD248">
        <v>20500</v>
      </c>
      <c r="CP248">
        <v>9205</v>
      </c>
      <c r="DA248">
        <v>19</v>
      </c>
      <c r="DP248">
        <v>0.42280000000000001</v>
      </c>
    </row>
    <row r="249" spans="1:120" x14ac:dyDescent="0.2">
      <c r="A249">
        <v>0.9395</v>
      </c>
      <c r="J249">
        <v>1300</v>
      </c>
      <c r="W249">
        <v>41684</v>
      </c>
      <c r="AI249">
        <v>0.48420000000000002</v>
      </c>
      <c r="AU249">
        <v>0.70799999999999996</v>
      </c>
      <c r="AY249">
        <v>0.754</v>
      </c>
      <c r="BF249">
        <v>0.30809999999999998</v>
      </c>
      <c r="BR249">
        <v>55504</v>
      </c>
      <c r="CD249">
        <v>27000</v>
      </c>
      <c r="CP249">
        <v>6614</v>
      </c>
      <c r="DA249">
        <v>16</v>
      </c>
      <c r="DP249">
        <v>0.4234</v>
      </c>
    </row>
    <row r="250" spans="1:120" x14ac:dyDescent="0.2">
      <c r="A250">
        <v>0.72529999999999994</v>
      </c>
      <c r="J250">
        <v>1148</v>
      </c>
      <c r="W250">
        <v>56950</v>
      </c>
      <c r="AI250">
        <v>0.6159</v>
      </c>
      <c r="AU250">
        <v>0.84970000000000001</v>
      </c>
      <c r="AY250">
        <v>0.92949999999999999</v>
      </c>
      <c r="BF250">
        <v>0.47489999999999999</v>
      </c>
      <c r="BR250">
        <v>58799</v>
      </c>
      <c r="CD250">
        <v>27000</v>
      </c>
      <c r="CP250">
        <v>7469</v>
      </c>
      <c r="DA250">
        <v>11</v>
      </c>
      <c r="DP250">
        <v>0.42359999999999998</v>
      </c>
    </row>
    <row r="251" spans="1:120" x14ac:dyDescent="0.2">
      <c r="A251">
        <v>0.80700000000000005</v>
      </c>
      <c r="J251">
        <v>1224</v>
      </c>
      <c r="W251">
        <v>49552</v>
      </c>
      <c r="AI251">
        <v>0.62870000000000004</v>
      </c>
      <c r="AU251">
        <v>0.83209999999999995</v>
      </c>
      <c r="AY251">
        <v>0.76039999999999996</v>
      </c>
      <c r="BF251">
        <v>0.27039999999999997</v>
      </c>
      <c r="BR251">
        <v>54742</v>
      </c>
      <c r="CD251">
        <v>27000</v>
      </c>
      <c r="CP251">
        <v>7879</v>
      </c>
      <c r="DA251">
        <v>14</v>
      </c>
      <c r="DP251">
        <v>0.42449999999999999</v>
      </c>
    </row>
    <row r="252" spans="1:120" x14ac:dyDescent="0.2">
      <c r="A252">
        <v>0.57030000000000003</v>
      </c>
      <c r="J252">
        <v>1083</v>
      </c>
      <c r="W252">
        <v>35056</v>
      </c>
      <c r="AI252">
        <v>0.71530000000000005</v>
      </c>
      <c r="AU252">
        <v>0.78310000000000002</v>
      </c>
      <c r="AY252">
        <v>0.79930000000000001</v>
      </c>
      <c r="BF252">
        <v>0.24709999999999999</v>
      </c>
      <c r="BR252">
        <v>53187</v>
      </c>
      <c r="CD252">
        <v>26000</v>
      </c>
      <c r="CP252">
        <v>7256</v>
      </c>
      <c r="DA252">
        <v>10</v>
      </c>
      <c r="DP252">
        <v>0.42530000000000001</v>
      </c>
    </row>
    <row r="253" spans="1:120" x14ac:dyDescent="0.2">
      <c r="A253">
        <v>0.81850000000000001</v>
      </c>
      <c r="J253">
        <v>3026</v>
      </c>
      <c r="W253">
        <v>40218</v>
      </c>
      <c r="AI253">
        <v>0.65359999999999996</v>
      </c>
      <c r="AU253">
        <v>0.66100000000000003</v>
      </c>
      <c r="AY253">
        <v>0.6734</v>
      </c>
      <c r="BF253">
        <v>0.23899999999999999</v>
      </c>
      <c r="BR253">
        <v>49584</v>
      </c>
      <c r="CD253">
        <v>23000</v>
      </c>
      <c r="CP253">
        <v>6660</v>
      </c>
      <c r="DA253">
        <v>10</v>
      </c>
      <c r="DP253">
        <v>0.42549999999999999</v>
      </c>
    </row>
    <row r="254" spans="1:120" x14ac:dyDescent="0.2">
      <c r="A254">
        <v>0.89880000000000004</v>
      </c>
      <c r="J254">
        <v>3193</v>
      </c>
      <c r="W254">
        <v>13000</v>
      </c>
      <c r="AI254">
        <v>0.35830000000000001</v>
      </c>
      <c r="AU254">
        <v>0.86760000000000004</v>
      </c>
      <c r="AY254">
        <v>0.72699999999999998</v>
      </c>
      <c r="BF254">
        <v>0.37680000000000002</v>
      </c>
      <c r="BR254">
        <v>35833</v>
      </c>
      <c r="CD254">
        <v>25000</v>
      </c>
      <c r="CP254">
        <v>6382</v>
      </c>
      <c r="DA254">
        <v>9</v>
      </c>
      <c r="DP254">
        <v>0.42630000000000001</v>
      </c>
    </row>
    <row r="255" spans="1:120" x14ac:dyDescent="0.2">
      <c r="A255">
        <v>0.81869999999999998</v>
      </c>
      <c r="J255">
        <v>10035</v>
      </c>
      <c r="W255">
        <v>39350</v>
      </c>
      <c r="AI255">
        <v>0.74060000000000004</v>
      </c>
      <c r="AU255">
        <v>0.75360000000000005</v>
      </c>
      <c r="AY255">
        <v>0.79530000000000001</v>
      </c>
      <c r="BF255">
        <v>0.17430000000000001</v>
      </c>
      <c r="BR255">
        <v>58375</v>
      </c>
      <c r="CD255">
        <v>23250</v>
      </c>
      <c r="CP255">
        <v>9559</v>
      </c>
      <c r="DA255">
        <v>13</v>
      </c>
      <c r="DP255">
        <v>0.42680000000000001</v>
      </c>
    </row>
    <row r="256" spans="1:120" x14ac:dyDescent="0.2">
      <c r="A256">
        <v>0.70909999999999995</v>
      </c>
      <c r="J256">
        <v>738</v>
      </c>
      <c r="W256">
        <v>14760</v>
      </c>
      <c r="AI256">
        <v>0.58720000000000006</v>
      </c>
      <c r="AU256">
        <v>0.65849999999999997</v>
      </c>
      <c r="AY256">
        <v>0.84650000000000003</v>
      </c>
      <c r="BF256">
        <v>0.31430000000000002</v>
      </c>
      <c r="BR256">
        <v>55874</v>
      </c>
      <c r="CD256">
        <v>27000</v>
      </c>
      <c r="CP256">
        <v>10682</v>
      </c>
      <c r="DA256">
        <v>16</v>
      </c>
      <c r="DP256">
        <v>0.4274</v>
      </c>
    </row>
    <row r="257" spans="1:120" x14ac:dyDescent="0.2">
      <c r="A257">
        <v>0.8982</v>
      </c>
      <c r="J257">
        <v>702</v>
      </c>
      <c r="W257">
        <v>26102</v>
      </c>
      <c r="AI257">
        <v>0.41460000000000002</v>
      </c>
      <c r="AU257">
        <v>0.44640000000000002</v>
      </c>
      <c r="AY257">
        <v>0.84089999999999998</v>
      </c>
      <c r="BF257">
        <v>0.29880000000000001</v>
      </c>
      <c r="BR257">
        <v>54186</v>
      </c>
      <c r="CD257">
        <v>19500</v>
      </c>
      <c r="CP257">
        <v>4499</v>
      </c>
      <c r="DA257">
        <v>18</v>
      </c>
      <c r="DP257">
        <v>0.4274</v>
      </c>
    </row>
    <row r="258" spans="1:120" x14ac:dyDescent="0.2">
      <c r="A258">
        <v>0.6754</v>
      </c>
      <c r="J258">
        <v>1230</v>
      </c>
      <c r="W258">
        <v>35410</v>
      </c>
      <c r="AI258">
        <v>0.47639999999999999</v>
      </c>
      <c r="AU258">
        <v>0.82169999999999999</v>
      </c>
      <c r="AY258">
        <v>0.76559999999999995</v>
      </c>
      <c r="BF258">
        <v>0.2414</v>
      </c>
      <c r="BR258">
        <v>56075</v>
      </c>
      <c r="CD258">
        <v>25750</v>
      </c>
      <c r="CP258">
        <v>6511</v>
      </c>
      <c r="DA258">
        <v>21</v>
      </c>
      <c r="DP258">
        <v>0.4279</v>
      </c>
    </row>
    <row r="259" spans="1:120" x14ac:dyDescent="0.2">
      <c r="A259">
        <v>0.6925</v>
      </c>
      <c r="J259">
        <v>3134</v>
      </c>
      <c r="W259">
        <v>53350</v>
      </c>
      <c r="AI259">
        <v>0.70609999999999995</v>
      </c>
      <c r="AU259">
        <v>0.82050000000000001</v>
      </c>
      <c r="AY259">
        <v>0.76619999999999999</v>
      </c>
      <c r="BF259">
        <v>0.30020000000000002</v>
      </c>
      <c r="BR259">
        <v>44860</v>
      </c>
      <c r="CD259">
        <v>26000</v>
      </c>
      <c r="CP259">
        <v>10972</v>
      </c>
      <c r="DA259">
        <v>10</v>
      </c>
      <c r="DP259">
        <v>0.42809999999999998</v>
      </c>
    </row>
    <row r="260" spans="1:120" x14ac:dyDescent="0.2">
      <c r="A260">
        <v>0.9194</v>
      </c>
      <c r="J260">
        <v>2438</v>
      </c>
      <c r="W260">
        <v>24466</v>
      </c>
      <c r="AI260">
        <v>0.56589999999999996</v>
      </c>
      <c r="AU260">
        <v>0.83489999999999998</v>
      </c>
      <c r="AY260">
        <v>0.5504</v>
      </c>
      <c r="BF260">
        <v>0.33800000000000002</v>
      </c>
      <c r="BR260">
        <v>45099</v>
      </c>
      <c r="CD260">
        <v>26000</v>
      </c>
      <c r="CP260">
        <v>7047</v>
      </c>
      <c r="DA260">
        <v>18</v>
      </c>
      <c r="DP260">
        <v>0.42830000000000001</v>
      </c>
    </row>
    <row r="261" spans="1:120" x14ac:dyDescent="0.2">
      <c r="A261">
        <v>0.97840000000000005</v>
      </c>
      <c r="J261">
        <v>10055</v>
      </c>
      <c r="W261">
        <v>32946</v>
      </c>
      <c r="AI261">
        <v>0.67200000000000004</v>
      </c>
      <c r="AU261">
        <v>0.6875</v>
      </c>
      <c r="AY261">
        <v>0.70150000000000001</v>
      </c>
      <c r="BF261">
        <v>0.26340000000000002</v>
      </c>
      <c r="BR261">
        <v>71030</v>
      </c>
      <c r="CD261">
        <v>23250</v>
      </c>
      <c r="CP261">
        <v>10733</v>
      </c>
      <c r="DA261">
        <v>12</v>
      </c>
      <c r="DP261">
        <v>0.42880000000000001</v>
      </c>
    </row>
    <row r="262" spans="1:120" x14ac:dyDescent="0.2">
      <c r="A262">
        <v>0.75419999999999998</v>
      </c>
      <c r="J262">
        <v>8106</v>
      </c>
      <c r="W262">
        <v>16240</v>
      </c>
      <c r="AI262">
        <v>0.46439999999999998</v>
      </c>
      <c r="AU262">
        <v>0.7762</v>
      </c>
      <c r="AY262">
        <v>0.92559999999999998</v>
      </c>
      <c r="BF262">
        <v>0.3664</v>
      </c>
      <c r="BR262">
        <v>51793</v>
      </c>
      <c r="CD262">
        <v>25000</v>
      </c>
      <c r="CP262">
        <v>10472</v>
      </c>
      <c r="DA262">
        <v>14</v>
      </c>
      <c r="DP262">
        <v>0.42909999999999998</v>
      </c>
    </row>
    <row r="263" spans="1:120" x14ac:dyDescent="0.2">
      <c r="A263">
        <v>0.7964</v>
      </c>
      <c r="J263">
        <v>1205</v>
      </c>
      <c r="W263">
        <v>14778</v>
      </c>
      <c r="AI263">
        <v>0.46870000000000001</v>
      </c>
      <c r="AU263">
        <v>0.94299999999999995</v>
      </c>
      <c r="AY263">
        <v>0.87570000000000003</v>
      </c>
      <c r="BF263">
        <v>0.34229999999999999</v>
      </c>
      <c r="BR263">
        <v>54735</v>
      </c>
      <c r="CD263">
        <v>21000</v>
      </c>
      <c r="CP263">
        <v>10752</v>
      </c>
      <c r="DA263">
        <v>15</v>
      </c>
      <c r="DP263">
        <v>0.42959999999999998</v>
      </c>
    </row>
    <row r="264" spans="1:120" x14ac:dyDescent="0.2">
      <c r="A264">
        <v>0.91390000000000005</v>
      </c>
      <c r="J264">
        <v>716</v>
      </c>
      <c r="W264">
        <v>48470</v>
      </c>
      <c r="AI264">
        <v>0.70799999999999996</v>
      </c>
      <c r="AU264">
        <v>0.6522</v>
      </c>
      <c r="AY264">
        <v>0.90359999999999996</v>
      </c>
      <c r="BF264">
        <v>0.16980000000000001</v>
      </c>
      <c r="BR264">
        <v>94823</v>
      </c>
      <c r="CD264">
        <v>27000</v>
      </c>
      <c r="CP264">
        <v>9222</v>
      </c>
      <c r="DA264">
        <v>11</v>
      </c>
      <c r="DP264">
        <v>0.43</v>
      </c>
    </row>
    <row r="265" spans="1:120" x14ac:dyDescent="0.2">
      <c r="A265">
        <v>0.78669999999999995</v>
      </c>
      <c r="J265">
        <v>1298</v>
      </c>
      <c r="W265">
        <v>18690</v>
      </c>
      <c r="AI265">
        <v>0.51039999999999996</v>
      </c>
      <c r="AU265">
        <v>0.78280000000000005</v>
      </c>
      <c r="AY265">
        <v>0.82279999999999998</v>
      </c>
      <c r="BF265">
        <v>0.46910000000000002</v>
      </c>
      <c r="BR265">
        <v>41663</v>
      </c>
      <c r="CD265">
        <v>24375</v>
      </c>
      <c r="CP265">
        <v>5647</v>
      </c>
      <c r="DA265">
        <v>15</v>
      </c>
      <c r="DP265">
        <v>0.4304</v>
      </c>
    </row>
    <row r="266" spans="1:120" x14ac:dyDescent="0.2">
      <c r="A266">
        <v>0.99160000000000004</v>
      </c>
      <c r="J266">
        <v>18854</v>
      </c>
      <c r="W266">
        <v>23000</v>
      </c>
      <c r="AI266">
        <v>0.61870000000000003</v>
      </c>
      <c r="AU266">
        <v>0.76319999999999999</v>
      </c>
      <c r="AY266">
        <v>0.76990000000000003</v>
      </c>
      <c r="BF266">
        <v>0.3276</v>
      </c>
      <c r="BR266">
        <v>47314</v>
      </c>
      <c r="CD266">
        <v>25000</v>
      </c>
      <c r="CP266">
        <v>7119</v>
      </c>
      <c r="DA266">
        <v>15</v>
      </c>
      <c r="DP266">
        <v>0.43120000000000003</v>
      </c>
    </row>
    <row r="267" spans="1:120" x14ac:dyDescent="0.2">
      <c r="A267">
        <v>0.77769999999999995</v>
      </c>
      <c r="J267">
        <v>3288</v>
      </c>
      <c r="W267">
        <v>21548</v>
      </c>
      <c r="AI267">
        <v>0.67010000000000003</v>
      </c>
      <c r="AU267">
        <v>0.88370000000000004</v>
      </c>
      <c r="AY267">
        <v>0.6129</v>
      </c>
      <c r="BF267">
        <v>0.2923</v>
      </c>
      <c r="BR267">
        <v>56118</v>
      </c>
      <c r="CD267">
        <v>24500</v>
      </c>
      <c r="CP267">
        <v>10156</v>
      </c>
      <c r="DA267">
        <v>15</v>
      </c>
      <c r="DP267">
        <v>0.43180000000000002</v>
      </c>
    </row>
    <row r="268" spans="1:120" x14ac:dyDescent="0.2">
      <c r="A268">
        <v>0.83020000000000005</v>
      </c>
      <c r="J268">
        <v>1149</v>
      </c>
      <c r="W268">
        <v>41970</v>
      </c>
      <c r="AI268">
        <v>0.79949999999999999</v>
      </c>
      <c r="AU268">
        <v>0.84550000000000003</v>
      </c>
      <c r="AY268">
        <v>0.69230000000000003</v>
      </c>
      <c r="BF268">
        <v>0.1648</v>
      </c>
      <c r="BR268">
        <v>58427</v>
      </c>
      <c r="CD268">
        <v>26800</v>
      </c>
      <c r="CP268">
        <v>8709</v>
      </c>
      <c r="DA268">
        <v>9</v>
      </c>
      <c r="DP268">
        <v>0.432</v>
      </c>
    </row>
    <row r="269" spans="1:120" x14ac:dyDescent="0.2">
      <c r="A269">
        <v>0.79239999999999999</v>
      </c>
      <c r="J269">
        <v>1668</v>
      </c>
      <c r="W269">
        <v>61050</v>
      </c>
      <c r="AI269">
        <v>0.75980000000000003</v>
      </c>
      <c r="AU269">
        <v>0.78359999999999996</v>
      </c>
      <c r="AY269">
        <v>0.74180000000000001</v>
      </c>
      <c r="BF269">
        <v>0.25750000000000001</v>
      </c>
      <c r="BR269">
        <v>65590</v>
      </c>
      <c r="CD269">
        <v>26077</v>
      </c>
      <c r="CP269">
        <v>8916</v>
      </c>
      <c r="DA269">
        <v>10</v>
      </c>
      <c r="DP269">
        <v>0.432</v>
      </c>
    </row>
    <row r="270" spans="1:120" x14ac:dyDescent="0.2">
      <c r="A270">
        <v>0.75319999999999998</v>
      </c>
      <c r="J270">
        <v>1632</v>
      </c>
      <c r="W270">
        <v>44760</v>
      </c>
      <c r="AI270">
        <v>0.60580000000000001</v>
      </c>
      <c r="AU270">
        <v>0.71540000000000004</v>
      </c>
      <c r="AY270">
        <v>0.72770000000000001</v>
      </c>
      <c r="BF270">
        <v>0.155</v>
      </c>
      <c r="BR270">
        <v>69151</v>
      </c>
      <c r="CD270">
        <v>27000</v>
      </c>
      <c r="CP270">
        <v>9215</v>
      </c>
      <c r="DA270">
        <v>11</v>
      </c>
      <c r="DP270">
        <v>0.43280000000000002</v>
      </c>
    </row>
    <row r="271" spans="1:120" x14ac:dyDescent="0.2">
      <c r="A271">
        <v>0.55900000000000005</v>
      </c>
      <c r="J271">
        <v>792</v>
      </c>
      <c r="W271">
        <v>28440</v>
      </c>
      <c r="AI271">
        <v>0.6</v>
      </c>
      <c r="AU271">
        <v>0.59570000000000001</v>
      </c>
      <c r="AY271">
        <v>0.81659999999999999</v>
      </c>
      <c r="BF271">
        <v>0.30399999999999999</v>
      </c>
      <c r="BR271">
        <v>59058</v>
      </c>
      <c r="CD271">
        <v>23000</v>
      </c>
      <c r="CP271">
        <v>7541</v>
      </c>
      <c r="DA271">
        <v>11</v>
      </c>
      <c r="DP271">
        <v>0.4335</v>
      </c>
    </row>
    <row r="272" spans="1:120" x14ac:dyDescent="0.2">
      <c r="A272">
        <v>0.63390000000000002</v>
      </c>
      <c r="J272">
        <v>34177</v>
      </c>
      <c r="W272">
        <v>29196</v>
      </c>
      <c r="AI272">
        <v>0.44119999999999998</v>
      </c>
      <c r="AU272">
        <v>0.97470000000000001</v>
      </c>
      <c r="AY272">
        <v>0.73499999999999999</v>
      </c>
      <c r="BF272">
        <v>0.309</v>
      </c>
      <c r="BR272">
        <v>48707</v>
      </c>
      <c r="CD272">
        <v>24475</v>
      </c>
      <c r="CP272">
        <v>6476</v>
      </c>
      <c r="DA272">
        <v>13</v>
      </c>
      <c r="DP272">
        <v>0.43390000000000001</v>
      </c>
    </row>
    <row r="273" spans="1:120" x14ac:dyDescent="0.2">
      <c r="A273">
        <v>0.97650000000000003</v>
      </c>
      <c r="J273">
        <v>40922</v>
      </c>
      <c r="W273">
        <v>60946</v>
      </c>
      <c r="AI273">
        <v>0.93200000000000005</v>
      </c>
      <c r="AU273">
        <v>0.90049999999999997</v>
      </c>
      <c r="AY273">
        <v>0.75770000000000004</v>
      </c>
      <c r="BF273">
        <v>0.18129999999999999</v>
      </c>
      <c r="BR273">
        <v>83648</v>
      </c>
      <c r="CD273">
        <v>19500</v>
      </c>
      <c r="CP273">
        <v>13384</v>
      </c>
      <c r="DA273">
        <v>11</v>
      </c>
      <c r="DP273">
        <v>0.43459999999999999</v>
      </c>
    </row>
    <row r="274" spans="1:120" x14ac:dyDescent="0.2">
      <c r="A274">
        <v>0.15640000000000001</v>
      </c>
      <c r="J274">
        <v>5955</v>
      </c>
      <c r="W274">
        <v>43842</v>
      </c>
      <c r="AI274">
        <v>0.80720000000000003</v>
      </c>
      <c r="AU274">
        <v>0.88819999999999999</v>
      </c>
      <c r="AY274">
        <v>0.81289999999999996</v>
      </c>
      <c r="BF274">
        <v>0.2009</v>
      </c>
      <c r="BR274">
        <v>67253</v>
      </c>
      <c r="CD274">
        <v>23250</v>
      </c>
      <c r="CP274">
        <v>13468</v>
      </c>
      <c r="DA274">
        <v>17</v>
      </c>
      <c r="DP274">
        <v>0.43490000000000001</v>
      </c>
    </row>
    <row r="275" spans="1:120" x14ac:dyDescent="0.2">
      <c r="A275">
        <v>0.84799999999999998</v>
      </c>
      <c r="J275">
        <v>5952</v>
      </c>
      <c r="W275">
        <v>42988</v>
      </c>
      <c r="AI275">
        <v>0.68059999999999998</v>
      </c>
      <c r="AU275">
        <v>0.82489999999999997</v>
      </c>
      <c r="AY275">
        <v>0.6774</v>
      </c>
      <c r="BF275">
        <v>0.20230000000000001</v>
      </c>
      <c r="BR275">
        <v>78198</v>
      </c>
      <c r="CD275">
        <v>24990</v>
      </c>
      <c r="CP275">
        <v>11858</v>
      </c>
      <c r="DA275">
        <v>13</v>
      </c>
      <c r="DP275">
        <v>0.43490000000000001</v>
      </c>
    </row>
    <row r="276" spans="1:120" x14ac:dyDescent="0.2">
      <c r="A276">
        <v>0.92430000000000001</v>
      </c>
      <c r="J276">
        <v>4411</v>
      </c>
      <c r="W276">
        <v>32896</v>
      </c>
      <c r="AI276">
        <v>0.57979999999999998</v>
      </c>
      <c r="AU276">
        <v>0.77780000000000005</v>
      </c>
      <c r="AY276">
        <v>0.44140000000000001</v>
      </c>
      <c r="BF276">
        <v>0.46239999999999998</v>
      </c>
      <c r="BR276">
        <v>59649</v>
      </c>
      <c r="CD276">
        <v>22500</v>
      </c>
      <c r="CP276">
        <v>11247</v>
      </c>
      <c r="DA276">
        <v>16</v>
      </c>
      <c r="DP276">
        <v>0.43509999999999999</v>
      </c>
    </row>
    <row r="277" spans="1:120" x14ac:dyDescent="0.2">
      <c r="A277">
        <v>0.55610000000000004</v>
      </c>
      <c r="J277">
        <v>6556</v>
      </c>
      <c r="W277">
        <v>28320</v>
      </c>
      <c r="AI277">
        <v>0.40310000000000001</v>
      </c>
      <c r="AU277">
        <v>0.77959999999999996</v>
      </c>
      <c r="AY277">
        <v>0.7571</v>
      </c>
      <c r="BF277">
        <v>0.38600000000000001</v>
      </c>
      <c r="BR277">
        <v>53230</v>
      </c>
      <c r="CD277">
        <v>25000</v>
      </c>
      <c r="CP277">
        <v>10504</v>
      </c>
      <c r="DA277">
        <v>14</v>
      </c>
      <c r="DP277">
        <v>0.43509999999999999</v>
      </c>
    </row>
    <row r="278" spans="1:120" x14ac:dyDescent="0.2">
      <c r="A278">
        <v>0.7046</v>
      </c>
      <c r="J278">
        <v>1974</v>
      </c>
      <c r="W278">
        <v>19773</v>
      </c>
      <c r="AI278">
        <v>0.52139999999999997</v>
      </c>
      <c r="AU278">
        <v>0.78620000000000001</v>
      </c>
      <c r="AY278">
        <v>0.58160000000000001</v>
      </c>
      <c r="BF278">
        <v>0.27950000000000003</v>
      </c>
      <c r="BR278">
        <v>47107</v>
      </c>
      <c r="CD278">
        <v>21474</v>
      </c>
      <c r="CP278">
        <v>9306</v>
      </c>
      <c r="DA278">
        <v>18</v>
      </c>
      <c r="DP278">
        <v>0.43540000000000001</v>
      </c>
    </row>
    <row r="279" spans="1:120" x14ac:dyDescent="0.2">
      <c r="A279">
        <v>0.84019999999999995</v>
      </c>
      <c r="J279">
        <v>12351</v>
      </c>
      <c r="W279">
        <v>34400</v>
      </c>
      <c r="AI279">
        <v>0.63319999999999999</v>
      </c>
      <c r="AU279">
        <v>0.77939999999999998</v>
      </c>
      <c r="AY279">
        <v>0.65800000000000003</v>
      </c>
      <c r="BF279">
        <v>0.25690000000000002</v>
      </c>
      <c r="BR279">
        <v>63075</v>
      </c>
      <c r="CD279">
        <v>20842</v>
      </c>
      <c r="CP279">
        <v>8840</v>
      </c>
      <c r="DA279">
        <v>14</v>
      </c>
      <c r="DP279">
        <v>0.4355</v>
      </c>
    </row>
    <row r="280" spans="1:120" x14ac:dyDescent="0.2">
      <c r="A280">
        <v>0.64510000000000001</v>
      </c>
      <c r="J280">
        <v>892</v>
      </c>
      <c r="W280">
        <v>23188</v>
      </c>
      <c r="AI280">
        <v>0.5756</v>
      </c>
      <c r="AU280">
        <v>0.61380000000000001</v>
      </c>
      <c r="AY280">
        <v>0.83230000000000004</v>
      </c>
      <c r="BF280">
        <v>0.31979999999999997</v>
      </c>
      <c r="BR280">
        <v>58612</v>
      </c>
      <c r="CD280">
        <v>22750</v>
      </c>
      <c r="CP280">
        <v>10527</v>
      </c>
      <c r="DA280">
        <v>17</v>
      </c>
      <c r="DP280">
        <v>0.43569999999999998</v>
      </c>
    </row>
    <row r="281" spans="1:120" x14ac:dyDescent="0.2">
      <c r="A281">
        <v>0.87839999999999996</v>
      </c>
      <c r="J281">
        <v>145</v>
      </c>
      <c r="W281">
        <v>34068</v>
      </c>
      <c r="AI281">
        <v>0.35270000000000001</v>
      </c>
      <c r="AU281">
        <v>0.5897</v>
      </c>
      <c r="AY281">
        <v>0.42530000000000001</v>
      </c>
      <c r="BF281">
        <v>0.49469999999999997</v>
      </c>
      <c r="BR281">
        <v>47907</v>
      </c>
      <c r="CD281">
        <v>27000</v>
      </c>
      <c r="CP281">
        <v>6387</v>
      </c>
      <c r="DA281">
        <v>17</v>
      </c>
      <c r="DP281">
        <v>0.43569999999999998</v>
      </c>
    </row>
    <row r="282" spans="1:120" x14ac:dyDescent="0.2">
      <c r="A282">
        <v>0.83250000000000002</v>
      </c>
      <c r="J282">
        <v>5989</v>
      </c>
      <c r="W282">
        <v>27660</v>
      </c>
      <c r="AI282">
        <v>0.5</v>
      </c>
      <c r="AU282">
        <v>0.77569999999999995</v>
      </c>
      <c r="AY282">
        <v>0.61880000000000002</v>
      </c>
      <c r="BF282">
        <v>0.43140000000000001</v>
      </c>
      <c r="BR282">
        <v>41066</v>
      </c>
      <c r="CD282">
        <v>21389</v>
      </c>
      <c r="CP282">
        <v>5553</v>
      </c>
      <c r="DA282">
        <v>9</v>
      </c>
      <c r="DP282">
        <v>0.43630000000000002</v>
      </c>
    </row>
    <row r="283" spans="1:120" x14ac:dyDescent="0.2">
      <c r="A283">
        <v>0.69099999999999995</v>
      </c>
      <c r="J283">
        <v>1495</v>
      </c>
      <c r="W283">
        <v>30450</v>
      </c>
      <c r="AI283">
        <v>0.48249999999999998</v>
      </c>
      <c r="AU283">
        <v>0.7</v>
      </c>
      <c r="AY283">
        <v>0.45</v>
      </c>
      <c r="BF283">
        <v>0.35170000000000001</v>
      </c>
      <c r="BR283">
        <v>51955</v>
      </c>
      <c r="CD283">
        <v>25000</v>
      </c>
      <c r="CP283">
        <v>9515</v>
      </c>
      <c r="DA283">
        <v>16</v>
      </c>
      <c r="DP283">
        <v>0.43659999999999999</v>
      </c>
    </row>
    <row r="284" spans="1:120" x14ac:dyDescent="0.2">
      <c r="A284">
        <v>0.72070000000000001</v>
      </c>
      <c r="J284">
        <v>1010</v>
      </c>
      <c r="W284">
        <v>30778</v>
      </c>
      <c r="AI284">
        <v>0.38619999999999999</v>
      </c>
      <c r="AU284">
        <v>0.77070000000000005</v>
      </c>
      <c r="AY284">
        <v>0.76849999999999996</v>
      </c>
      <c r="BF284">
        <v>0.34189999999999998</v>
      </c>
      <c r="BR284">
        <v>57529</v>
      </c>
      <c r="CD284">
        <v>18750</v>
      </c>
      <c r="CP284">
        <v>6749</v>
      </c>
      <c r="DA284">
        <v>14</v>
      </c>
      <c r="DP284">
        <v>0.43869999999999998</v>
      </c>
    </row>
    <row r="285" spans="1:120" x14ac:dyDescent="0.2">
      <c r="A285">
        <v>0.68899999999999995</v>
      </c>
      <c r="J285">
        <v>15587</v>
      </c>
      <c r="W285">
        <v>34014</v>
      </c>
      <c r="AI285">
        <v>0.63539999999999996</v>
      </c>
      <c r="AU285">
        <v>0.82650000000000001</v>
      </c>
      <c r="AY285">
        <v>0.76880000000000004</v>
      </c>
      <c r="BF285">
        <v>0.28689999999999999</v>
      </c>
      <c r="BR285">
        <v>51732</v>
      </c>
      <c r="CD285">
        <v>26375</v>
      </c>
      <c r="CP285">
        <v>6316</v>
      </c>
      <c r="DA285">
        <v>12</v>
      </c>
      <c r="DP285">
        <v>0.43940000000000001</v>
      </c>
    </row>
    <row r="286" spans="1:120" x14ac:dyDescent="0.2">
      <c r="A286">
        <v>0.51519999999999999</v>
      </c>
      <c r="J286">
        <v>12568</v>
      </c>
      <c r="W286">
        <v>32037</v>
      </c>
      <c r="AI286">
        <v>0.58440000000000003</v>
      </c>
      <c r="AU286">
        <v>0.81120000000000003</v>
      </c>
      <c r="AY286">
        <v>0.52380000000000004</v>
      </c>
      <c r="BF286">
        <v>0.45689999999999997</v>
      </c>
      <c r="BR286">
        <v>53493</v>
      </c>
      <c r="CD286">
        <v>21250</v>
      </c>
      <c r="CP286">
        <v>12166</v>
      </c>
      <c r="DA286">
        <v>14</v>
      </c>
      <c r="DP286">
        <v>0.43959999999999999</v>
      </c>
    </row>
    <row r="287" spans="1:120" x14ac:dyDescent="0.2">
      <c r="A287">
        <v>0.81159999999999999</v>
      </c>
      <c r="J287">
        <v>2494</v>
      </c>
      <c r="W287">
        <v>19034</v>
      </c>
      <c r="AI287">
        <v>0.57569999999999999</v>
      </c>
      <c r="AU287">
        <v>0.72330000000000005</v>
      </c>
      <c r="AY287">
        <v>0.65449999999999997</v>
      </c>
      <c r="BF287">
        <v>0.26750000000000002</v>
      </c>
      <c r="BR287">
        <v>53562</v>
      </c>
      <c r="CD287">
        <v>26188</v>
      </c>
      <c r="CP287">
        <v>10830</v>
      </c>
      <c r="DA287">
        <v>16</v>
      </c>
      <c r="DP287">
        <v>0.43969999999999998</v>
      </c>
    </row>
    <row r="288" spans="1:120" x14ac:dyDescent="0.2">
      <c r="A288">
        <v>0.84599999999999997</v>
      </c>
      <c r="J288">
        <v>3139</v>
      </c>
      <c r="W288">
        <v>45452</v>
      </c>
      <c r="AI288">
        <v>0.51670000000000005</v>
      </c>
      <c r="AU288">
        <v>0.72670000000000001</v>
      </c>
      <c r="AY288">
        <v>0.8649</v>
      </c>
      <c r="BF288">
        <v>0.56140000000000001</v>
      </c>
      <c r="BR288">
        <v>58829</v>
      </c>
      <c r="CD288">
        <v>25347</v>
      </c>
      <c r="CP288">
        <v>8416</v>
      </c>
      <c r="DA288">
        <v>14</v>
      </c>
      <c r="DP288">
        <v>0.44119999999999998</v>
      </c>
    </row>
    <row r="289" spans="1:120" x14ac:dyDescent="0.2">
      <c r="A289">
        <v>0.81979999999999997</v>
      </c>
      <c r="J289">
        <v>669</v>
      </c>
      <c r="W289">
        <v>10237</v>
      </c>
      <c r="AI289">
        <v>0.47870000000000001</v>
      </c>
      <c r="AU289">
        <v>0.71960000000000002</v>
      </c>
      <c r="AY289">
        <v>0.68869999999999998</v>
      </c>
      <c r="BF289">
        <v>0.28320000000000001</v>
      </c>
      <c r="BR289">
        <v>53755</v>
      </c>
      <c r="CD289">
        <v>19750</v>
      </c>
      <c r="CP289">
        <v>10427</v>
      </c>
      <c r="DA289">
        <v>18</v>
      </c>
      <c r="DP289">
        <v>0.44130000000000003</v>
      </c>
    </row>
    <row r="290" spans="1:120" x14ac:dyDescent="0.2">
      <c r="A290">
        <v>0.55979999999999996</v>
      </c>
      <c r="J290">
        <v>1871</v>
      </c>
      <c r="W290">
        <v>31360</v>
      </c>
      <c r="AI290">
        <v>0.54859999999999998</v>
      </c>
      <c r="AU290">
        <v>0.85709999999999997</v>
      </c>
      <c r="AY290">
        <v>0.85589999999999999</v>
      </c>
      <c r="BF290">
        <v>0.22470000000000001</v>
      </c>
      <c r="BR290">
        <v>46110</v>
      </c>
      <c r="CD290">
        <v>23000</v>
      </c>
      <c r="CP290">
        <v>7253</v>
      </c>
      <c r="DA290">
        <v>12</v>
      </c>
      <c r="DP290">
        <v>0.44159999999999999</v>
      </c>
    </row>
    <row r="291" spans="1:120" x14ac:dyDescent="0.2">
      <c r="A291">
        <v>0.38969999999999999</v>
      </c>
      <c r="J291">
        <v>2086</v>
      </c>
      <c r="W291">
        <v>44226</v>
      </c>
      <c r="AI291">
        <v>0.71379999999999999</v>
      </c>
      <c r="AU291">
        <v>0.9647</v>
      </c>
      <c r="AY291">
        <v>0.6008</v>
      </c>
      <c r="BF291">
        <v>0.1852</v>
      </c>
      <c r="BR291">
        <v>63764</v>
      </c>
      <c r="CD291">
        <v>21500</v>
      </c>
      <c r="CP291">
        <v>8331</v>
      </c>
      <c r="DA291">
        <v>14</v>
      </c>
      <c r="DP291">
        <v>0.44230000000000003</v>
      </c>
    </row>
    <row r="292" spans="1:120" x14ac:dyDescent="0.2">
      <c r="A292">
        <v>0.878</v>
      </c>
      <c r="J292">
        <v>1829</v>
      </c>
      <c r="W292">
        <v>68892</v>
      </c>
      <c r="AI292">
        <v>0.89600000000000002</v>
      </c>
      <c r="AU292">
        <v>0.83560000000000001</v>
      </c>
      <c r="AY292">
        <v>0.76670000000000005</v>
      </c>
      <c r="BF292">
        <v>0.1653</v>
      </c>
      <c r="BR292">
        <v>75525</v>
      </c>
      <c r="CD292">
        <v>16750</v>
      </c>
      <c r="CP292">
        <v>13960</v>
      </c>
      <c r="DA292">
        <v>8</v>
      </c>
      <c r="DP292">
        <v>0.4425</v>
      </c>
    </row>
    <row r="293" spans="1:120" x14ac:dyDescent="0.2">
      <c r="A293">
        <v>0.2041</v>
      </c>
      <c r="J293">
        <v>3018</v>
      </c>
      <c r="W293">
        <v>31170</v>
      </c>
      <c r="AI293">
        <v>0.61070000000000002</v>
      </c>
      <c r="AU293">
        <v>0.67390000000000005</v>
      </c>
      <c r="AY293">
        <v>0.65149999999999997</v>
      </c>
      <c r="BF293">
        <v>0.19070000000000001</v>
      </c>
      <c r="BR293">
        <v>59317</v>
      </c>
      <c r="CD293">
        <v>26847</v>
      </c>
      <c r="CP293">
        <v>7714</v>
      </c>
      <c r="DA293">
        <v>12</v>
      </c>
      <c r="DP293">
        <v>0.44290000000000002</v>
      </c>
    </row>
    <row r="294" spans="1:120" x14ac:dyDescent="0.2">
      <c r="A294">
        <v>0.62649999999999995</v>
      </c>
      <c r="J294">
        <v>725</v>
      </c>
      <c r="W294">
        <v>25600</v>
      </c>
      <c r="AI294">
        <v>0.45900000000000002</v>
      </c>
      <c r="AU294">
        <v>0.84670000000000001</v>
      </c>
      <c r="AY294">
        <v>0.6986</v>
      </c>
      <c r="BF294">
        <v>0.35220000000000001</v>
      </c>
      <c r="BR294">
        <v>59871</v>
      </c>
      <c r="CD294">
        <v>17832</v>
      </c>
      <c r="CP294">
        <v>7654</v>
      </c>
      <c r="DA294">
        <v>16</v>
      </c>
      <c r="DP294">
        <v>0.44290000000000002</v>
      </c>
    </row>
    <row r="295" spans="1:120" x14ac:dyDescent="0.2">
      <c r="A295">
        <v>0.78869999999999996</v>
      </c>
      <c r="J295">
        <v>1878</v>
      </c>
      <c r="W295">
        <v>18120</v>
      </c>
      <c r="AI295">
        <v>0.71499999999999997</v>
      </c>
      <c r="AU295">
        <v>0.87980000000000003</v>
      </c>
      <c r="AY295">
        <v>0.58299999999999996</v>
      </c>
      <c r="BF295">
        <v>0.27050000000000002</v>
      </c>
      <c r="BR295">
        <v>47491</v>
      </c>
      <c r="CD295">
        <v>20177</v>
      </c>
      <c r="CP295">
        <v>5088</v>
      </c>
      <c r="DA295">
        <v>10</v>
      </c>
      <c r="DP295">
        <v>0.44440000000000002</v>
      </c>
    </row>
    <row r="296" spans="1:120" x14ac:dyDescent="0.2">
      <c r="A296">
        <v>0.87170000000000003</v>
      </c>
      <c r="J296">
        <v>1776</v>
      </c>
      <c r="W296">
        <v>56076</v>
      </c>
      <c r="AI296">
        <v>0.76649999999999996</v>
      </c>
      <c r="AU296">
        <v>0.7823</v>
      </c>
      <c r="AY296">
        <v>0.77190000000000003</v>
      </c>
      <c r="BF296">
        <v>0.20699999999999999</v>
      </c>
      <c r="BR296">
        <v>65607</v>
      </c>
      <c r="CD296">
        <v>26774</v>
      </c>
      <c r="CP296">
        <v>8374</v>
      </c>
      <c r="DA296">
        <v>12</v>
      </c>
      <c r="DP296">
        <v>0.44519999999999998</v>
      </c>
    </row>
    <row r="297" spans="1:120" x14ac:dyDescent="0.2">
      <c r="A297">
        <v>0.6099</v>
      </c>
      <c r="J297">
        <v>2131</v>
      </c>
      <c r="W297">
        <v>50004</v>
      </c>
      <c r="AI297">
        <v>0.60450000000000004</v>
      </c>
      <c r="AU297">
        <v>0.92279999999999995</v>
      </c>
      <c r="AY297">
        <v>0.65</v>
      </c>
      <c r="BF297">
        <v>0.40699999999999997</v>
      </c>
      <c r="BR297">
        <v>61106</v>
      </c>
      <c r="CD297">
        <v>23770</v>
      </c>
      <c r="CP297">
        <v>8221</v>
      </c>
      <c r="DA297">
        <v>14</v>
      </c>
      <c r="DP297">
        <v>0.44569999999999999</v>
      </c>
    </row>
    <row r="298" spans="1:120" x14ac:dyDescent="0.2">
      <c r="A298">
        <v>0.87629999999999997</v>
      </c>
      <c r="J298">
        <v>11703</v>
      </c>
      <c r="W298">
        <v>68104</v>
      </c>
      <c r="AI298">
        <v>0.871</v>
      </c>
      <c r="AU298">
        <v>0.80249999999999999</v>
      </c>
      <c r="AY298">
        <v>0.55900000000000005</v>
      </c>
      <c r="BF298">
        <v>0.17230000000000001</v>
      </c>
      <c r="BR298">
        <v>63878</v>
      </c>
      <c r="CD298">
        <v>23000</v>
      </c>
      <c r="CP298">
        <v>11951</v>
      </c>
      <c r="DA298">
        <v>10</v>
      </c>
      <c r="DP298">
        <v>0.44600000000000001</v>
      </c>
    </row>
    <row r="299" spans="1:120" x14ac:dyDescent="0.2">
      <c r="A299">
        <v>0.28520000000000001</v>
      </c>
      <c r="J299">
        <v>5616</v>
      </c>
      <c r="W299">
        <v>18942</v>
      </c>
      <c r="AI299">
        <v>0.53949999999999998</v>
      </c>
      <c r="AU299">
        <v>0.6754</v>
      </c>
      <c r="AY299">
        <v>0.50349999999999995</v>
      </c>
      <c r="BF299">
        <v>0.20960000000000001</v>
      </c>
      <c r="BR299">
        <v>56922</v>
      </c>
      <c r="CD299">
        <v>21106</v>
      </c>
      <c r="CP299">
        <v>11257</v>
      </c>
      <c r="DA299">
        <v>21</v>
      </c>
      <c r="DP299">
        <v>0.44619999999999999</v>
      </c>
    </row>
    <row r="300" spans="1:120" x14ac:dyDescent="0.2">
      <c r="A300">
        <v>0.88439999999999996</v>
      </c>
      <c r="J300">
        <v>31855</v>
      </c>
      <c r="W300">
        <v>9840</v>
      </c>
      <c r="AI300">
        <v>0.43569999999999998</v>
      </c>
      <c r="AU300">
        <v>0.91120000000000001</v>
      </c>
      <c r="AY300">
        <v>0.52710000000000001</v>
      </c>
      <c r="BF300">
        <v>0.47549999999999998</v>
      </c>
      <c r="BR300">
        <v>64705</v>
      </c>
      <c r="CD300">
        <v>17100</v>
      </c>
      <c r="CP300">
        <v>11336</v>
      </c>
      <c r="DA300">
        <v>15</v>
      </c>
      <c r="DP300">
        <v>0.4481</v>
      </c>
    </row>
    <row r="301" spans="1:120" x14ac:dyDescent="0.2">
      <c r="A301">
        <v>0.98709999999999998</v>
      </c>
      <c r="J301">
        <v>1729</v>
      </c>
      <c r="W301">
        <v>38362</v>
      </c>
      <c r="AI301">
        <v>0.8528</v>
      </c>
      <c r="AU301">
        <v>0.8</v>
      </c>
      <c r="AY301">
        <v>0.69299999999999995</v>
      </c>
      <c r="BF301">
        <v>0.17649999999999999</v>
      </c>
      <c r="BR301">
        <v>69020</v>
      </c>
      <c r="CD301">
        <v>19500</v>
      </c>
      <c r="CP301">
        <v>13662</v>
      </c>
      <c r="DA301">
        <v>17</v>
      </c>
      <c r="DP301">
        <v>0.44869999999999999</v>
      </c>
    </row>
    <row r="302" spans="1:120" x14ac:dyDescent="0.2">
      <c r="A302">
        <v>0.79749999999999999</v>
      </c>
      <c r="J302">
        <v>705</v>
      </c>
      <c r="W302">
        <v>13288</v>
      </c>
      <c r="AI302">
        <v>0.49759999999999999</v>
      </c>
      <c r="AU302">
        <v>0.74560000000000004</v>
      </c>
      <c r="AY302">
        <v>0.6542</v>
      </c>
      <c r="BF302">
        <v>0.20250000000000001</v>
      </c>
      <c r="BR302">
        <v>58056</v>
      </c>
      <c r="CD302">
        <v>20500</v>
      </c>
      <c r="CP302">
        <v>9241</v>
      </c>
      <c r="DA302">
        <v>18</v>
      </c>
      <c r="DP302">
        <v>0.44979999999999998</v>
      </c>
    </row>
    <row r="303" spans="1:120" x14ac:dyDescent="0.2">
      <c r="A303">
        <v>0.87860000000000005</v>
      </c>
      <c r="J303">
        <v>740</v>
      </c>
      <c r="W303">
        <v>45484</v>
      </c>
      <c r="AI303">
        <v>0.51160000000000005</v>
      </c>
      <c r="AU303">
        <v>0.69569999999999999</v>
      </c>
      <c r="AY303">
        <v>0.70799999999999996</v>
      </c>
      <c r="BF303">
        <v>0.42109999999999997</v>
      </c>
      <c r="BR303">
        <v>40873</v>
      </c>
      <c r="CD303">
        <v>27000</v>
      </c>
      <c r="CP303">
        <v>8513</v>
      </c>
      <c r="DA303">
        <v>12</v>
      </c>
      <c r="DP303">
        <v>0.45</v>
      </c>
    </row>
    <row r="304" spans="1:120" x14ac:dyDescent="0.2">
      <c r="A304">
        <v>0.48480000000000001</v>
      </c>
      <c r="J304">
        <v>7336</v>
      </c>
      <c r="W304">
        <v>13450</v>
      </c>
      <c r="AI304">
        <v>0.4667</v>
      </c>
      <c r="AU304">
        <v>0.81140000000000001</v>
      </c>
      <c r="AY304">
        <v>0.84970000000000001</v>
      </c>
      <c r="BF304">
        <v>0.56679999999999997</v>
      </c>
      <c r="BR304">
        <v>36909</v>
      </c>
      <c r="CD304">
        <v>21500</v>
      </c>
      <c r="CP304">
        <v>7450</v>
      </c>
      <c r="DA304">
        <v>15</v>
      </c>
      <c r="DP304">
        <v>0.45040000000000002</v>
      </c>
    </row>
    <row r="305" spans="1:120" x14ac:dyDescent="0.2">
      <c r="A305">
        <v>0.9375</v>
      </c>
      <c r="J305">
        <v>936</v>
      </c>
      <c r="W305">
        <v>20130</v>
      </c>
      <c r="AI305">
        <v>0.6472</v>
      </c>
      <c r="AU305">
        <v>0.73899999999999999</v>
      </c>
      <c r="AY305">
        <v>0.83209999999999995</v>
      </c>
      <c r="BF305">
        <v>0.18790000000000001</v>
      </c>
      <c r="BR305">
        <v>62616</v>
      </c>
      <c r="CD305">
        <v>22024</v>
      </c>
      <c r="CP305">
        <v>9267</v>
      </c>
      <c r="DA305">
        <v>16</v>
      </c>
      <c r="DP305">
        <v>0.45050000000000001</v>
      </c>
    </row>
    <row r="306" spans="1:120" x14ac:dyDescent="0.2">
      <c r="A306">
        <v>0.88749999999999996</v>
      </c>
      <c r="J306">
        <v>3072</v>
      </c>
      <c r="W306">
        <v>16710</v>
      </c>
      <c r="AI306">
        <v>0.625</v>
      </c>
      <c r="AU306">
        <v>0.74960000000000004</v>
      </c>
      <c r="AY306">
        <v>0.78310000000000002</v>
      </c>
      <c r="BF306">
        <v>0.32550000000000001</v>
      </c>
      <c r="BR306">
        <v>50919</v>
      </c>
      <c r="CD306">
        <v>18995</v>
      </c>
      <c r="CP306">
        <v>8211</v>
      </c>
      <c r="DA306">
        <v>9</v>
      </c>
      <c r="DP306">
        <v>0.45090000000000002</v>
      </c>
    </row>
    <row r="307" spans="1:120" x14ac:dyDescent="0.2">
      <c r="A307">
        <v>0.74929999999999997</v>
      </c>
      <c r="J307">
        <v>709</v>
      </c>
      <c r="W307">
        <v>10428</v>
      </c>
      <c r="AI307">
        <v>0.57320000000000004</v>
      </c>
      <c r="AU307">
        <v>0.82210000000000005</v>
      </c>
      <c r="AY307">
        <v>0.66100000000000003</v>
      </c>
      <c r="BF307">
        <v>0.27950000000000003</v>
      </c>
      <c r="BR307">
        <v>50527</v>
      </c>
      <c r="CD307">
        <v>20000</v>
      </c>
      <c r="CP307">
        <v>10729</v>
      </c>
      <c r="DA307">
        <v>17</v>
      </c>
      <c r="DP307">
        <v>0.45100000000000001</v>
      </c>
    </row>
    <row r="308" spans="1:120" x14ac:dyDescent="0.2">
      <c r="A308">
        <v>0.58760000000000001</v>
      </c>
      <c r="J308">
        <v>1442</v>
      </c>
      <c r="W308">
        <v>32220</v>
      </c>
      <c r="AI308">
        <v>0.66339999999999999</v>
      </c>
      <c r="AU308">
        <v>0.82869999999999999</v>
      </c>
      <c r="AY308">
        <v>0.86760000000000004</v>
      </c>
      <c r="BF308">
        <v>0.42559999999999998</v>
      </c>
      <c r="BR308">
        <v>45064</v>
      </c>
      <c r="CD308">
        <v>23200</v>
      </c>
      <c r="CP308">
        <v>6701</v>
      </c>
      <c r="DA308">
        <v>14</v>
      </c>
      <c r="DP308">
        <v>0.45140000000000002</v>
      </c>
    </row>
    <row r="309" spans="1:120" x14ac:dyDescent="0.2">
      <c r="A309">
        <v>0.98980000000000001</v>
      </c>
      <c r="J309">
        <v>1370</v>
      </c>
      <c r="W309">
        <v>37920</v>
      </c>
      <c r="AI309">
        <v>0.68130000000000002</v>
      </c>
      <c r="AU309">
        <v>0.86280000000000001</v>
      </c>
      <c r="AY309">
        <v>0.75360000000000005</v>
      </c>
      <c r="BF309">
        <v>0.1573</v>
      </c>
      <c r="BR309">
        <v>50755</v>
      </c>
      <c r="CD309">
        <v>21325</v>
      </c>
      <c r="CP309">
        <v>6608</v>
      </c>
      <c r="DA309">
        <v>16</v>
      </c>
      <c r="DP309">
        <v>0.45179999999999998</v>
      </c>
    </row>
    <row r="310" spans="1:120" x14ac:dyDescent="0.2">
      <c r="A310">
        <v>0.93469999999999998</v>
      </c>
      <c r="J310">
        <v>5088</v>
      </c>
      <c r="W310">
        <v>55756</v>
      </c>
      <c r="AI310">
        <v>0.7712</v>
      </c>
      <c r="AU310">
        <v>0.70650000000000002</v>
      </c>
      <c r="AY310">
        <v>0.65849999999999997</v>
      </c>
      <c r="BF310">
        <v>0.1986</v>
      </c>
      <c r="BR310">
        <v>63260</v>
      </c>
      <c r="CD310">
        <v>26944</v>
      </c>
      <c r="CP310">
        <v>9135</v>
      </c>
      <c r="DA310">
        <v>11</v>
      </c>
      <c r="DP310">
        <v>0.45219999999999999</v>
      </c>
    </row>
    <row r="311" spans="1:120" x14ac:dyDescent="0.2">
      <c r="A311">
        <v>0.91520000000000001</v>
      </c>
      <c r="J311">
        <v>1395</v>
      </c>
      <c r="W311">
        <v>10245</v>
      </c>
      <c r="AI311">
        <v>0.4032</v>
      </c>
      <c r="AU311">
        <v>0.85750000000000004</v>
      </c>
      <c r="AY311">
        <v>0.44640000000000002</v>
      </c>
      <c r="BF311">
        <v>0.2167</v>
      </c>
      <c r="BR311">
        <v>55813</v>
      </c>
      <c r="CD311">
        <v>21058</v>
      </c>
      <c r="CP311">
        <v>11863</v>
      </c>
      <c r="DA311">
        <v>18</v>
      </c>
      <c r="DP311">
        <v>0.45300000000000001</v>
      </c>
    </row>
    <row r="312" spans="1:120" x14ac:dyDescent="0.2">
      <c r="A312">
        <v>0.94799999999999995</v>
      </c>
      <c r="J312">
        <v>1073</v>
      </c>
      <c r="W312">
        <v>55816</v>
      </c>
      <c r="AI312">
        <v>0.75380000000000003</v>
      </c>
      <c r="AU312">
        <v>0.74629999999999996</v>
      </c>
      <c r="AY312">
        <v>0.82169999999999999</v>
      </c>
      <c r="BF312">
        <v>0.18029999999999999</v>
      </c>
      <c r="BR312">
        <v>76786</v>
      </c>
      <c r="CD312">
        <v>27000</v>
      </c>
      <c r="CP312">
        <v>8973</v>
      </c>
      <c r="DA312">
        <v>12</v>
      </c>
      <c r="DP312">
        <v>0.45390000000000003</v>
      </c>
    </row>
    <row r="313" spans="1:120" x14ac:dyDescent="0.2">
      <c r="A313">
        <v>0.90620000000000001</v>
      </c>
      <c r="J313">
        <v>3093</v>
      </c>
      <c r="W313">
        <v>45080</v>
      </c>
      <c r="AI313">
        <v>0.66010000000000002</v>
      </c>
      <c r="AU313">
        <v>0.92230000000000001</v>
      </c>
      <c r="AY313">
        <v>0.82050000000000001</v>
      </c>
      <c r="BF313">
        <v>0.2452</v>
      </c>
      <c r="BR313">
        <v>58170</v>
      </c>
      <c r="CD313">
        <v>21500</v>
      </c>
      <c r="CP313">
        <v>7511</v>
      </c>
      <c r="DA313">
        <v>18</v>
      </c>
      <c r="DP313">
        <v>0.4541</v>
      </c>
    </row>
    <row r="314" spans="1:120" x14ac:dyDescent="0.2">
      <c r="A314">
        <v>0.92779999999999996</v>
      </c>
      <c r="J314">
        <v>796</v>
      </c>
      <c r="W314">
        <v>59760</v>
      </c>
      <c r="AI314">
        <v>0.84</v>
      </c>
      <c r="AU314">
        <v>0.69840000000000002</v>
      </c>
      <c r="AY314">
        <v>0.83489999999999998</v>
      </c>
      <c r="BF314">
        <v>0.21210000000000001</v>
      </c>
      <c r="BR314">
        <v>65543</v>
      </c>
      <c r="CD314">
        <v>26000</v>
      </c>
      <c r="CP314">
        <v>9218</v>
      </c>
      <c r="DA314">
        <v>11</v>
      </c>
      <c r="DP314">
        <v>0.45450000000000002</v>
      </c>
    </row>
    <row r="315" spans="1:120" x14ac:dyDescent="0.2">
      <c r="A315">
        <v>0.48320000000000002</v>
      </c>
      <c r="J315">
        <v>1765</v>
      </c>
      <c r="W315">
        <v>31410</v>
      </c>
      <c r="AI315">
        <v>0.45390000000000003</v>
      </c>
      <c r="AU315">
        <v>0.81840000000000002</v>
      </c>
      <c r="AY315">
        <v>0.6875</v>
      </c>
      <c r="BF315">
        <v>0.24440000000000001</v>
      </c>
      <c r="BR315">
        <v>48057</v>
      </c>
      <c r="CD315">
        <v>22500</v>
      </c>
      <c r="CP315">
        <v>5375</v>
      </c>
      <c r="DA315">
        <v>15</v>
      </c>
      <c r="DP315">
        <v>0.45550000000000002</v>
      </c>
    </row>
    <row r="316" spans="1:120" x14ac:dyDescent="0.2">
      <c r="A316">
        <v>0.2278</v>
      </c>
      <c r="J316">
        <v>6245</v>
      </c>
      <c r="W316">
        <v>41778</v>
      </c>
      <c r="AI316">
        <v>0.70530000000000004</v>
      </c>
      <c r="AU316">
        <v>0.88449999999999995</v>
      </c>
      <c r="AY316">
        <v>0.7762</v>
      </c>
      <c r="BF316">
        <v>0.24840000000000001</v>
      </c>
      <c r="BR316">
        <v>65934</v>
      </c>
      <c r="CD316">
        <v>20000</v>
      </c>
      <c r="CP316">
        <v>7589</v>
      </c>
      <c r="DA316">
        <v>12</v>
      </c>
      <c r="DP316">
        <v>0.45590000000000003</v>
      </c>
    </row>
    <row r="317" spans="1:120" x14ac:dyDescent="0.2">
      <c r="A317">
        <v>0.92959999999999998</v>
      </c>
      <c r="J317">
        <v>2473</v>
      </c>
      <c r="W317">
        <v>54398</v>
      </c>
      <c r="AI317">
        <v>0.76380000000000003</v>
      </c>
      <c r="AU317">
        <v>0.8034</v>
      </c>
      <c r="AY317">
        <v>0.94299999999999995</v>
      </c>
      <c r="BF317">
        <v>0.2177</v>
      </c>
      <c r="BR317">
        <v>73739</v>
      </c>
      <c r="CD317">
        <v>23250</v>
      </c>
      <c r="CP317">
        <v>11771</v>
      </c>
      <c r="DA317">
        <v>14</v>
      </c>
      <c r="DP317">
        <v>0.45610000000000001</v>
      </c>
    </row>
    <row r="318" spans="1:120" x14ac:dyDescent="0.2">
      <c r="A318">
        <v>0.85360000000000003</v>
      </c>
      <c r="J318">
        <v>2315</v>
      </c>
      <c r="W318">
        <v>51454</v>
      </c>
      <c r="AI318">
        <v>0.61250000000000004</v>
      </c>
      <c r="AU318">
        <v>0.73709999999999998</v>
      </c>
      <c r="AY318">
        <v>0.6522</v>
      </c>
      <c r="BF318">
        <v>0.4007</v>
      </c>
      <c r="BR318">
        <v>59282</v>
      </c>
      <c r="CD318">
        <v>24181</v>
      </c>
      <c r="CP318">
        <v>7616</v>
      </c>
      <c r="DA318">
        <v>9</v>
      </c>
      <c r="DP318">
        <v>0.45710000000000001</v>
      </c>
    </row>
    <row r="319" spans="1:120" x14ac:dyDescent="0.2">
      <c r="A319">
        <v>0.91849999999999998</v>
      </c>
      <c r="J319">
        <v>5144</v>
      </c>
      <c r="W319">
        <v>10361</v>
      </c>
      <c r="AI319">
        <v>0.45100000000000001</v>
      </c>
      <c r="AU319">
        <v>0.79039999999999999</v>
      </c>
      <c r="AY319">
        <v>0.78280000000000005</v>
      </c>
      <c r="BF319">
        <v>0.1207</v>
      </c>
      <c r="BR319">
        <v>51342</v>
      </c>
      <c r="CD319">
        <v>20500</v>
      </c>
      <c r="CP319">
        <v>10672</v>
      </c>
      <c r="DA319">
        <v>16</v>
      </c>
      <c r="DP319">
        <v>0.45810000000000001</v>
      </c>
    </row>
    <row r="320" spans="1:120" x14ac:dyDescent="0.2">
      <c r="A320">
        <v>0.62180000000000002</v>
      </c>
      <c r="J320">
        <v>1312</v>
      </c>
      <c r="W320">
        <v>17308</v>
      </c>
      <c r="AI320">
        <v>0.56940000000000002</v>
      </c>
      <c r="AU320">
        <v>0.70530000000000004</v>
      </c>
      <c r="AY320">
        <v>0.76319999999999999</v>
      </c>
      <c r="BF320">
        <v>0.2422</v>
      </c>
      <c r="BR320">
        <v>58532</v>
      </c>
      <c r="CD320">
        <v>21500</v>
      </c>
      <c r="CP320">
        <v>10946</v>
      </c>
      <c r="DA320">
        <v>14</v>
      </c>
      <c r="DP320">
        <v>0.45850000000000002</v>
      </c>
    </row>
    <row r="321" spans="1:120" x14ac:dyDescent="0.2">
      <c r="A321">
        <v>0.75490000000000002</v>
      </c>
      <c r="J321">
        <v>154</v>
      </c>
      <c r="W321">
        <v>42000</v>
      </c>
      <c r="AI321">
        <v>0.52380000000000004</v>
      </c>
      <c r="AU321">
        <v>0.54549999999999998</v>
      </c>
      <c r="AY321">
        <v>0.88370000000000004</v>
      </c>
      <c r="BF321">
        <v>0.5635</v>
      </c>
      <c r="BR321">
        <v>52773</v>
      </c>
      <c r="CD321">
        <v>25000</v>
      </c>
      <c r="CP321">
        <v>6779</v>
      </c>
      <c r="DA321">
        <v>19</v>
      </c>
      <c r="DP321">
        <v>0.45900000000000002</v>
      </c>
    </row>
    <row r="322" spans="1:120" x14ac:dyDescent="0.2">
      <c r="A322">
        <v>0.878</v>
      </c>
      <c r="J322">
        <v>1040</v>
      </c>
      <c r="W322">
        <v>14094</v>
      </c>
      <c r="AI322">
        <v>0.52170000000000005</v>
      </c>
      <c r="AU322">
        <v>0.61839999999999995</v>
      </c>
      <c r="AY322">
        <v>0.84550000000000003</v>
      </c>
      <c r="BF322">
        <v>0.31309999999999999</v>
      </c>
      <c r="BR322">
        <v>45421</v>
      </c>
      <c r="CD322">
        <v>20839</v>
      </c>
      <c r="CP322">
        <v>4019</v>
      </c>
      <c r="DA322">
        <v>7</v>
      </c>
      <c r="DP322">
        <v>0.45910000000000001</v>
      </c>
    </row>
    <row r="323" spans="1:120" x14ac:dyDescent="0.2">
      <c r="A323">
        <v>0.71740000000000004</v>
      </c>
      <c r="J323">
        <v>5648</v>
      </c>
      <c r="W323">
        <v>28260</v>
      </c>
      <c r="AI323">
        <v>0.51229999999999998</v>
      </c>
      <c r="AU323">
        <v>0.73629999999999995</v>
      </c>
      <c r="AY323">
        <v>0.78359999999999996</v>
      </c>
      <c r="BF323">
        <v>0.40279999999999999</v>
      </c>
      <c r="BR323">
        <v>48991</v>
      </c>
      <c r="CD323">
        <v>17619</v>
      </c>
      <c r="CP323">
        <v>6712</v>
      </c>
      <c r="DA323">
        <v>12</v>
      </c>
      <c r="DP323">
        <v>0.45950000000000002</v>
      </c>
    </row>
    <row r="324" spans="1:120" x14ac:dyDescent="0.2">
      <c r="A324">
        <v>0.56869999999999998</v>
      </c>
      <c r="J324">
        <v>95</v>
      </c>
      <c r="W324">
        <v>18600</v>
      </c>
      <c r="AI324">
        <v>0.54079999999999995</v>
      </c>
      <c r="AU324">
        <v>0.5</v>
      </c>
      <c r="AY324">
        <v>0.71540000000000004</v>
      </c>
      <c r="BF324">
        <v>0.26779999999999998</v>
      </c>
      <c r="BR324">
        <v>49560</v>
      </c>
      <c r="CD324">
        <v>21000</v>
      </c>
      <c r="CP324">
        <v>9188</v>
      </c>
      <c r="DA324">
        <v>18</v>
      </c>
      <c r="DP324">
        <v>0.46039999999999998</v>
      </c>
    </row>
    <row r="325" spans="1:120" x14ac:dyDescent="0.2">
      <c r="A325">
        <v>0.63800000000000001</v>
      </c>
      <c r="J325">
        <v>254</v>
      </c>
      <c r="W325">
        <v>14400</v>
      </c>
      <c r="AI325">
        <v>1</v>
      </c>
      <c r="AU325">
        <v>0.6724</v>
      </c>
      <c r="AY325">
        <v>0.59570000000000001</v>
      </c>
      <c r="BF325">
        <v>0.53490000000000004</v>
      </c>
      <c r="BR325">
        <v>52304</v>
      </c>
      <c r="CD325">
        <v>12500</v>
      </c>
      <c r="CP325">
        <v>5918</v>
      </c>
      <c r="DA325">
        <v>6</v>
      </c>
      <c r="DP325">
        <v>0.46079999999999999</v>
      </c>
    </row>
    <row r="326" spans="1:120" x14ac:dyDescent="0.2">
      <c r="A326">
        <v>0.69230000000000003</v>
      </c>
      <c r="J326">
        <v>807</v>
      </c>
      <c r="W326">
        <v>27562</v>
      </c>
      <c r="AI326">
        <v>0.5625</v>
      </c>
      <c r="AU326">
        <v>0.67200000000000004</v>
      </c>
      <c r="AY326">
        <v>0.97470000000000001</v>
      </c>
      <c r="BF326">
        <v>0.46239999999999998</v>
      </c>
      <c r="BR326">
        <v>35422</v>
      </c>
      <c r="CD326">
        <v>19043</v>
      </c>
      <c r="CP326">
        <v>5576</v>
      </c>
      <c r="DA326">
        <v>6</v>
      </c>
      <c r="DP326">
        <v>0.46100000000000002</v>
      </c>
    </row>
    <row r="327" spans="1:120" x14ac:dyDescent="0.2">
      <c r="A327">
        <v>0.69179999999999997</v>
      </c>
      <c r="J327">
        <v>1383</v>
      </c>
      <c r="W327">
        <v>30875</v>
      </c>
      <c r="AI327">
        <v>0.3916</v>
      </c>
      <c r="AU327">
        <v>0.79169999999999996</v>
      </c>
      <c r="AY327">
        <v>0.90049999999999997</v>
      </c>
      <c r="BF327">
        <v>0.39350000000000002</v>
      </c>
      <c r="BR327">
        <v>46092</v>
      </c>
      <c r="CD327">
        <v>26000</v>
      </c>
      <c r="CP327">
        <v>6246</v>
      </c>
      <c r="DA327">
        <v>15</v>
      </c>
      <c r="DP327">
        <v>0.46139999999999998</v>
      </c>
    </row>
    <row r="328" spans="1:120" x14ac:dyDescent="0.2">
      <c r="A328">
        <v>0.99099999999999999</v>
      </c>
      <c r="J328">
        <v>1229</v>
      </c>
      <c r="W328">
        <v>36745</v>
      </c>
      <c r="AI328">
        <v>0.61799999999999999</v>
      </c>
      <c r="AU328">
        <v>0.76359999999999995</v>
      </c>
      <c r="AY328">
        <v>0.88819999999999999</v>
      </c>
      <c r="BF328">
        <v>0.25580000000000003</v>
      </c>
      <c r="BR328">
        <v>40694</v>
      </c>
      <c r="CD328">
        <v>20979</v>
      </c>
      <c r="CP328">
        <v>7506</v>
      </c>
      <c r="DA328">
        <v>14</v>
      </c>
      <c r="DP328">
        <v>0.46150000000000002</v>
      </c>
    </row>
    <row r="329" spans="1:120" x14ac:dyDescent="0.2">
      <c r="A329">
        <v>0.57579999999999998</v>
      </c>
      <c r="J329">
        <v>410</v>
      </c>
      <c r="W329">
        <v>28548</v>
      </c>
      <c r="AI329">
        <v>0.65029999999999999</v>
      </c>
      <c r="AU329">
        <v>0.7833</v>
      </c>
      <c r="AY329">
        <v>0.82489999999999997</v>
      </c>
      <c r="BF329">
        <v>0.3125</v>
      </c>
      <c r="BR329">
        <v>46573</v>
      </c>
      <c r="CD329">
        <v>24736</v>
      </c>
      <c r="CP329">
        <v>5330</v>
      </c>
      <c r="DA329">
        <v>15</v>
      </c>
      <c r="DP329">
        <v>0.46200000000000002</v>
      </c>
    </row>
    <row r="330" spans="1:120" x14ac:dyDescent="0.2">
      <c r="A330">
        <v>0.71609999999999996</v>
      </c>
      <c r="J330">
        <v>812</v>
      </c>
      <c r="W330">
        <v>26880</v>
      </c>
      <c r="AI330">
        <v>0.50390000000000001</v>
      </c>
      <c r="AU330">
        <v>0.7833</v>
      </c>
      <c r="AY330">
        <v>0.77780000000000005</v>
      </c>
      <c r="BF330">
        <v>0.36830000000000002</v>
      </c>
      <c r="BR330">
        <v>42643</v>
      </c>
      <c r="CD330">
        <v>18599</v>
      </c>
      <c r="CP330">
        <v>2888</v>
      </c>
      <c r="DA330">
        <v>8</v>
      </c>
      <c r="DP330">
        <v>0.46229999999999999</v>
      </c>
    </row>
    <row r="331" spans="1:120" x14ac:dyDescent="0.2">
      <c r="A331">
        <v>0.72629999999999995</v>
      </c>
      <c r="J331">
        <v>4624</v>
      </c>
      <c r="W331">
        <v>44550</v>
      </c>
      <c r="AI331">
        <v>0.57969999999999999</v>
      </c>
      <c r="AU331">
        <v>0.65629999999999999</v>
      </c>
      <c r="AY331">
        <v>0.77959999999999996</v>
      </c>
      <c r="BF331">
        <v>0.43730000000000002</v>
      </c>
      <c r="BR331">
        <v>37032</v>
      </c>
      <c r="CD331">
        <v>27000</v>
      </c>
      <c r="CP331">
        <v>7886</v>
      </c>
      <c r="DA331">
        <v>10</v>
      </c>
      <c r="DP331">
        <v>0.4632</v>
      </c>
    </row>
    <row r="332" spans="1:120" x14ac:dyDescent="0.2">
      <c r="A332">
        <v>0.54759999999999998</v>
      </c>
      <c r="J332">
        <v>229</v>
      </c>
      <c r="W332">
        <v>21600</v>
      </c>
      <c r="AI332">
        <v>0.49330000000000002</v>
      </c>
      <c r="AU332">
        <v>0.5</v>
      </c>
      <c r="AY332">
        <v>0.78620000000000001</v>
      </c>
      <c r="BF332">
        <v>0.29980000000000001</v>
      </c>
      <c r="BR332">
        <v>53278</v>
      </c>
      <c r="CD332">
        <v>26000</v>
      </c>
      <c r="CP332">
        <v>8990</v>
      </c>
      <c r="DA332">
        <v>14</v>
      </c>
      <c r="DP332">
        <v>0.46350000000000002</v>
      </c>
    </row>
    <row r="333" spans="1:120" x14ac:dyDescent="0.2">
      <c r="A333">
        <v>0.56840000000000002</v>
      </c>
      <c r="J333">
        <v>5658</v>
      </c>
      <c r="W333">
        <v>9000</v>
      </c>
      <c r="AI333">
        <v>0.22220000000000001</v>
      </c>
      <c r="AU333">
        <v>0.84670000000000001</v>
      </c>
      <c r="AY333">
        <v>0.77939999999999998</v>
      </c>
      <c r="BF333">
        <v>0.40439999999999998</v>
      </c>
      <c r="BR333">
        <v>55838</v>
      </c>
      <c r="CD333">
        <v>10250</v>
      </c>
      <c r="CP333">
        <v>7004</v>
      </c>
      <c r="DA333">
        <v>9</v>
      </c>
      <c r="DP333">
        <v>0.46389999999999998</v>
      </c>
    </row>
    <row r="334" spans="1:120" x14ac:dyDescent="0.2">
      <c r="A334">
        <v>0.64290000000000003</v>
      </c>
      <c r="J334">
        <v>747</v>
      </c>
      <c r="W334">
        <v>27166</v>
      </c>
      <c r="AI334">
        <v>0.66220000000000001</v>
      </c>
      <c r="AU334">
        <v>0.81479999999999997</v>
      </c>
      <c r="AY334">
        <v>0.61380000000000001</v>
      </c>
      <c r="BF334">
        <v>0.36409999999999998</v>
      </c>
      <c r="BR334">
        <v>62105</v>
      </c>
      <c r="CD334">
        <v>22000</v>
      </c>
      <c r="CP334">
        <v>9445</v>
      </c>
      <c r="DA334">
        <v>13</v>
      </c>
      <c r="DP334">
        <v>0.46439999999999998</v>
      </c>
    </row>
    <row r="335" spans="1:120" x14ac:dyDescent="0.2">
      <c r="A335">
        <v>0.95079999999999998</v>
      </c>
      <c r="J335">
        <v>1488</v>
      </c>
      <c r="W335">
        <v>10120</v>
      </c>
      <c r="AI335">
        <v>0.48280000000000001</v>
      </c>
      <c r="AU335">
        <v>0.65339999999999998</v>
      </c>
      <c r="AY335">
        <v>0.5897</v>
      </c>
      <c r="BF335">
        <v>0.30080000000000001</v>
      </c>
      <c r="BR335">
        <v>50535</v>
      </c>
      <c r="CD335">
        <v>15675</v>
      </c>
      <c r="CP335">
        <v>7596</v>
      </c>
      <c r="DA335">
        <v>17</v>
      </c>
      <c r="DP335">
        <v>0.4647</v>
      </c>
    </row>
    <row r="336" spans="1:120" x14ac:dyDescent="0.2">
      <c r="A336">
        <v>0.96399999999999997</v>
      </c>
      <c r="J336">
        <v>3019</v>
      </c>
      <c r="W336">
        <v>34612</v>
      </c>
      <c r="AI336">
        <v>0.4758</v>
      </c>
      <c r="AU336">
        <v>0.62780000000000002</v>
      </c>
      <c r="AY336">
        <v>0.77569999999999995</v>
      </c>
      <c r="BF336">
        <v>0.1113</v>
      </c>
      <c r="BR336">
        <v>46660</v>
      </c>
      <c r="CD336">
        <v>22500</v>
      </c>
      <c r="CP336">
        <v>6803</v>
      </c>
      <c r="DA336">
        <v>15</v>
      </c>
      <c r="DP336">
        <v>0.4657</v>
      </c>
    </row>
    <row r="337" spans="1:120" x14ac:dyDescent="0.2">
      <c r="A337">
        <v>0.68600000000000005</v>
      </c>
      <c r="J337">
        <v>1443</v>
      </c>
      <c r="W337">
        <v>17080</v>
      </c>
      <c r="AI337">
        <v>0.4158</v>
      </c>
      <c r="AU337">
        <v>0.52969999999999995</v>
      </c>
      <c r="AY337">
        <v>0.7</v>
      </c>
      <c r="BF337">
        <v>0.3402</v>
      </c>
      <c r="BR337">
        <v>42620</v>
      </c>
      <c r="CD337">
        <v>19174</v>
      </c>
      <c r="CP337">
        <v>6706</v>
      </c>
      <c r="DA337">
        <v>15</v>
      </c>
      <c r="DP337">
        <v>0.46629999999999999</v>
      </c>
    </row>
    <row r="338" spans="1:120" x14ac:dyDescent="0.2">
      <c r="A338">
        <v>0.97030000000000005</v>
      </c>
      <c r="J338">
        <v>23929</v>
      </c>
      <c r="W338">
        <v>23700</v>
      </c>
      <c r="AI338">
        <v>0.22439999999999999</v>
      </c>
      <c r="AU338">
        <v>0.92679999999999996</v>
      </c>
      <c r="AY338">
        <v>0.77070000000000005</v>
      </c>
      <c r="BF338">
        <v>0.32</v>
      </c>
      <c r="BR338">
        <v>43221</v>
      </c>
      <c r="CD338">
        <v>25950</v>
      </c>
      <c r="CP338">
        <v>5466</v>
      </c>
      <c r="DA338">
        <v>18</v>
      </c>
      <c r="DP338">
        <v>0.4667</v>
      </c>
    </row>
    <row r="339" spans="1:120" x14ac:dyDescent="0.2">
      <c r="A339">
        <v>0.69179999999999997</v>
      </c>
      <c r="J339">
        <v>6817</v>
      </c>
      <c r="W339">
        <v>36056</v>
      </c>
      <c r="AI339">
        <v>0.74939999999999996</v>
      </c>
      <c r="AU339">
        <v>0.75360000000000005</v>
      </c>
      <c r="AY339">
        <v>0.82650000000000001</v>
      </c>
      <c r="BF339">
        <v>0.20069999999999999</v>
      </c>
      <c r="BR339">
        <v>63403</v>
      </c>
      <c r="CD339">
        <v>20500</v>
      </c>
      <c r="CP339">
        <v>11563</v>
      </c>
      <c r="DA339">
        <v>17</v>
      </c>
      <c r="DP339">
        <v>0.4667</v>
      </c>
    </row>
    <row r="340" spans="1:120" x14ac:dyDescent="0.2">
      <c r="A340">
        <v>0.78469999999999995</v>
      </c>
      <c r="J340">
        <v>5521</v>
      </c>
      <c r="W340">
        <v>30227</v>
      </c>
      <c r="AI340">
        <v>0.55459999999999998</v>
      </c>
      <c r="AU340">
        <v>0.86560000000000004</v>
      </c>
      <c r="AY340">
        <v>0.81120000000000003</v>
      </c>
      <c r="BF340">
        <v>0.26390000000000002</v>
      </c>
      <c r="BR340">
        <v>59637</v>
      </c>
      <c r="CD340">
        <v>18750</v>
      </c>
      <c r="CP340">
        <v>11063</v>
      </c>
      <c r="DA340">
        <v>13</v>
      </c>
      <c r="DP340">
        <v>0.46679999999999999</v>
      </c>
    </row>
    <row r="341" spans="1:120" x14ac:dyDescent="0.2">
      <c r="A341">
        <v>0.7218</v>
      </c>
      <c r="J341">
        <v>5024</v>
      </c>
      <c r="W341">
        <v>33248</v>
      </c>
      <c r="AI341">
        <v>0.64370000000000005</v>
      </c>
      <c r="AU341">
        <v>0.73609999999999998</v>
      </c>
      <c r="AY341">
        <v>0.72330000000000005</v>
      </c>
      <c r="BF341">
        <v>0.22789999999999999</v>
      </c>
      <c r="BR341">
        <v>82957</v>
      </c>
      <c r="CD341">
        <v>23250</v>
      </c>
      <c r="CP341">
        <v>12726</v>
      </c>
      <c r="DA341">
        <v>17</v>
      </c>
      <c r="DP341">
        <v>0.46679999999999999</v>
      </c>
    </row>
    <row r="342" spans="1:120" x14ac:dyDescent="0.2">
      <c r="A342">
        <v>0.72550000000000003</v>
      </c>
      <c r="J342">
        <v>2513</v>
      </c>
      <c r="W342">
        <v>35112</v>
      </c>
      <c r="AI342">
        <v>0.56640000000000001</v>
      </c>
      <c r="AU342">
        <v>0.84740000000000004</v>
      </c>
      <c r="AY342">
        <v>0.72670000000000001</v>
      </c>
      <c r="BF342">
        <v>0.1835</v>
      </c>
      <c r="BR342">
        <v>53037</v>
      </c>
      <c r="CD342">
        <v>20000</v>
      </c>
      <c r="CP342">
        <v>10112</v>
      </c>
      <c r="DA342">
        <v>13</v>
      </c>
      <c r="DP342">
        <v>0.46760000000000002</v>
      </c>
    </row>
    <row r="343" spans="1:120" x14ac:dyDescent="0.2">
      <c r="A343">
        <v>0.62670000000000003</v>
      </c>
      <c r="J343">
        <v>4378</v>
      </c>
      <c r="W343">
        <v>18566</v>
      </c>
      <c r="AI343">
        <v>0.68530000000000002</v>
      </c>
      <c r="AU343">
        <v>0.73919999999999997</v>
      </c>
      <c r="AY343">
        <v>0.71960000000000002</v>
      </c>
      <c r="BF343">
        <v>0.16539999999999999</v>
      </c>
      <c r="BR343">
        <v>56280</v>
      </c>
      <c r="CD343">
        <v>21000</v>
      </c>
      <c r="CP343">
        <v>7584</v>
      </c>
      <c r="DA343">
        <v>12</v>
      </c>
      <c r="DP343">
        <v>0.4677</v>
      </c>
    </row>
    <row r="344" spans="1:120" x14ac:dyDescent="0.2">
      <c r="A344">
        <v>0.8377</v>
      </c>
      <c r="J344">
        <v>602</v>
      </c>
      <c r="W344">
        <v>17324</v>
      </c>
      <c r="AI344">
        <v>0.5423</v>
      </c>
      <c r="AU344">
        <v>0.83450000000000002</v>
      </c>
      <c r="AY344">
        <v>0.85709999999999997</v>
      </c>
      <c r="BF344">
        <v>0.2727</v>
      </c>
      <c r="BR344">
        <v>47885</v>
      </c>
      <c r="CD344">
        <v>21500</v>
      </c>
      <c r="CP344">
        <v>8101</v>
      </c>
      <c r="DA344">
        <v>16</v>
      </c>
      <c r="DP344">
        <v>0.46789999999999998</v>
      </c>
    </row>
    <row r="345" spans="1:120" x14ac:dyDescent="0.2">
      <c r="A345">
        <v>0.8609</v>
      </c>
      <c r="J345">
        <v>1580</v>
      </c>
      <c r="W345">
        <v>16000</v>
      </c>
      <c r="AI345">
        <v>0.63639999999999997</v>
      </c>
      <c r="AU345">
        <v>0.79120000000000001</v>
      </c>
      <c r="AY345">
        <v>0.9647</v>
      </c>
      <c r="BF345">
        <v>0.42509999999999998</v>
      </c>
      <c r="BR345">
        <v>41297</v>
      </c>
      <c r="CD345">
        <v>16772</v>
      </c>
      <c r="CP345">
        <v>5805</v>
      </c>
      <c r="DA345">
        <v>17</v>
      </c>
      <c r="DP345">
        <v>0.46800000000000003</v>
      </c>
    </row>
    <row r="346" spans="1:120" x14ac:dyDescent="0.2">
      <c r="A346">
        <v>0.93610000000000004</v>
      </c>
      <c r="J346">
        <v>7267</v>
      </c>
      <c r="W346">
        <v>44966</v>
      </c>
      <c r="AI346">
        <v>0.74560000000000004</v>
      </c>
      <c r="AU346">
        <v>0.87839999999999996</v>
      </c>
      <c r="AY346">
        <v>0.83560000000000001</v>
      </c>
      <c r="BF346">
        <v>0.20080000000000001</v>
      </c>
      <c r="BR346">
        <v>67102</v>
      </c>
      <c r="CD346">
        <v>18250</v>
      </c>
      <c r="CP346">
        <v>8007</v>
      </c>
      <c r="DA346">
        <v>12</v>
      </c>
      <c r="DP346">
        <v>0.46810000000000002</v>
      </c>
    </row>
    <row r="347" spans="1:120" x14ac:dyDescent="0.2">
      <c r="A347">
        <v>0.69589999999999996</v>
      </c>
      <c r="J347">
        <v>337</v>
      </c>
      <c r="W347">
        <v>55760</v>
      </c>
      <c r="AI347">
        <v>0.79530000000000001</v>
      </c>
      <c r="AU347">
        <v>0.69230000000000003</v>
      </c>
      <c r="AY347">
        <v>0.67390000000000005</v>
      </c>
      <c r="BF347">
        <v>0.16889999999999999</v>
      </c>
      <c r="BR347">
        <v>70783</v>
      </c>
      <c r="CD347">
        <v>25000</v>
      </c>
      <c r="CP347">
        <v>11423</v>
      </c>
      <c r="DA347">
        <v>9</v>
      </c>
      <c r="DP347">
        <v>0.46820000000000001</v>
      </c>
    </row>
    <row r="348" spans="1:120" x14ac:dyDescent="0.2">
      <c r="A348">
        <v>0.75039999999999996</v>
      </c>
      <c r="J348">
        <v>1341</v>
      </c>
      <c r="W348">
        <v>32550</v>
      </c>
      <c r="AI348">
        <v>0.61680000000000001</v>
      </c>
      <c r="AU348">
        <v>0.6482</v>
      </c>
      <c r="AY348">
        <v>0.84670000000000001</v>
      </c>
      <c r="BF348">
        <v>0.31269999999999998</v>
      </c>
      <c r="BR348">
        <v>137047</v>
      </c>
      <c r="CD348">
        <v>17755</v>
      </c>
      <c r="CP348">
        <v>10471</v>
      </c>
      <c r="DA348">
        <v>9</v>
      </c>
      <c r="DP348">
        <v>0.46870000000000001</v>
      </c>
    </row>
    <row r="349" spans="1:120" x14ac:dyDescent="0.2">
      <c r="A349">
        <v>0.89839999999999998</v>
      </c>
      <c r="J349">
        <v>391</v>
      </c>
      <c r="W349">
        <v>30566</v>
      </c>
      <c r="AI349">
        <v>0.55320000000000003</v>
      </c>
      <c r="AU349">
        <v>0.78380000000000005</v>
      </c>
      <c r="AY349">
        <v>0.87980000000000003</v>
      </c>
      <c r="BF349">
        <v>0.36270000000000002</v>
      </c>
      <c r="BR349">
        <v>43112</v>
      </c>
      <c r="CD349">
        <v>20957</v>
      </c>
      <c r="CP349">
        <v>6072</v>
      </c>
      <c r="DA349">
        <v>10</v>
      </c>
      <c r="DP349">
        <v>0.46920000000000001</v>
      </c>
    </row>
    <row r="350" spans="1:120" x14ac:dyDescent="0.2">
      <c r="A350">
        <v>0.68389999999999995</v>
      </c>
      <c r="J350">
        <v>6373</v>
      </c>
      <c r="W350">
        <v>28300</v>
      </c>
      <c r="AI350">
        <v>0.4274</v>
      </c>
      <c r="AU350">
        <v>0.75760000000000005</v>
      </c>
      <c r="AY350">
        <v>0.7823</v>
      </c>
      <c r="BF350">
        <v>0.45219999999999999</v>
      </c>
      <c r="BR350">
        <v>43071</v>
      </c>
      <c r="CD350">
        <v>27000</v>
      </c>
      <c r="CP350">
        <v>7780</v>
      </c>
      <c r="DA350">
        <v>8</v>
      </c>
      <c r="DP350">
        <v>0.46929999999999999</v>
      </c>
    </row>
    <row r="351" spans="1:120" x14ac:dyDescent="0.2">
      <c r="A351">
        <v>0.7722</v>
      </c>
      <c r="J351">
        <v>13313</v>
      </c>
      <c r="W351">
        <v>9903</v>
      </c>
      <c r="AI351">
        <v>0.57930000000000004</v>
      </c>
      <c r="AU351">
        <v>0.77249999999999996</v>
      </c>
      <c r="AY351">
        <v>0.92279999999999995</v>
      </c>
      <c r="BF351">
        <v>0.30399999999999999</v>
      </c>
      <c r="BR351">
        <v>44030</v>
      </c>
      <c r="CD351">
        <v>21500</v>
      </c>
      <c r="CP351">
        <v>8551</v>
      </c>
      <c r="DA351">
        <v>20</v>
      </c>
      <c r="DP351">
        <v>0.47039999999999998</v>
      </c>
    </row>
    <row r="352" spans="1:120" x14ac:dyDescent="0.2">
      <c r="A352">
        <v>0.73519999999999996</v>
      </c>
      <c r="J352">
        <v>7857</v>
      </c>
      <c r="W352">
        <v>18770</v>
      </c>
      <c r="AI352">
        <v>0.57909999999999995</v>
      </c>
      <c r="AU352">
        <v>0.94950000000000001</v>
      </c>
      <c r="AY352">
        <v>0.80249999999999999</v>
      </c>
      <c r="BF352">
        <v>0.22009999999999999</v>
      </c>
      <c r="BR352">
        <v>49827</v>
      </c>
      <c r="CD352">
        <v>21992</v>
      </c>
      <c r="CP352">
        <v>9014</v>
      </c>
      <c r="DA352">
        <v>21</v>
      </c>
      <c r="DP352">
        <v>0.47060000000000002</v>
      </c>
    </row>
    <row r="353" spans="1:120" x14ac:dyDescent="0.2">
      <c r="A353">
        <v>0.90529999999999999</v>
      </c>
      <c r="J353">
        <v>2304</v>
      </c>
      <c r="W353">
        <v>65790</v>
      </c>
      <c r="AI353">
        <v>0.94259999999999999</v>
      </c>
      <c r="AU353">
        <v>0.68659999999999999</v>
      </c>
      <c r="AY353">
        <v>0.6754</v>
      </c>
      <c r="BF353">
        <v>0.17749999999999999</v>
      </c>
      <c r="BR353">
        <v>86182</v>
      </c>
      <c r="CD353">
        <v>17500</v>
      </c>
      <c r="CP353">
        <v>16945</v>
      </c>
      <c r="DA353">
        <v>7</v>
      </c>
      <c r="DP353">
        <v>0.4708</v>
      </c>
    </row>
    <row r="354" spans="1:120" x14ac:dyDescent="0.2">
      <c r="A354">
        <v>0.1206</v>
      </c>
      <c r="J354">
        <v>638</v>
      </c>
      <c r="W354">
        <v>31750</v>
      </c>
      <c r="AI354">
        <v>0.64390000000000003</v>
      </c>
      <c r="AU354">
        <v>0.7097</v>
      </c>
      <c r="AY354">
        <v>0.91120000000000001</v>
      </c>
      <c r="BF354">
        <v>0.28820000000000001</v>
      </c>
      <c r="BR354">
        <v>50876</v>
      </c>
      <c r="CD354">
        <v>23000</v>
      </c>
      <c r="CP354">
        <v>9218</v>
      </c>
      <c r="DA354">
        <v>16</v>
      </c>
      <c r="DP354">
        <v>0.47120000000000001</v>
      </c>
    </row>
    <row r="355" spans="1:120" x14ac:dyDescent="0.2">
      <c r="A355">
        <v>0.86229999999999996</v>
      </c>
      <c r="J355">
        <v>924</v>
      </c>
      <c r="W355">
        <v>35214</v>
      </c>
      <c r="AI355">
        <v>0.55489999999999995</v>
      </c>
      <c r="AU355">
        <v>0.73799999999999999</v>
      </c>
      <c r="AY355">
        <v>0.8</v>
      </c>
      <c r="BF355">
        <v>0.38279999999999997</v>
      </c>
      <c r="BR355">
        <v>52199</v>
      </c>
      <c r="CD355">
        <v>27000</v>
      </c>
      <c r="CP355">
        <v>7642</v>
      </c>
      <c r="DA355">
        <v>9</v>
      </c>
      <c r="DP355">
        <v>0.47120000000000001</v>
      </c>
    </row>
    <row r="356" spans="1:120" x14ac:dyDescent="0.2">
      <c r="A356">
        <v>0.79200000000000004</v>
      </c>
      <c r="J356">
        <v>1300</v>
      </c>
      <c r="W356">
        <v>20610</v>
      </c>
      <c r="AI356">
        <v>0.67659999999999998</v>
      </c>
      <c r="AU356">
        <v>0.57969999999999999</v>
      </c>
      <c r="AY356">
        <v>0.74560000000000004</v>
      </c>
      <c r="BF356">
        <v>0.31569999999999998</v>
      </c>
      <c r="BR356">
        <v>59268</v>
      </c>
      <c r="CD356">
        <v>24498</v>
      </c>
      <c r="CP356">
        <v>7488</v>
      </c>
      <c r="DA356">
        <v>10</v>
      </c>
      <c r="DP356">
        <v>0.47199999999999998</v>
      </c>
    </row>
    <row r="357" spans="1:120" x14ac:dyDescent="0.2">
      <c r="A357">
        <v>0.3836</v>
      </c>
      <c r="J357">
        <v>1092</v>
      </c>
      <c r="W357">
        <v>30340</v>
      </c>
      <c r="AI357">
        <v>0.46810000000000002</v>
      </c>
      <c r="AU357">
        <v>0.82050000000000001</v>
      </c>
      <c r="AY357">
        <v>0.69569999999999999</v>
      </c>
      <c r="BF357">
        <v>0.34820000000000001</v>
      </c>
      <c r="BR357">
        <v>42401</v>
      </c>
      <c r="CD357">
        <v>21983</v>
      </c>
      <c r="CP357">
        <v>5707</v>
      </c>
      <c r="DA357">
        <v>16</v>
      </c>
      <c r="DP357">
        <v>0.47220000000000001</v>
      </c>
    </row>
    <row r="358" spans="1:120" x14ac:dyDescent="0.2">
      <c r="A358">
        <v>0.70960000000000001</v>
      </c>
      <c r="J358">
        <v>528</v>
      </c>
      <c r="W358">
        <v>41484</v>
      </c>
      <c r="AI358">
        <v>0.69289999999999996</v>
      </c>
      <c r="AU358">
        <v>0.72160000000000002</v>
      </c>
      <c r="AY358">
        <v>0.81140000000000001</v>
      </c>
      <c r="BF358">
        <v>0.2024</v>
      </c>
      <c r="BR358">
        <v>61772</v>
      </c>
      <c r="CD358">
        <v>25757</v>
      </c>
      <c r="CP358">
        <v>7620</v>
      </c>
      <c r="DA358">
        <v>12</v>
      </c>
      <c r="DP358">
        <v>0.47239999999999999</v>
      </c>
    </row>
    <row r="359" spans="1:120" x14ac:dyDescent="0.2">
      <c r="A359">
        <v>0.70930000000000004</v>
      </c>
      <c r="J359">
        <v>1480</v>
      </c>
      <c r="W359">
        <v>30448</v>
      </c>
      <c r="AI359">
        <v>0.27939999999999998</v>
      </c>
      <c r="AU359">
        <v>0.76739999999999997</v>
      </c>
      <c r="AY359">
        <v>0.73899999999999999</v>
      </c>
      <c r="BF359">
        <v>0.32919999999999999</v>
      </c>
      <c r="BR359">
        <v>48296</v>
      </c>
      <c r="CD359">
        <v>18750</v>
      </c>
      <c r="CP359">
        <v>6450</v>
      </c>
      <c r="DA359">
        <v>9</v>
      </c>
      <c r="DP359">
        <v>0.47260000000000002</v>
      </c>
    </row>
    <row r="360" spans="1:120" x14ac:dyDescent="0.2">
      <c r="A360">
        <v>0.50280000000000002</v>
      </c>
      <c r="J360">
        <v>14451</v>
      </c>
      <c r="W360">
        <v>26150</v>
      </c>
      <c r="AI360">
        <v>0.58240000000000003</v>
      </c>
      <c r="AU360">
        <v>0.78520000000000001</v>
      </c>
      <c r="AY360">
        <v>0.74960000000000004</v>
      </c>
      <c r="BF360">
        <v>0.23760000000000001</v>
      </c>
      <c r="BR360">
        <v>54329</v>
      </c>
      <c r="CD360">
        <v>18750</v>
      </c>
      <c r="CP360">
        <v>8585</v>
      </c>
      <c r="DA360">
        <v>14</v>
      </c>
      <c r="DP360">
        <v>0.47270000000000001</v>
      </c>
    </row>
    <row r="361" spans="1:120" x14ac:dyDescent="0.2">
      <c r="A361">
        <v>0.91049999999999998</v>
      </c>
      <c r="J361">
        <v>7488</v>
      </c>
      <c r="W361">
        <v>33287</v>
      </c>
      <c r="AI361">
        <v>0.57079999999999997</v>
      </c>
      <c r="AU361">
        <v>0.74770000000000003</v>
      </c>
      <c r="AY361">
        <v>0.82210000000000005</v>
      </c>
      <c r="BF361">
        <v>0.16389999999999999</v>
      </c>
      <c r="BR361">
        <v>53263</v>
      </c>
      <c r="CD361">
        <v>22500</v>
      </c>
      <c r="CP361">
        <v>9762</v>
      </c>
      <c r="DA361">
        <v>18</v>
      </c>
      <c r="DP361">
        <v>0.47289999999999999</v>
      </c>
    </row>
    <row r="362" spans="1:120" x14ac:dyDescent="0.2">
      <c r="A362">
        <v>0.82140000000000002</v>
      </c>
      <c r="J362">
        <v>840</v>
      </c>
      <c r="W362">
        <v>33671</v>
      </c>
      <c r="AI362">
        <v>0.47960000000000003</v>
      </c>
      <c r="AU362">
        <v>0.6905</v>
      </c>
      <c r="AY362">
        <v>0.82869999999999999</v>
      </c>
      <c r="BF362">
        <v>0.28029999999999999</v>
      </c>
      <c r="BR362">
        <v>44511</v>
      </c>
      <c r="CD362">
        <v>22400</v>
      </c>
      <c r="CP362">
        <v>9310</v>
      </c>
      <c r="DA362">
        <v>17</v>
      </c>
      <c r="DP362">
        <v>0.47360000000000002</v>
      </c>
    </row>
    <row r="363" spans="1:120" x14ac:dyDescent="0.2">
      <c r="A363">
        <v>0.95860000000000001</v>
      </c>
      <c r="J363">
        <v>1198</v>
      </c>
      <c r="W363">
        <v>35582</v>
      </c>
      <c r="AI363">
        <v>0.48409999999999997</v>
      </c>
      <c r="AU363">
        <v>0.78569999999999995</v>
      </c>
      <c r="AY363">
        <v>0.86280000000000001</v>
      </c>
      <c r="BF363">
        <v>0.31109999999999999</v>
      </c>
      <c r="BR363">
        <v>49036</v>
      </c>
      <c r="CD363">
        <v>26000</v>
      </c>
      <c r="CP363">
        <v>6957</v>
      </c>
      <c r="DA363">
        <v>14</v>
      </c>
      <c r="DP363">
        <v>0.47370000000000001</v>
      </c>
    </row>
    <row r="364" spans="1:120" x14ac:dyDescent="0.2">
      <c r="A364">
        <v>0.69610000000000005</v>
      </c>
      <c r="J364">
        <v>622</v>
      </c>
      <c r="W364">
        <v>20130</v>
      </c>
      <c r="AI364">
        <v>0.51249999999999996</v>
      </c>
      <c r="AU364">
        <v>0.60870000000000002</v>
      </c>
      <c r="AY364">
        <v>0.70650000000000002</v>
      </c>
      <c r="BF364">
        <v>0.35210000000000002</v>
      </c>
      <c r="BR364">
        <v>43229</v>
      </c>
      <c r="CD364">
        <v>21000</v>
      </c>
      <c r="CP364">
        <v>7879</v>
      </c>
      <c r="DA364">
        <v>16</v>
      </c>
      <c r="DP364">
        <v>0.47410000000000002</v>
      </c>
    </row>
    <row r="365" spans="1:120" x14ac:dyDescent="0.2">
      <c r="A365">
        <v>0.99780000000000002</v>
      </c>
      <c r="J365">
        <v>553</v>
      </c>
      <c r="W365">
        <v>16104</v>
      </c>
      <c r="AI365">
        <v>0.4667</v>
      </c>
      <c r="AU365">
        <v>0.71109999999999995</v>
      </c>
      <c r="AY365">
        <v>0.85750000000000004</v>
      </c>
      <c r="BF365">
        <v>0.40129999999999999</v>
      </c>
      <c r="BR365">
        <v>64876</v>
      </c>
      <c r="CD365">
        <v>23716</v>
      </c>
      <c r="CP365">
        <v>6775</v>
      </c>
      <c r="DA365">
        <v>10</v>
      </c>
      <c r="DP365">
        <v>0.4758</v>
      </c>
    </row>
    <row r="366" spans="1:120" x14ac:dyDescent="0.2">
      <c r="A366">
        <v>0.78180000000000005</v>
      </c>
      <c r="J366">
        <v>1283</v>
      </c>
      <c r="W366">
        <v>20640</v>
      </c>
      <c r="AI366">
        <v>0.7</v>
      </c>
      <c r="AU366">
        <v>0.79530000000000001</v>
      </c>
      <c r="AY366">
        <v>0.74629999999999996</v>
      </c>
      <c r="BF366">
        <v>0.2787</v>
      </c>
      <c r="BR366">
        <v>70845</v>
      </c>
      <c r="CD366">
        <v>24985</v>
      </c>
      <c r="CP366">
        <v>9196</v>
      </c>
      <c r="DA366">
        <v>9</v>
      </c>
      <c r="DP366">
        <v>0.47589999999999999</v>
      </c>
    </row>
    <row r="367" spans="1:120" x14ac:dyDescent="0.2">
      <c r="A367">
        <v>0.67369999999999997</v>
      </c>
      <c r="J367">
        <v>4348</v>
      </c>
      <c r="W367">
        <v>40640</v>
      </c>
      <c r="AI367">
        <v>0.64890000000000003</v>
      </c>
      <c r="AU367">
        <v>0.9415</v>
      </c>
      <c r="AY367">
        <v>0.92230000000000001</v>
      </c>
      <c r="BF367">
        <v>0.1138</v>
      </c>
      <c r="BR367">
        <v>52415</v>
      </c>
      <c r="CD367">
        <v>25750</v>
      </c>
      <c r="CP367">
        <v>6919</v>
      </c>
      <c r="DA367">
        <v>14</v>
      </c>
      <c r="DP367">
        <v>0.47610000000000002</v>
      </c>
    </row>
    <row r="368" spans="1:120" x14ac:dyDescent="0.2">
      <c r="A368">
        <v>0.85719999999999996</v>
      </c>
      <c r="J368">
        <v>978</v>
      </c>
      <c r="W368">
        <v>48856</v>
      </c>
      <c r="AI368">
        <v>0.83360000000000001</v>
      </c>
      <c r="AU368">
        <v>0.79249999999999998</v>
      </c>
      <c r="AY368">
        <v>0.69840000000000002</v>
      </c>
      <c r="BF368">
        <v>0.1152</v>
      </c>
      <c r="BR368">
        <v>73911</v>
      </c>
      <c r="CD368">
        <v>25000</v>
      </c>
      <c r="CP368">
        <v>10809</v>
      </c>
      <c r="DA368">
        <v>11</v>
      </c>
      <c r="DP368">
        <v>0.47639999999999999</v>
      </c>
    </row>
    <row r="369" spans="1:120" x14ac:dyDescent="0.2">
      <c r="A369">
        <v>0.79749999999999999</v>
      </c>
      <c r="J369">
        <v>891</v>
      </c>
      <c r="W369">
        <v>43985</v>
      </c>
      <c r="AI369">
        <v>0.57140000000000002</v>
      </c>
      <c r="AU369">
        <v>0.65629999999999999</v>
      </c>
      <c r="AY369">
        <v>0.81840000000000002</v>
      </c>
      <c r="BF369">
        <v>0.26779999999999998</v>
      </c>
      <c r="BR369">
        <v>53316</v>
      </c>
      <c r="CD369">
        <v>25000</v>
      </c>
      <c r="CP369">
        <v>7775</v>
      </c>
      <c r="DA369">
        <v>11</v>
      </c>
      <c r="DP369">
        <v>0.47699999999999998</v>
      </c>
    </row>
    <row r="370" spans="1:120" x14ac:dyDescent="0.2">
      <c r="A370">
        <v>0.98009999999999997</v>
      </c>
      <c r="J370">
        <v>4088</v>
      </c>
      <c r="W370">
        <v>37770</v>
      </c>
      <c r="AI370">
        <v>0.48849999999999999</v>
      </c>
      <c r="AU370">
        <v>0.79959999999999998</v>
      </c>
      <c r="AY370">
        <v>0.88449999999999995</v>
      </c>
      <c r="BF370">
        <v>0.2737</v>
      </c>
      <c r="BR370">
        <v>51303</v>
      </c>
      <c r="CD370">
        <v>27000</v>
      </c>
      <c r="CP370">
        <v>7146</v>
      </c>
      <c r="DA370">
        <v>14</v>
      </c>
      <c r="DP370">
        <v>0.47760000000000002</v>
      </c>
    </row>
    <row r="371" spans="1:120" x14ac:dyDescent="0.2">
      <c r="A371">
        <v>0.71650000000000003</v>
      </c>
      <c r="J371">
        <v>781</v>
      </c>
      <c r="W371">
        <v>15284</v>
      </c>
      <c r="AI371">
        <v>0.57740000000000002</v>
      </c>
      <c r="AU371">
        <v>0.85709999999999997</v>
      </c>
      <c r="AY371">
        <v>0.8034</v>
      </c>
      <c r="BF371">
        <v>0.36930000000000002</v>
      </c>
      <c r="BR371">
        <v>50105</v>
      </c>
      <c r="CD371">
        <v>19500</v>
      </c>
      <c r="CP371">
        <v>8350</v>
      </c>
      <c r="DA371">
        <v>14</v>
      </c>
      <c r="DP371">
        <v>0.4778</v>
      </c>
    </row>
    <row r="372" spans="1:120" x14ac:dyDescent="0.2">
      <c r="A372">
        <v>0.89490000000000003</v>
      </c>
      <c r="J372">
        <v>1159</v>
      </c>
      <c r="W372">
        <v>17885</v>
      </c>
      <c r="AI372">
        <v>0.59519999999999995</v>
      </c>
      <c r="AU372">
        <v>0.69259999999999999</v>
      </c>
      <c r="AY372">
        <v>0.73709999999999998</v>
      </c>
      <c r="BF372">
        <v>0.3085</v>
      </c>
      <c r="BR372">
        <v>65071</v>
      </c>
      <c r="CD372">
        <v>23417</v>
      </c>
      <c r="CP372">
        <v>6681</v>
      </c>
      <c r="DA372">
        <v>13</v>
      </c>
      <c r="DP372">
        <v>0.47789999999999999</v>
      </c>
    </row>
    <row r="373" spans="1:120" x14ac:dyDescent="0.2">
      <c r="A373">
        <v>0.73409999999999997</v>
      </c>
      <c r="J373">
        <v>11488</v>
      </c>
      <c r="W373">
        <v>42050</v>
      </c>
      <c r="AI373">
        <v>0.42120000000000002</v>
      </c>
      <c r="AU373">
        <v>0.77869999999999995</v>
      </c>
      <c r="AY373">
        <v>0.79039999999999999</v>
      </c>
      <c r="BF373">
        <v>0.28060000000000002</v>
      </c>
      <c r="BR373">
        <v>52163</v>
      </c>
      <c r="CD373">
        <v>26134</v>
      </c>
      <c r="CP373">
        <v>6937</v>
      </c>
      <c r="DA373">
        <v>14</v>
      </c>
      <c r="DP373">
        <v>0.47799999999999998</v>
      </c>
    </row>
    <row r="374" spans="1:120" x14ac:dyDescent="0.2">
      <c r="A374">
        <v>0.66120000000000001</v>
      </c>
      <c r="J374">
        <v>1453</v>
      </c>
      <c r="W374">
        <v>23206</v>
      </c>
      <c r="AI374">
        <v>0.4708</v>
      </c>
      <c r="AU374">
        <v>0.75</v>
      </c>
      <c r="AY374">
        <v>0.70530000000000004</v>
      </c>
      <c r="BF374">
        <v>0.34649999999999997</v>
      </c>
      <c r="BR374">
        <v>53909</v>
      </c>
      <c r="CD374">
        <v>19000</v>
      </c>
      <c r="CP374">
        <v>9293</v>
      </c>
      <c r="DA374">
        <v>15</v>
      </c>
      <c r="DP374">
        <v>0.47870000000000001</v>
      </c>
    </row>
    <row r="375" spans="1:120" x14ac:dyDescent="0.2">
      <c r="A375">
        <v>0.86980000000000002</v>
      </c>
      <c r="J375">
        <v>19178</v>
      </c>
      <c r="W375">
        <v>43572</v>
      </c>
      <c r="AI375">
        <v>0.66120000000000001</v>
      </c>
      <c r="AU375">
        <v>0.8599</v>
      </c>
      <c r="AY375">
        <v>0.54549999999999998</v>
      </c>
      <c r="BF375">
        <v>0.3357</v>
      </c>
      <c r="BR375">
        <v>56405</v>
      </c>
      <c r="CD375">
        <v>26970</v>
      </c>
      <c r="CP375">
        <v>6745</v>
      </c>
      <c r="DA375">
        <v>12</v>
      </c>
      <c r="DP375">
        <v>0.47870000000000001</v>
      </c>
    </row>
    <row r="376" spans="1:120" x14ac:dyDescent="0.2">
      <c r="A376">
        <v>0.79820000000000002</v>
      </c>
      <c r="J376">
        <v>445</v>
      </c>
      <c r="W376">
        <v>28584</v>
      </c>
      <c r="AI376">
        <v>0.66969999999999996</v>
      </c>
      <c r="AU376">
        <v>0.79779999999999995</v>
      </c>
      <c r="AY376">
        <v>0.61839999999999995</v>
      </c>
      <c r="BF376">
        <v>0.22770000000000001</v>
      </c>
      <c r="BR376">
        <v>56887</v>
      </c>
      <c r="CD376">
        <v>21000</v>
      </c>
      <c r="CP376">
        <v>12658</v>
      </c>
      <c r="DA376">
        <v>17</v>
      </c>
      <c r="DP376">
        <v>0.47949999999999998</v>
      </c>
    </row>
    <row r="377" spans="1:120" x14ac:dyDescent="0.2">
      <c r="A377">
        <v>0.87490000000000001</v>
      </c>
      <c r="J377">
        <v>471</v>
      </c>
      <c r="W377">
        <v>24510</v>
      </c>
      <c r="AI377">
        <v>0.60499999999999998</v>
      </c>
      <c r="AU377">
        <v>0.83540000000000003</v>
      </c>
      <c r="AY377">
        <v>0.73629999999999995</v>
      </c>
      <c r="BF377">
        <v>0.38800000000000001</v>
      </c>
      <c r="BR377">
        <v>54338</v>
      </c>
      <c r="CD377">
        <v>24250</v>
      </c>
      <c r="CP377">
        <v>7807</v>
      </c>
      <c r="DA377">
        <v>8</v>
      </c>
      <c r="DP377">
        <v>0.47960000000000003</v>
      </c>
    </row>
    <row r="378" spans="1:120" x14ac:dyDescent="0.2">
      <c r="A378">
        <v>0.44650000000000001</v>
      </c>
      <c r="J378">
        <v>428</v>
      </c>
      <c r="W378">
        <v>29334</v>
      </c>
      <c r="AI378">
        <v>0.52259999999999995</v>
      </c>
      <c r="AU378">
        <v>0.68700000000000006</v>
      </c>
      <c r="AY378">
        <v>0.5</v>
      </c>
      <c r="BF378">
        <v>0.30769999999999997</v>
      </c>
      <c r="BR378">
        <v>55045</v>
      </c>
      <c r="CD378">
        <v>27000</v>
      </c>
      <c r="CP378">
        <v>6684</v>
      </c>
      <c r="DA378">
        <v>8</v>
      </c>
      <c r="DP378">
        <v>0.4798</v>
      </c>
    </row>
    <row r="379" spans="1:120" x14ac:dyDescent="0.2">
      <c r="A379">
        <v>1</v>
      </c>
      <c r="J379">
        <v>24622</v>
      </c>
      <c r="W379">
        <v>23000</v>
      </c>
      <c r="AI379">
        <v>0.52210000000000001</v>
      </c>
      <c r="AU379">
        <v>0.79220000000000002</v>
      </c>
      <c r="AY379">
        <v>0.6724</v>
      </c>
      <c r="BF379">
        <v>0.40179999999999999</v>
      </c>
      <c r="BR379">
        <v>44130</v>
      </c>
      <c r="CD379">
        <v>21500</v>
      </c>
      <c r="CP379">
        <v>5879</v>
      </c>
      <c r="DA379">
        <v>11</v>
      </c>
      <c r="DP379">
        <v>0.48060000000000003</v>
      </c>
    </row>
    <row r="380" spans="1:120" x14ac:dyDescent="0.2">
      <c r="A380">
        <v>0.51880000000000004</v>
      </c>
      <c r="J380">
        <v>15599</v>
      </c>
      <c r="W380">
        <v>27411</v>
      </c>
      <c r="AI380">
        <v>0.50509999999999999</v>
      </c>
      <c r="AU380">
        <v>0.79659999999999997</v>
      </c>
      <c r="AY380">
        <v>0.67200000000000004</v>
      </c>
      <c r="BF380">
        <v>0.40100000000000002</v>
      </c>
      <c r="BR380">
        <v>55037</v>
      </c>
      <c r="CD380">
        <v>19450</v>
      </c>
      <c r="CP380">
        <v>13197</v>
      </c>
      <c r="DA380">
        <v>19</v>
      </c>
      <c r="DP380">
        <v>0.48060000000000003</v>
      </c>
    </row>
    <row r="381" spans="1:120" x14ac:dyDescent="0.2">
      <c r="A381">
        <v>0.9617</v>
      </c>
      <c r="J381">
        <v>3357</v>
      </c>
      <c r="W381">
        <v>27720</v>
      </c>
      <c r="AI381">
        <v>0.61240000000000006</v>
      </c>
      <c r="AU381">
        <v>0.62029999999999996</v>
      </c>
      <c r="AY381">
        <v>0.79169999999999996</v>
      </c>
      <c r="BF381">
        <v>0.22889999999999999</v>
      </c>
      <c r="BR381">
        <v>60614</v>
      </c>
      <c r="CD381">
        <v>18922</v>
      </c>
      <c r="CP381">
        <v>13293</v>
      </c>
      <c r="DA381">
        <v>17</v>
      </c>
      <c r="DP381">
        <v>0.48130000000000001</v>
      </c>
    </row>
    <row r="382" spans="1:120" x14ac:dyDescent="0.2">
      <c r="A382">
        <v>0.73709999999999998</v>
      </c>
      <c r="J382">
        <v>995</v>
      </c>
      <c r="W382">
        <v>9174</v>
      </c>
      <c r="AI382">
        <v>0.45090000000000002</v>
      </c>
      <c r="AU382">
        <v>0.77029999999999998</v>
      </c>
      <c r="AY382">
        <v>0.76359999999999995</v>
      </c>
      <c r="BF382">
        <v>0.35709999999999997</v>
      </c>
      <c r="BR382">
        <v>38550</v>
      </c>
      <c r="CD382">
        <v>16500</v>
      </c>
      <c r="CP382">
        <v>8343</v>
      </c>
      <c r="DA382">
        <v>18</v>
      </c>
      <c r="DP382">
        <v>0.48139999999999999</v>
      </c>
    </row>
    <row r="383" spans="1:120" x14ac:dyDescent="0.2">
      <c r="A383">
        <v>0.91659999999999997</v>
      </c>
      <c r="J383">
        <v>17244</v>
      </c>
      <c r="W383">
        <v>27247</v>
      </c>
      <c r="AI383">
        <v>0.57050000000000001</v>
      </c>
      <c r="AU383">
        <v>0.76170000000000004</v>
      </c>
      <c r="AY383">
        <v>0.7833</v>
      </c>
      <c r="BF383">
        <v>0.29499999999999998</v>
      </c>
      <c r="BR383">
        <v>76489</v>
      </c>
      <c r="CD383">
        <v>19085</v>
      </c>
      <c r="CP383">
        <v>10264</v>
      </c>
      <c r="DA383">
        <v>9</v>
      </c>
      <c r="DP383">
        <v>0.48149999999999998</v>
      </c>
    </row>
    <row r="384" spans="1:120" x14ac:dyDescent="0.2">
      <c r="A384">
        <v>0.44490000000000002</v>
      </c>
      <c r="J384">
        <v>11946</v>
      </c>
      <c r="W384">
        <v>33060</v>
      </c>
      <c r="AI384">
        <v>0.54690000000000005</v>
      </c>
      <c r="AU384">
        <v>0.73380000000000001</v>
      </c>
      <c r="AY384">
        <v>0.7833</v>
      </c>
      <c r="BF384">
        <v>0.38729999999999998</v>
      </c>
      <c r="BR384">
        <v>44792</v>
      </c>
      <c r="CD384">
        <v>18450</v>
      </c>
      <c r="CP384">
        <v>11446</v>
      </c>
      <c r="DA384">
        <v>15</v>
      </c>
      <c r="DP384">
        <v>0.48209999999999997</v>
      </c>
    </row>
    <row r="385" spans="1:120" x14ac:dyDescent="0.2">
      <c r="A385">
        <v>0.95179999999999998</v>
      </c>
      <c r="J385">
        <v>1090</v>
      </c>
      <c r="W385">
        <v>25307</v>
      </c>
      <c r="AI385">
        <v>0.55169999999999997</v>
      </c>
      <c r="AU385">
        <v>0.6744</v>
      </c>
      <c r="AY385">
        <v>0.65629999999999999</v>
      </c>
      <c r="BF385">
        <v>0.38490000000000002</v>
      </c>
      <c r="BR385">
        <v>39067</v>
      </c>
      <c r="CD385">
        <v>17095</v>
      </c>
      <c r="CP385">
        <v>10198</v>
      </c>
      <c r="DA385">
        <v>16</v>
      </c>
      <c r="DP385">
        <v>0.48220000000000002</v>
      </c>
    </row>
    <row r="386" spans="1:120" x14ac:dyDescent="0.2">
      <c r="A386">
        <v>0.88970000000000005</v>
      </c>
      <c r="J386">
        <v>1041</v>
      </c>
      <c r="W386">
        <v>9118</v>
      </c>
      <c r="AI386">
        <v>0.50600000000000001</v>
      </c>
      <c r="AU386">
        <v>0.67349999999999999</v>
      </c>
      <c r="AY386">
        <v>0.5</v>
      </c>
      <c r="BF386">
        <v>0.21479999999999999</v>
      </c>
      <c r="BR386">
        <v>50720</v>
      </c>
      <c r="CD386">
        <v>18442</v>
      </c>
      <c r="CP386">
        <v>7146</v>
      </c>
      <c r="DA386">
        <v>16</v>
      </c>
      <c r="DP386">
        <v>0.48249999999999998</v>
      </c>
    </row>
    <row r="387" spans="1:120" x14ac:dyDescent="0.2">
      <c r="A387">
        <v>0.37019999999999997</v>
      </c>
      <c r="J387">
        <v>2416</v>
      </c>
      <c r="W387">
        <v>24990</v>
      </c>
      <c r="AI387">
        <v>0.4904</v>
      </c>
      <c r="AU387">
        <v>0.83540000000000003</v>
      </c>
      <c r="AY387">
        <v>0.84670000000000001</v>
      </c>
      <c r="BF387">
        <v>0.25519999999999998</v>
      </c>
      <c r="BR387">
        <v>56621</v>
      </c>
      <c r="CD387">
        <v>27000</v>
      </c>
      <c r="CP387">
        <v>7294</v>
      </c>
      <c r="DA387">
        <v>13</v>
      </c>
      <c r="DP387">
        <v>0.48280000000000001</v>
      </c>
    </row>
    <row r="388" spans="1:120" x14ac:dyDescent="0.2">
      <c r="A388">
        <v>0.88080000000000003</v>
      </c>
      <c r="J388">
        <v>2062</v>
      </c>
      <c r="W388">
        <v>22356</v>
      </c>
      <c r="AI388">
        <v>0.66600000000000004</v>
      </c>
      <c r="AU388">
        <v>0.66479999999999995</v>
      </c>
      <c r="AY388">
        <v>0.81479999999999997</v>
      </c>
      <c r="BF388">
        <v>0.20899999999999999</v>
      </c>
      <c r="BR388">
        <v>60909</v>
      </c>
      <c r="CD388">
        <v>24000</v>
      </c>
      <c r="CP388">
        <v>8186</v>
      </c>
      <c r="DA388">
        <v>14</v>
      </c>
      <c r="DP388">
        <v>0.48320000000000002</v>
      </c>
    </row>
    <row r="389" spans="1:120" x14ac:dyDescent="0.2">
      <c r="A389">
        <v>0.753</v>
      </c>
      <c r="J389">
        <v>9981</v>
      </c>
      <c r="W389">
        <v>8702</v>
      </c>
      <c r="AI389">
        <v>0.45050000000000001</v>
      </c>
      <c r="AU389">
        <v>0.84019999999999995</v>
      </c>
      <c r="AY389">
        <v>0.65339999999999998</v>
      </c>
      <c r="BF389">
        <v>0.2445</v>
      </c>
      <c r="BR389">
        <v>51759</v>
      </c>
      <c r="CD389">
        <v>19609</v>
      </c>
      <c r="CP389">
        <v>8340</v>
      </c>
      <c r="DA389">
        <v>11</v>
      </c>
      <c r="DP389">
        <v>0.48370000000000002</v>
      </c>
    </row>
    <row r="390" spans="1:120" x14ac:dyDescent="0.2">
      <c r="A390">
        <v>0.6462</v>
      </c>
      <c r="J390">
        <v>9471</v>
      </c>
      <c r="W390">
        <v>15570</v>
      </c>
      <c r="AI390">
        <v>0.6048</v>
      </c>
      <c r="AU390">
        <v>0.78420000000000001</v>
      </c>
      <c r="AY390">
        <v>0.62780000000000002</v>
      </c>
      <c r="BF390">
        <v>0.17150000000000001</v>
      </c>
      <c r="BR390">
        <v>63552</v>
      </c>
      <c r="CD390">
        <v>22057</v>
      </c>
      <c r="CP390">
        <v>10049</v>
      </c>
      <c r="DA390">
        <v>17</v>
      </c>
      <c r="DP390">
        <v>0.48409999999999997</v>
      </c>
    </row>
    <row r="391" spans="1:120" x14ac:dyDescent="0.2">
      <c r="A391">
        <v>0.76900000000000002</v>
      </c>
      <c r="J391">
        <v>141</v>
      </c>
      <c r="W391">
        <v>15764</v>
      </c>
      <c r="AI391">
        <v>0.63890000000000002</v>
      </c>
      <c r="AU391">
        <v>0.62860000000000005</v>
      </c>
      <c r="AY391">
        <v>0.52969999999999995</v>
      </c>
      <c r="BF391">
        <v>0.1973</v>
      </c>
      <c r="BR391">
        <v>62203</v>
      </c>
      <c r="CD391">
        <v>23199</v>
      </c>
      <c r="CP391">
        <v>10624</v>
      </c>
      <c r="DA391">
        <v>19</v>
      </c>
      <c r="DP391">
        <v>0.48420000000000002</v>
      </c>
    </row>
    <row r="392" spans="1:120" x14ac:dyDescent="0.2">
      <c r="A392">
        <v>0.9496</v>
      </c>
      <c r="J392">
        <v>958</v>
      </c>
      <c r="W392">
        <v>19700</v>
      </c>
      <c r="AI392">
        <v>0.45950000000000002</v>
      </c>
      <c r="AU392">
        <v>0.70860000000000001</v>
      </c>
      <c r="AY392">
        <v>0.92679999999999996</v>
      </c>
      <c r="BF392">
        <v>0.61809999999999998</v>
      </c>
      <c r="BR392">
        <v>35604</v>
      </c>
      <c r="CD392">
        <v>22531</v>
      </c>
      <c r="CP392">
        <v>5047</v>
      </c>
      <c r="DA392">
        <v>9</v>
      </c>
      <c r="DP392">
        <v>0.4844</v>
      </c>
    </row>
    <row r="393" spans="1:120" x14ac:dyDescent="0.2">
      <c r="A393">
        <v>0.25750000000000001</v>
      </c>
      <c r="J393">
        <v>9052</v>
      </c>
      <c r="W393">
        <v>13544</v>
      </c>
      <c r="AI393">
        <v>0.5333</v>
      </c>
      <c r="AU393">
        <v>0.7298</v>
      </c>
      <c r="AY393">
        <v>0.75360000000000005</v>
      </c>
      <c r="BF393">
        <v>0.16889999999999999</v>
      </c>
      <c r="BR393">
        <v>52725</v>
      </c>
      <c r="CD393">
        <v>20369</v>
      </c>
      <c r="CP393">
        <v>6935</v>
      </c>
      <c r="DA393">
        <v>12</v>
      </c>
      <c r="DP393">
        <v>0.48459999999999998</v>
      </c>
    </row>
    <row r="394" spans="1:120" x14ac:dyDescent="0.2">
      <c r="A394">
        <v>0.99070000000000003</v>
      </c>
      <c r="J394">
        <v>457</v>
      </c>
      <c r="W394">
        <v>20815</v>
      </c>
      <c r="AI394">
        <v>0.51859999999999995</v>
      </c>
      <c r="AU394">
        <v>0.58540000000000003</v>
      </c>
      <c r="AY394">
        <v>0.86560000000000004</v>
      </c>
      <c r="BF394">
        <v>0.29099999999999998</v>
      </c>
      <c r="BR394">
        <v>46600</v>
      </c>
      <c r="CD394">
        <v>23250</v>
      </c>
      <c r="CP394">
        <v>10255</v>
      </c>
      <c r="DA394">
        <v>17</v>
      </c>
      <c r="DP394">
        <v>0.4854</v>
      </c>
    </row>
    <row r="395" spans="1:120" x14ac:dyDescent="0.2">
      <c r="A395">
        <v>0.59670000000000001</v>
      </c>
      <c r="J395">
        <v>205</v>
      </c>
      <c r="W395">
        <v>15403</v>
      </c>
      <c r="AI395">
        <v>0.1852</v>
      </c>
      <c r="AU395">
        <v>0.50880000000000003</v>
      </c>
      <c r="AY395">
        <v>0.73609999999999998</v>
      </c>
      <c r="BF395">
        <v>0.1249</v>
      </c>
      <c r="BR395">
        <v>46600</v>
      </c>
      <c r="CD395">
        <v>23250</v>
      </c>
      <c r="CP395">
        <v>7842</v>
      </c>
      <c r="DA395">
        <v>42</v>
      </c>
      <c r="DP395">
        <v>0.48549999999999999</v>
      </c>
    </row>
    <row r="396" spans="1:120" x14ac:dyDescent="0.2">
      <c r="A396">
        <v>0.8992</v>
      </c>
      <c r="J396">
        <v>2199</v>
      </c>
      <c r="W396">
        <v>41375</v>
      </c>
      <c r="AI396">
        <v>0.41270000000000001</v>
      </c>
      <c r="AU396">
        <v>0.76519999999999999</v>
      </c>
      <c r="AY396">
        <v>0.84740000000000004</v>
      </c>
      <c r="BF396">
        <v>0.50590000000000002</v>
      </c>
      <c r="BR396">
        <v>34368</v>
      </c>
      <c r="CD396">
        <v>27000</v>
      </c>
      <c r="CP396">
        <v>5527</v>
      </c>
      <c r="DA396">
        <v>9</v>
      </c>
      <c r="DP396">
        <v>0.48549999999999999</v>
      </c>
    </row>
    <row r="397" spans="1:120" x14ac:dyDescent="0.2">
      <c r="A397">
        <v>0.34489999999999998</v>
      </c>
      <c r="J397">
        <v>2842</v>
      </c>
      <c r="W397">
        <v>31210</v>
      </c>
      <c r="AI397">
        <v>0.60629999999999995</v>
      </c>
      <c r="AU397">
        <v>0.83840000000000003</v>
      </c>
      <c r="AY397">
        <v>0.73919999999999997</v>
      </c>
      <c r="BF397">
        <v>0.28849999999999998</v>
      </c>
      <c r="BR397">
        <v>52928</v>
      </c>
      <c r="CD397">
        <v>25000</v>
      </c>
      <c r="CP397">
        <v>7701</v>
      </c>
      <c r="DA397">
        <v>14</v>
      </c>
      <c r="DP397">
        <v>0.48570000000000002</v>
      </c>
    </row>
    <row r="398" spans="1:120" x14ac:dyDescent="0.2">
      <c r="A398">
        <v>0.76400000000000001</v>
      </c>
      <c r="J398">
        <v>582</v>
      </c>
      <c r="W398">
        <v>39832</v>
      </c>
      <c r="AI398">
        <v>0.66769999999999996</v>
      </c>
      <c r="AU398">
        <v>0.59570000000000001</v>
      </c>
      <c r="AY398">
        <v>0.83450000000000002</v>
      </c>
      <c r="BF398">
        <v>0.29160000000000003</v>
      </c>
      <c r="BR398">
        <v>54122</v>
      </c>
      <c r="CD398">
        <v>27000</v>
      </c>
      <c r="CP398">
        <v>8614</v>
      </c>
      <c r="DA398">
        <v>12</v>
      </c>
      <c r="DP398">
        <v>0.48630000000000001</v>
      </c>
    </row>
    <row r="399" spans="1:120" x14ac:dyDescent="0.2">
      <c r="A399">
        <v>0.75700000000000001</v>
      </c>
      <c r="J399">
        <v>12812</v>
      </c>
      <c r="W399">
        <v>37362</v>
      </c>
      <c r="AI399">
        <v>0.52939999999999998</v>
      </c>
      <c r="AU399">
        <v>0.81569999999999998</v>
      </c>
      <c r="AY399">
        <v>0.79120000000000001</v>
      </c>
      <c r="BF399">
        <v>0.44679999999999997</v>
      </c>
      <c r="BR399">
        <v>49547</v>
      </c>
      <c r="CD399">
        <v>27000</v>
      </c>
      <c r="CP399">
        <v>5689</v>
      </c>
      <c r="DA399">
        <v>11</v>
      </c>
      <c r="DP399">
        <v>0.48659999999999998</v>
      </c>
    </row>
    <row r="400" spans="1:120" x14ac:dyDescent="0.2">
      <c r="A400">
        <v>0.67230000000000001</v>
      </c>
      <c r="J400">
        <v>1585</v>
      </c>
      <c r="W400">
        <v>22448</v>
      </c>
      <c r="AI400">
        <v>0.63729999999999998</v>
      </c>
      <c r="AU400">
        <v>0.75539999999999996</v>
      </c>
      <c r="AY400">
        <v>0.87839999999999996</v>
      </c>
      <c r="BF400">
        <v>0.23130000000000001</v>
      </c>
      <c r="BR400">
        <v>47896</v>
      </c>
      <c r="CD400">
        <v>25000</v>
      </c>
      <c r="CP400">
        <v>10477</v>
      </c>
      <c r="DA400">
        <v>17</v>
      </c>
      <c r="DP400">
        <v>0.48659999999999998</v>
      </c>
    </row>
    <row r="401" spans="1:120" x14ac:dyDescent="0.2">
      <c r="A401">
        <v>0.80959999999999999</v>
      </c>
      <c r="J401">
        <v>6437</v>
      </c>
      <c r="W401">
        <v>43234</v>
      </c>
      <c r="AI401">
        <v>0.60270000000000001</v>
      </c>
      <c r="AU401">
        <v>0.9214</v>
      </c>
      <c r="AY401">
        <v>0.69230000000000003</v>
      </c>
      <c r="BF401">
        <v>0.33889999999999998</v>
      </c>
      <c r="BR401">
        <v>54143</v>
      </c>
      <c r="CD401">
        <v>26889</v>
      </c>
      <c r="CP401">
        <v>8673</v>
      </c>
      <c r="DA401">
        <v>9</v>
      </c>
      <c r="DP401">
        <v>0.48730000000000001</v>
      </c>
    </row>
    <row r="402" spans="1:120" x14ac:dyDescent="0.2">
      <c r="A402">
        <v>0.70220000000000005</v>
      </c>
      <c r="J402">
        <v>4024</v>
      </c>
      <c r="W402">
        <v>66608</v>
      </c>
      <c r="AI402">
        <v>0.87170000000000003</v>
      </c>
      <c r="AU402">
        <v>0.89580000000000004</v>
      </c>
      <c r="AY402">
        <v>0.6482</v>
      </c>
      <c r="BF402">
        <v>0.17519999999999999</v>
      </c>
      <c r="BR402">
        <v>87989</v>
      </c>
      <c r="CD402">
        <v>24000</v>
      </c>
      <c r="CP402">
        <v>13338</v>
      </c>
      <c r="DA402">
        <v>9</v>
      </c>
      <c r="DP402">
        <v>0.48780000000000001</v>
      </c>
    </row>
    <row r="403" spans="1:120" x14ac:dyDescent="0.2">
      <c r="A403">
        <v>0.3654</v>
      </c>
      <c r="J403">
        <v>2620</v>
      </c>
      <c r="W403">
        <v>37150</v>
      </c>
      <c r="AI403">
        <v>0.72529999999999994</v>
      </c>
      <c r="AU403">
        <v>0.55920000000000003</v>
      </c>
      <c r="AY403">
        <v>0.78380000000000005</v>
      </c>
      <c r="BF403">
        <v>0.1522</v>
      </c>
      <c r="BR403">
        <v>55443</v>
      </c>
      <c r="CD403">
        <v>20937</v>
      </c>
      <c r="CP403">
        <v>8563</v>
      </c>
      <c r="DA403">
        <v>14</v>
      </c>
      <c r="DP403">
        <v>0.48809999999999998</v>
      </c>
    </row>
    <row r="404" spans="1:120" x14ac:dyDescent="0.2">
      <c r="A404">
        <v>0.65290000000000004</v>
      </c>
      <c r="J404">
        <v>713</v>
      </c>
      <c r="W404">
        <v>10058</v>
      </c>
      <c r="AI404">
        <v>0.2281</v>
      </c>
      <c r="AU404">
        <v>0.69120000000000004</v>
      </c>
      <c r="AY404">
        <v>0.75760000000000005</v>
      </c>
      <c r="BF404">
        <v>0.52700000000000002</v>
      </c>
      <c r="BR404">
        <v>33267</v>
      </c>
      <c r="CD404">
        <v>30739</v>
      </c>
      <c r="CP404">
        <v>7698</v>
      </c>
      <c r="DA404">
        <v>16</v>
      </c>
      <c r="DP404">
        <v>0.48820000000000002</v>
      </c>
    </row>
    <row r="405" spans="1:120" x14ac:dyDescent="0.2">
      <c r="A405">
        <v>0.98609999999999998</v>
      </c>
      <c r="J405">
        <v>29882</v>
      </c>
      <c r="W405">
        <v>16836</v>
      </c>
      <c r="AI405">
        <v>0.55710000000000004</v>
      </c>
      <c r="AU405">
        <v>0.85350000000000004</v>
      </c>
      <c r="AY405">
        <v>0.77249999999999996</v>
      </c>
      <c r="BF405">
        <v>0.34899999999999998</v>
      </c>
      <c r="BR405">
        <v>68303</v>
      </c>
      <c r="CD405">
        <v>24250</v>
      </c>
      <c r="CP405">
        <v>7243</v>
      </c>
      <c r="DA405">
        <v>11</v>
      </c>
      <c r="DP405">
        <v>0.4884</v>
      </c>
    </row>
    <row r="406" spans="1:120" x14ac:dyDescent="0.2">
      <c r="A406">
        <v>0.58940000000000003</v>
      </c>
      <c r="J406">
        <v>862</v>
      </c>
      <c r="W406">
        <v>29310</v>
      </c>
      <c r="AI406">
        <v>0.74960000000000004</v>
      </c>
      <c r="AU406">
        <v>0.62370000000000003</v>
      </c>
      <c r="AY406">
        <v>0.94950000000000001</v>
      </c>
      <c r="BF406">
        <v>0.18759999999999999</v>
      </c>
      <c r="BR406">
        <v>54810</v>
      </c>
      <c r="CD406">
        <v>21250</v>
      </c>
      <c r="CP406">
        <v>11468</v>
      </c>
      <c r="DA406">
        <v>19</v>
      </c>
      <c r="DP406">
        <v>0.4884</v>
      </c>
    </row>
    <row r="407" spans="1:120" x14ac:dyDescent="0.2">
      <c r="A407">
        <v>0.85289999999999999</v>
      </c>
      <c r="J407">
        <v>539</v>
      </c>
      <c r="W407">
        <v>24600</v>
      </c>
      <c r="AI407">
        <v>0.33939999999999998</v>
      </c>
      <c r="AU407">
        <v>0.878</v>
      </c>
      <c r="AY407">
        <v>0.68659999999999999</v>
      </c>
      <c r="BF407">
        <v>0.33660000000000001</v>
      </c>
      <c r="BR407">
        <v>39813</v>
      </c>
      <c r="CD407">
        <v>29579</v>
      </c>
      <c r="CP407">
        <v>4506</v>
      </c>
      <c r="DA407">
        <v>14</v>
      </c>
      <c r="DP407">
        <v>0.48849999999999999</v>
      </c>
    </row>
    <row r="408" spans="1:120" x14ac:dyDescent="0.2">
      <c r="A408">
        <v>0.37969999999999998</v>
      </c>
      <c r="J408">
        <v>159</v>
      </c>
      <c r="W408">
        <v>49400</v>
      </c>
      <c r="AI408">
        <v>0.57709999999999995</v>
      </c>
      <c r="AU408">
        <v>0.90239999999999998</v>
      </c>
      <c r="AY408">
        <v>0.7097</v>
      </c>
      <c r="BF408">
        <v>0.42230000000000001</v>
      </c>
      <c r="BR408">
        <v>42509</v>
      </c>
      <c r="CD408">
        <v>27000</v>
      </c>
      <c r="CP408">
        <v>7134</v>
      </c>
      <c r="DA408">
        <v>9</v>
      </c>
      <c r="DP408">
        <v>0.48849999999999999</v>
      </c>
    </row>
    <row r="409" spans="1:120" x14ac:dyDescent="0.2">
      <c r="A409">
        <v>0.61350000000000005</v>
      </c>
      <c r="J409">
        <v>8969</v>
      </c>
      <c r="W409">
        <v>52880</v>
      </c>
      <c r="AI409">
        <v>0.72130000000000005</v>
      </c>
      <c r="AU409">
        <v>0.70320000000000005</v>
      </c>
      <c r="AY409">
        <v>0.73799999999999999</v>
      </c>
      <c r="BF409">
        <v>0.1371</v>
      </c>
      <c r="BR409">
        <v>32641</v>
      </c>
      <c r="CD409">
        <v>24968</v>
      </c>
      <c r="CP409">
        <v>7572</v>
      </c>
      <c r="DA409">
        <v>6</v>
      </c>
      <c r="DP409">
        <v>0.4894</v>
      </c>
    </row>
    <row r="410" spans="1:120" x14ac:dyDescent="0.2">
      <c r="A410">
        <v>0.47310000000000002</v>
      </c>
      <c r="J410">
        <v>882</v>
      </c>
      <c r="W410">
        <v>18510</v>
      </c>
      <c r="AI410">
        <v>0.50570000000000004</v>
      </c>
      <c r="AU410">
        <v>0.80320000000000003</v>
      </c>
      <c r="AY410">
        <v>0.57969999999999999</v>
      </c>
      <c r="BF410">
        <v>0.40510000000000002</v>
      </c>
      <c r="BR410">
        <v>52131</v>
      </c>
      <c r="CD410">
        <v>21797</v>
      </c>
      <c r="CP410">
        <v>9480</v>
      </c>
      <c r="DA410">
        <v>16</v>
      </c>
      <c r="DP410">
        <v>0.49020000000000002</v>
      </c>
    </row>
    <row r="411" spans="1:120" x14ac:dyDescent="0.2">
      <c r="A411">
        <v>0.91300000000000003</v>
      </c>
      <c r="J411">
        <v>7682</v>
      </c>
      <c r="W411">
        <v>40825</v>
      </c>
      <c r="AI411">
        <v>0.55600000000000005</v>
      </c>
      <c r="AU411">
        <v>0.89059999999999995</v>
      </c>
      <c r="AY411">
        <v>0.82050000000000001</v>
      </c>
      <c r="BF411">
        <v>0.39190000000000003</v>
      </c>
      <c r="BR411">
        <v>40664</v>
      </c>
      <c r="CD411">
        <v>27000</v>
      </c>
      <c r="CP411">
        <v>5663</v>
      </c>
      <c r="DA411">
        <v>10</v>
      </c>
      <c r="DP411">
        <v>0.4904</v>
      </c>
    </row>
    <row r="412" spans="1:120" x14ac:dyDescent="0.2">
      <c r="A412">
        <v>0.67659999999999998</v>
      </c>
      <c r="J412">
        <v>499</v>
      </c>
      <c r="W412">
        <v>49140</v>
      </c>
      <c r="AI412">
        <v>0.80179999999999996</v>
      </c>
      <c r="AU412">
        <v>0.55649999999999999</v>
      </c>
      <c r="AY412">
        <v>0.72160000000000002</v>
      </c>
      <c r="BF412">
        <v>0.15809999999999999</v>
      </c>
      <c r="BR412">
        <v>75537</v>
      </c>
      <c r="CD412">
        <v>23250</v>
      </c>
      <c r="CP412">
        <v>9699</v>
      </c>
      <c r="DA412">
        <v>14</v>
      </c>
      <c r="DP412">
        <v>0.4904</v>
      </c>
    </row>
    <row r="413" spans="1:120" x14ac:dyDescent="0.2">
      <c r="A413">
        <v>0.65449999999999997</v>
      </c>
      <c r="J413">
        <v>2380</v>
      </c>
      <c r="W413">
        <v>29320</v>
      </c>
      <c r="AI413">
        <v>0.30570000000000003</v>
      </c>
      <c r="AU413">
        <v>0.88519999999999999</v>
      </c>
      <c r="AY413">
        <v>0.76739999999999997</v>
      </c>
      <c r="BF413">
        <v>0.49780000000000002</v>
      </c>
      <c r="BR413">
        <v>49351</v>
      </c>
      <c r="CD413">
        <v>26813</v>
      </c>
      <c r="CP413">
        <v>6646</v>
      </c>
      <c r="DA413">
        <v>11</v>
      </c>
      <c r="DP413">
        <v>0.4904</v>
      </c>
    </row>
    <row r="414" spans="1:120" x14ac:dyDescent="0.2">
      <c r="A414">
        <v>0.47549999999999998</v>
      </c>
      <c r="J414">
        <v>2223</v>
      </c>
      <c r="W414">
        <v>67000</v>
      </c>
      <c r="AI414">
        <v>0.78900000000000003</v>
      </c>
      <c r="AU414">
        <v>0.73740000000000006</v>
      </c>
      <c r="AY414">
        <v>0.78520000000000001</v>
      </c>
      <c r="BF414">
        <v>0.1255</v>
      </c>
      <c r="BR414">
        <v>67753</v>
      </c>
      <c r="CD414">
        <v>26000</v>
      </c>
      <c r="CP414">
        <v>11237</v>
      </c>
      <c r="DA414">
        <v>9</v>
      </c>
      <c r="DP414">
        <v>0.49059999999999998</v>
      </c>
    </row>
    <row r="415" spans="1:120" x14ac:dyDescent="0.2">
      <c r="A415">
        <v>0.1739</v>
      </c>
      <c r="J415">
        <v>915</v>
      </c>
      <c r="W415">
        <v>41164</v>
      </c>
      <c r="AI415">
        <v>0.5786</v>
      </c>
      <c r="AU415">
        <v>0.74129999999999996</v>
      </c>
      <c r="AY415">
        <v>0.74770000000000003</v>
      </c>
      <c r="BF415">
        <v>0.1469</v>
      </c>
      <c r="BR415">
        <v>56996</v>
      </c>
      <c r="CD415">
        <v>25439</v>
      </c>
      <c r="CP415">
        <v>7542</v>
      </c>
      <c r="DA415">
        <v>12</v>
      </c>
      <c r="DP415">
        <v>0.49059999999999998</v>
      </c>
    </row>
    <row r="416" spans="1:120" x14ac:dyDescent="0.2">
      <c r="A416">
        <v>0.8337</v>
      </c>
      <c r="J416">
        <v>777</v>
      </c>
      <c r="W416">
        <v>33650</v>
      </c>
      <c r="AI416">
        <v>0.51980000000000004</v>
      </c>
      <c r="AU416">
        <v>0.71860000000000002</v>
      </c>
      <c r="AY416">
        <v>0.6905</v>
      </c>
      <c r="BF416">
        <v>0.36599999999999999</v>
      </c>
      <c r="BR416">
        <v>48466</v>
      </c>
      <c r="CD416">
        <v>27000</v>
      </c>
      <c r="CP416">
        <v>6994</v>
      </c>
      <c r="DA416">
        <v>14</v>
      </c>
      <c r="DP416">
        <v>0.49120000000000003</v>
      </c>
    </row>
    <row r="417" spans="1:120" x14ac:dyDescent="0.2">
      <c r="A417">
        <v>0.8579</v>
      </c>
      <c r="J417">
        <v>2274</v>
      </c>
      <c r="W417">
        <v>27600</v>
      </c>
      <c r="AI417">
        <v>0.54510000000000003</v>
      </c>
      <c r="AU417">
        <v>0.82879999999999998</v>
      </c>
      <c r="AY417">
        <v>0.78569999999999995</v>
      </c>
      <c r="BF417">
        <v>0.31740000000000002</v>
      </c>
      <c r="BR417">
        <v>54311</v>
      </c>
      <c r="CD417">
        <v>27000</v>
      </c>
      <c r="CP417">
        <v>6756</v>
      </c>
      <c r="DA417">
        <v>11</v>
      </c>
      <c r="DP417">
        <v>0.49180000000000001</v>
      </c>
    </row>
    <row r="418" spans="1:120" x14ac:dyDescent="0.2">
      <c r="A418">
        <v>0.93530000000000002</v>
      </c>
      <c r="J418">
        <v>19320</v>
      </c>
      <c r="W418">
        <v>50500</v>
      </c>
      <c r="AI418">
        <v>0.78549999999999998</v>
      </c>
      <c r="AU418">
        <v>0.80940000000000001</v>
      </c>
      <c r="AY418">
        <v>0.60870000000000002</v>
      </c>
      <c r="BF418">
        <v>0.2059</v>
      </c>
      <c r="BR418">
        <v>62860</v>
      </c>
      <c r="CD418">
        <v>26000</v>
      </c>
      <c r="CP418">
        <v>10285</v>
      </c>
      <c r="DA418">
        <v>13</v>
      </c>
      <c r="DP418">
        <v>0.49180000000000001</v>
      </c>
    </row>
    <row r="419" spans="1:120" x14ac:dyDescent="0.2">
      <c r="A419">
        <v>0.80900000000000005</v>
      </c>
      <c r="J419">
        <v>1732</v>
      </c>
      <c r="W419">
        <v>23082</v>
      </c>
      <c r="AI419">
        <v>0.63719999999999999</v>
      </c>
      <c r="AU419">
        <v>0.9163</v>
      </c>
      <c r="AY419">
        <v>0.71109999999999995</v>
      </c>
      <c r="BF419">
        <v>0.28510000000000002</v>
      </c>
      <c r="BR419">
        <v>45388</v>
      </c>
      <c r="CD419">
        <v>24500</v>
      </c>
      <c r="CP419">
        <v>10622</v>
      </c>
      <c r="DA419">
        <v>20</v>
      </c>
      <c r="DP419">
        <v>0.4929</v>
      </c>
    </row>
    <row r="420" spans="1:120" x14ac:dyDescent="0.2">
      <c r="A420">
        <v>0.86339999999999995</v>
      </c>
      <c r="J420">
        <v>549</v>
      </c>
      <c r="W420">
        <v>71520</v>
      </c>
      <c r="AI420">
        <v>0.82340000000000002</v>
      </c>
      <c r="AU420">
        <v>0.73529999999999995</v>
      </c>
      <c r="AY420">
        <v>0.79530000000000001</v>
      </c>
      <c r="BF420">
        <v>9.5200000000000007E-2</v>
      </c>
      <c r="BR420">
        <v>71830</v>
      </c>
      <c r="CD420">
        <v>18527</v>
      </c>
      <c r="CP420">
        <v>9767</v>
      </c>
      <c r="DA420">
        <v>9</v>
      </c>
      <c r="DP420">
        <v>0.49309999999999998</v>
      </c>
    </row>
    <row r="421" spans="1:120" x14ac:dyDescent="0.2">
      <c r="A421">
        <v>0.31030000000000002</v>
      </c>
      <c r="J421">
        <v>852</v>
      </c>
      <c r="W421">
        <v>16320</v>
      </c>
      <c r="AI421">
        <v>0.6512</v>
      </c>
      <c r="AU421">
        <v>0.59360000000000002</v>
      </c>
      <c r="AY421">
        <v>0.9415</v>
      </c>
      <c r="BF421">
        <v>0.24099999999999999</v>
      </c>
      <c r="BR421">
        <v>67492</v>
      </c>
      <c r="CD421">
        <v>23500</v>
      </c>
      <c r="CP421">
        <v>8475</v>
      </c>
      <c r="DA421">
        <v>9</v>
      </c>
      <c r="DP421">
        <v>0.49320000000000003</v>
      </c>
    </row>
    <row r="422" spans="1:120" x14ac:dyDescent="0.2">
      <c r="A422">
        <v>0.76539999999999997</v>
      </c>
      <c r="J422">
        <v>543</v>
      </c>
      <c r="W422">
        <v>37634</v>
      </c>
      <c r="AI422">
        <v>0.3795</v>
      </c>
      <c r="AU422">
        <v>0.87119999999999997</v>
      </c>
      <c r="AY422">
        <v>0.79249999999999998</v>
      </c>
      <c r="BF422">
        <v>0.37230000000000002</v>
      </c>
      <c r="BR422">
        <v>50417</v>
      </c>
      <c r="CD422">
        <v>26000</v>
      </c>
      <c r="CP422">
        <v>6902</v>
      </c>
      <c r="DA422">
        <v>12</v>
      </c>
      <c r="DP422">
        <v>0.49330000000000002</v>
      </c>
    </row>
    <row r="423" spans="1:120" x14ac:dyDescent="0.2">
      <c r="A423">
        <v>0.7036</v>
      </c>
      <c r="J423">
        <v>798</v>
      </c>
      <c r="W423">
        <v>29500</v>
      </c>
      <c r="AI423">
        <v>0.3246</v>
      </c>
      <c r="AU423">
        <v>0.75580000000000003</v>
      </c>
      <c r="AY423">
        <v>0.65629999999999999</v>
      </c>
      <c r="BF423">
        <v>0.2999</v>
      </c>
      <c r="BR423">
        <v>48150</v>
      </c>
      <c r="CD423">
        <v>27000</v>
      </c>
      <c r="CP423">
        <v>5984</v>
      </c>
      <c r="DA423">
        <v>12</v>
      </c>
      <c r="DP423">
        <v>0.49390000000000001</v>
      </c>
    </row>
    <row r="424" spans="1:120" x14ac:dyDescent="0.2">
      <c r="A424">
        <v>0.74129999999999996</v>
      </c>
      <c r="J424">
        <v>952</v>
      </c>
      <c r="W424">
        <v>37160</v>
      </c>
      <c r="AI424">
        <v>0.44979999999999998</v>
      </c>
      <c r="AU424">
        <v>0.69430000000000003</v>
      </c>
      <c r="AY424">
        <v>0.79959999999999998</v>
      </c>
      <c r="BF424">
        <v>0.32519999999999999</v>
      </c>
      <c r="BR424">
        <v>48909</v>
      </c>
      <c r="CD424">
        <v>26289</v>
      </c>
      <c r="CP424">
        <v>6917</v>
      </c>
      <c r="DA424">
        <v>14</v>
      </c>
      <c r="DP424">
        <v>0.49409999999999998</v>
      </c>
    </row>
    <row r="425" spans="1:120" x14ac:dyDescent="0.2">
      <c r="A425">
        <v>0.75860000000000005</v>
      </c>
      <c r="J425">
        <v>939</v>
      </c>
      <c r="W425">
        <v>39652</v>
      </c>
      <c r="AI425">
        <v>0.61380000000000001</v>
      </c>
      <c r="AU425">
        <v>0.86670000000000003</v>
      </c>
      <c r="AY425">
        <v>0.85709999999999997</v>
      </c>
      <c r="BF425">
        <v>0.33550000000000002</v>
      </c>
      <c r="BR425">
        <v>57180</v>
      </c>
      <c r="CD425">
        <v>27000</v>
      </c>
      <c r="CP425">
        <v>7828</v>
      </c>
      <c r="DA425">
        <v>10</v>
      </c>
      <c r="DP425">
        <v>0.49440000000000001</v>
      </c>
    </row>
    <row r="426" spans="1:120" x14ac:dyDescent="0.2">
      <c r="A426">
        <v>0.79310000000000003</v>
      </c>
      <c r="J426">
        <v>16656</v>
      </c>
      <c r="W426">
        <v>19470</v>
      </c>
      <c r="AI426">
        <v>0.55810000000000004</v>
      </c>
      <c r="AU426">
        <v>0.90139999999999998</v>
      </c>
      <c r="AY426">
        <v>0.69259999999999999</v>
      </c>
      <c r="BF426">
        <v>0.32729999999999998</v>
      </c>
      <c r="BR426">
        <v>65409</v>
      </c>
      <c r="CD426">
        <v>20834</v>
      </c>
      <c r="CP426">
        <v>7613</v>
      </c>
      <c r="DA426">
        <v>5</v>
      </c>
      <c r="DP426">
        <v>0.4955</v>
      </c>
    </row>
    <row r="427" spans="1:120" x14ac:dyDescent="0.2">
      <c r="A427">
        <v>0.93220000000000003</v>
      </c>
      <c r="J427">
        <v>532</v>
      </c>
      <c r="W427">
        <v>41221</v>
      </c>
      <c r="AI427">
        <v>0.79790000000000005</v>
      </c>
      <c r="AU427">
        <v>0.80769999999999997</v>
      </c>
      <c r="AY427">
        <v>0.77869999999999995</v>
      </c>
      <c r="BF427">
        <v>0.12590000000000001</v>
      </c>
      <c r="BR427">
        <v>55076</v>
      </c>
      <c r="CD427">
        <v>23000</v>
      </c>
      <c r="CP427">
        <v>10834</v>
      </c>
      <c r="DA427">
        <v>16</v>
      </c>
      <c r="DP427">
        <v>0.49659999999999999</v>
      </c>
    </row>
    <row r="428" spans="1:120" x14ac:dyDescent="0.2">
      <c r="A428">
        <v>0.754</v>
      </c>
      <c r="J428">
        <v>1995</v>
      </c>
      <c r="W428">
        <v>22080</v>
      </c>
      <c r="AI428">
        <v>0.53849999999999998</v>
      </c>
      <c r="AU428">
        <v>0.76680000000000004</v>
      </c>
      <c r="AY428">
        <v>0.75</v>
      </c>
      <c r="BF428">
        <v>0.32700000000000001</v>
      </c>
      <c r="BR428">
        <v>75103</v>
      </c>
      <c r="CD428">
        <v>22082</v>
      </c>
      <c r="CP428">
        <v>8983</v>
      </c>
      <c r="DA428">
        <v>8</v>
      </c>
      <c r="DP428">
        <v>0.49659999999999999</v>
      </c>
    </row>
    <row r="429" spans="1:120" x14ac:dyDescent="0.2">
      <c r="A429">
        <v>0.84289999999999998</v>
      </c>
      <c r="J429">
        <v>1358</v>
      </c>
      <c r="W429">
        <v>36600</v>
      </c>
      <c r="AI429">
        <v>0.58650000000000002</v>
      </c>
      <c r="AU429">
        <v>0.79410000000000003</v>
      </c>
      <c r="AY429">
        <v>0.8599</v>
      </c>
      <c r="BF429">
        <v>0.2782</v>
      </c>
      <c r="BR429">
        <v>53217</v>
      </c>
      <c r="CD429">
        <v>27000</v>
      </c>
      <c r="CP429">
        <v>7830</v>
      </c>
      <c r="DA429">
        <v>15</v>
      </c>
      <c r="DP429">
        <v>0.49759999999999999</v>
      </c>
    </row>
    <row r="430" spans="1:120" x14ac:dyDescent="0.2">
      <c r="A430">
        <v>0.78200000000000003</v>
      </c>
      <c r="J430">
        <v>1129</v>
      </c>
      <c r="W430">
        <v>37158</v>
      </c>
      <c r="AI430">
        <v>0.68110000000000004</v>
      </c>
      <c r="AU430">
        <v>0.68730000000000002</v>
      </c>
      <c r="AY430">
        <v>0.79779999999999995</v>
      </c>
      <c r="BF430">
        <v>0.3029</v>
      </c>
      <c r="BR430">
        <v>49555</v>
      </c>
      <c r="CD430">
        <v>25000</v>
      </c>
      <c r="CP430">
        <v>5687</v>
      </c>
      <c r="DA430">
        <v>13</v>
      </c>
      <c r="DP430">
        <v>0.49769999999999998</v>
      </c>
    </row>
    <row r="431" spans="1:120" x14ac:dyDescent="0.2">
      <c r="A431">
        <v>0.84150000000000003</v>
      </c>
      <c r="J431">
        <v>1376</v>
      </c>
      <c r="W431">
        <v>38150</v>
      </c>
      <c r="AI431">
        <v>0.56330000000000002</v>
      </c>
      <c r="AU431">
        <v>0.73460000000000003</v>
      </c>
      <c r="AY431">
        <v>0.83540000000000003</v>
      </c>
      <c r="BF431">
        <v>0.30309999999999998</v>
      </c>
      <c r="BR431">
        <v>51509</v>
      </c>
      <c r="CD431">
        <v>26827</v>
      </c>
      <c r="CP431">
        <v>7744</v>
      </c>
      <c r="DA431">
        <v>12</v>
      </c>
      <c r="DP431">
        <v>0.49769999999999998</v>
      </c>
    </row>
    <row r="432" spans="1:120" x14ac:dyDescent="0.2">
      <c r="A432">
        <v>0.59119999999999995</v>
      </c>
      <c r="J432">
        <v>2887</v>
      </c>
      <c r="W432">
        <v>32665</v>
      </c>
      <c r="AI432">
        <v>0.56369999999999998</v>
      </c>
      <c r="AU432">
        <v>0.91</v>
      </c>
      <c r="AY432">
        <v>0.68700000000000006</v>
      </c>
      <c r="BF432">
        <v>0.3911</v>
      </c>
      <c r="BR432">
        <v>48440</v>
      </c>
      <c r="CD432">
        <v>25369</v>
      </c>
      <c r="CP432">
        <v>7587</v>
      </c>
      <c r="DA432">
        <v>14</v>
      </c>
      <c r="DP432">
        <v>0.498</v>
      </c>
    </row>
    <row r="433" spans="1:120" x14ac:dyDescent="0.2">
      <c r="A433">
        <v>0.81840000000000002</v>
      </c>
      <c r="J433">
        <v>760</v>
      </c>
      <c r="W433">
        <v>67366</v>
      </c>
      <c r="AI433">
        <v>0.80889999999999995</v>
      </c>
      <c r="AU433">
        <v>0.63959999999999995</v>
      </c>
      <c r="AY433">
        <v>0.79220000000000002</v>
      </c>
      <c r="BF433">
        <v>9.64E-2</v>
      </c>
      <c r="BR433">
        <v>58343</v>
      </c>
      <c r="CD433">
        <v>26000</v>
      </c>
      <c r="CP433">
        <v>11232</v>
      </c>
      <c r="DA433">
        <v>9</v>
      </c>
      <c r="DP433">
        <v>0.49930000000000002</v>
      </c>
    </row>
    <row r="434" spans="1:120" x14ac:dyDescent="0.2">
      <c r="A434">
        <v>0.34179999999999999</v>
      </c>
      <c r="J434">
        <v>2489</v>
      </c>
      <c r="W434">
        <v>35720</v>
      </c>
      <c r="AI434">
        <v>0.41020000000000001</v>
      </c>
      <c r="AU434">
        <v>0.84330000000000005</v>
      </c>
      <c r="AY434">
        <v>0.79659999999999997</v>
      </c>
      <c r="BF434">
        <v>0.36909999999999998</v>
      </c>
      <c r="BR434">
        <v>51748</v>
      </c>
      <c r="CD434">
        <v>26000</v>
      </c>
      <c r="CP434">
        <v>8164</v>
      </c>
      <c r="DA434">
        <v>12</v>
      </c>
      <c r="DP434">
        <v>0.5</v>
      </c>
    </row>
    <row r="435" spans="1:120" x14ac:dyDescent="0.2">
      <c r="A435">
        <v>0.94230000000000003</v>
      </c>
      <c r="J435">
        <v>45638</v>
      </c>
      <c r="W435">
        <v>39800</v>
      </c>
      <c r="AI435">
        <v>0.75480000000000003</v>
      </c>
      <c r="AU435">
        <v>0.94230000000000003</v>
      </c>
      <c r="AY435">
        <v>0.62029999999999996</v>
      </c>
      <c r="BF435">
        <v>0.20599999999999999</v>
      </c>
      <c r="BR435">
        <v>80928</v>
      </c>
      <c r="CD435">
        <v>27000</v>
      </c>
      <c r="CP435">
        <v>9306</v>
      </c>
      <c r="DA435">
        <v>13</v>
      </c>
      <c r="DP435">
        <v>0.5</v>
      </c>
    </row>
    <row r="436" spans="1:120" x14ac:dyDescent="0.2">
      <c r="A436">
        <v>0.74399999999999999</v>
      </c>
      <c r="J436">
        <v>19633</v>
      </c>
      <c r="W436">
        <v>40022</v>
      </c>
      <c r="AI436">
        <v>0.87719999999999998</v>
      </c>
      <c r="AU436">
        <v>0.83889999999999998</v>
      </c>
      <c r="AY436">
        <v>0.77029999999999998</v>
      </c>
      <c r="BF436">
        <v>0.2016</v>
      </c>
      <c r="BR436">
        <v>60409</v>
      </c>
      <c r="CD436">
        <v>19976</v>
      </c>
      <c r="CP436">
        <v>14386</v>
      </c>
      <c r="DA436">
        <v>16</v>
      </c>
      <c r="DP436">
        <v>0.5</v>
      </c>
    </row>
    <row r="437" spans="1:120" x14ac:dyDescent="0.2">
      <c r="A437">
        <v>0.60570000000000002</v>
      </c>
      <c r="J437">
        <v>1516</v>
      </c>
      <c r="W437">
        <v>24838</v>
      </c>
      <c r="AI437">
        <v>0.65449999999999997</v>
      </c>
      <c r="AU437">
        <v>0.84740000000000004</v>
      </c>
      <c r="AY437">
        <v>0.76170000000000004</v>
      </c>
      <c r="BF437">
        <v>0.21210000000000001</v>
      </c>
      <c r="BR437">
        <v>52581</v>
      </c>
      <c r="CD437">
        <v>21056</v>
      </c>
      <c r="CP437">
        <v>9814</v>
      </c>
      <c r="DA437">
        <v>18</v>
      </c>
      <c r="DP437">
        <v>0.5</v>
      </c>
    </row>
    <row r="438" spans="1:120" x14ac:dyDescent="0.2">
      <c r="A438">
        <v>0.84989999999999999</v>
      </c>
      <c r="J438">
        <v>2157</v>
      </c>
      <c r="W438">
        <v>53888</v>
      </c>
      <c r="AI438">
        <v>0.5857</v>
      </c>
      <c r="AU438">
        <v>0.79920000000000002</v>
      </c>
      <c r="AY438">
        <v>0.73380000000000001</v>
      </c>
      <c r="BF438">
        <v>0.28170000000000001</v>
      </c>
      <c r="BR438">
        <v>55624</v>
      </c>
      <c r="CD438">
        <v>27000</v>
      </c>
      <c r="CP438">
        <v>8792</v>
      </c>
      <c r="DA438">
        <v>12</v>
      </c>
      <c r="DP438">
        <v>0.5</v>
      </c>
    </row>
    <row r="439" spans="1:120" x14ac:dyDescent="0.2">
      <c r="A439">
        <v>0.55600000000000005</v>
      </c>
      <c r="J439">
        <v>2901</v>
      </c>
      <c r="W439">
        <v>35548</v>
      </c>
      <c r="AI439">
        <v>0.67879999999999996</v>
      </c>
      <c r="AU439">
        <v>0.87480000000000002</v>
      </c>
      <c r="AY439">
        <v>0.6744</v>
      </c>
      <c r="BF439">
        <v>0.30630000000000002</v>
      </c>
      <c r="BR439">
        <v>53313</v>
      </c>
      <c r="CD439">
        <v>26000</v>
      </c>
      <c r="CP439">
        <v>8630</v>
      </c>
      <c r="DA439">
        <v>12</v>
      </c>
      <c r="DP439">
        <v>0.5</v>
      </c>
    </row>
    <row r="440" spans="1:120" x14ac:dyDescent="0.2">
      <c r="A440">
        <v>0.84530000000000005</v>
      </c>
      <c r="J440">
        <v>2051</v>
      </c>
      <c r="W440">
        <v>34100</v>
      </c>
      <c r="AI440">
        <v>0.75449999999999995</v>
      </c>
      <c r="AU440">
        <v>0.71579999999999999</v>
      </c>
      <c r="AY440">
        <v>0.67349999999999999</v>
      </c>
      <c r="BF440">
        <v>0.23039999999999999</v>
      </c>
      <c r="BR440">
        <v>50030</v>
      </c>
      <c r="CD440">
        <v>23384</v>
      </c>
      <c r="CP440">
        <v>6622</v>
      </c>
      <c r="DA440">
        <v>17</v>
      </c>
      <c r="DP440">
        <v>0.5</v>
      </c>
    </row>
    <row r="441" spans="1:120" x14ac:dyDescent="0.2">
      <c r="A441">
        <v>0.58360000000000001</v>
      </c>
      <c r="J441">
        <v>9770</v>
      </c>
      <c r="W441">
        <v>34790</v>
      </c>
      <c r="AI441">
        <v>0.3987</v>
      </c>
      <c r="AU441">
        <v>0.77300000000000002</v>
      </c>
      <c r="AY441">
        <v>0.83540000000000003</v>
      </c>
      <c r="BF441">
        <v>0.31469999999999998</v>
      </c>
      <c r="BR441">
        <v>35942</v>
      </c>
      <c r="CD441">
        <v>27000</v>
      </c>
      <c r="CP441">
        <v>7387</v>
      </c>
      <c r="DA441">
        <v>22</v>
      </c>
      <c r="DP441">
        <v>0.5</v>
      </c>
    </row>
    <row r="442" spans="1:120" x14ac:dyDescent="0.2">
      <c r="A442">
        <v>0.80049999999999999</v>
      </c>
      <c r="J442">
        <v>670</v>
      </c>
      <c r="W442">
        <v>22104</v>
      </c>
      <c r="AI442">
        <v>0.57040000000000002</v>
      </c>
      <c r="AU442">
        <v>0.70179999999999998</v>
      </c>
      <c r="AY442">
        <v>0.66479999999999995</v>
      </c>
      <c r="BF442">
        <v>0.27460000000000001</v>
      </c>
      <c r="BR442">
        <v>50632</v>
      </c>
      <c r="CD442">
        <v>22250</v>
      </c>
      <c r="CP442">
        <v>10195</v>
      </c>
      <c r="DA442">
        <v>18</v>
      </c>
      <c r="DP442">
        <v>0.5</v>
      </c>
    </row>
    <row r="443" spans="1:120" x14ac:dyDescent="0.2">
      <c r="A443">
        <v>0.92020000000000002</v>
      </c>
      <c r="J443">
        <v>1390</v>
      </c>
      <c r="W443">
        <v>38990</v>
      </c>
      <c r="AI443">
        <v>0.66669999999999996</v>
      </c>
      <c r="AU443">
        <v>0.72370000000000001</v>
      </c>
      <c r="AY443">
        <v>0.84019999999999995</v>
      </c>
      <c r="BF443">
        <v>0.43009999999999998</v>
      </c>
      <c r="BR443">
        <v>56878</v>
      </c>
      <c r="CD443">
        <v>26250</v>
      </c>
      <c r="CP443">
        <v>6612</v>
      </c>
      <c r="DA443">
        <v>8</v>
      </c>
      <c r="DP443">
        <v>0.5</v>
      </c>
    </row>
    <row r="444" spans="1:120" x14ac:dyDescent="0.2">
      <c r="A444">
        <v>0.74929999999999997</v>
      </c>
      <c r="J444">
        <v>822</v>
      </c>
      <c r="W444">
        <v>35745</v>
      </c>
      <c r="AI444">
        <v>0.58499999999999996</v>
      </c>
      <c r="AU444">
        <v>0.74170000000000003</v>
      </c>
      <c r="AY444">
        <v>0.78420000000000001</v>
      </c>
      <c r="BF444">
        <v>0.27360000000000001</v>
      </c>
      <c r="BR444">
        <v>59764</v>
      </c>
      <c r="CD444">
        <v>27000</v>
      </c>
      <c r="CP444">
        <v>5760</v>
      </c>
      <c r="DA444">
        <v>14</v>
      </c>
      <c r="DP444">
        <v>0.5</v>
      </c>
    </row>
    <row r="445" spans="1:120" x14ac:dyDescent="0.2">
      <c r="A445">
        <v>0.70740000000000003</v>
      </c>
      <c r="J445">
        <v>1006</v>
      </c>
      <c r="W445">
        <v>16448</v>
      </c>
      <c r="AI445">
        <v>0.1202</v>
      </c>
      <c r="AU445">
        <v>0.72030000000000005</v>
      </c>
      <c r="AY445">
        <v>0.62860000000000005</v>
      </c>
      <c r="BF445">
        <v>0.7409</v>
      </c>
      <c r="BR445">
        <v>38298</v>
      </c>
      <c r="CD445">
        <v>26468</v>
      </c>
      <c r="CP445">
        <v>7300</v>
      </c>
      <c r="DA445">
        <v>12</v>
      </c>
      <c r="DP445">
        <v>0.5</v>
      </c>
    </row>
    <row r="446" spans="1:120" x14ac:dyDescent="0.2">
      <c r="A446">
        <v>0.40500000000000003</v>
      </c>
      <c r="J446">
        <v>1215</v>
      </c>
      <c r="W446">
        <v>32082</v>
      </c>
      <c r="AI446">
        <v>0.47270000000000001</v>
      </c>
      <c r="AU446">
        <v>0.63449999999999995</v>
      </c>
      <c r="AY446">
        <v>0.70860000000000001</v>
      </c>
      <c r="BF446">
        <v>0.38850000000000001</v>
      </c>
      <c r="BR446">
        <v>48491</v>
      </c>
      <c r="CD446">
        <v>24208</v>
      </c>
      <c r="CP446">
        <v>6539</v>
      </c>
      <c r="DA446">
        <v>12</v>
      </c>
      <c r="DP446">
        <v>0.50039999999999996</v>
      </c>
    </row>
    <row r="447" spans="1:120" x14ac:dyDescent="0.2">
      <c r="A447">
        <v>0.92400000000000004</v>
      </c>
      <c r="J447">
        <v>1730</v>
      </c>
      <c r="W447">
        <v>45940</v>
      </c>
      <c r="AI447">
        <v>0.52690000000000003</v>
      </c>
      <c r="AU447">
        <v>0.82079999999999997</v>
      </c>
      <c r="AY447">
        <v>0.7298</v>
      </c>
      <c r="BF447">
        <v>0.34860000000000002</v>
      </c>
      <c r="BR447">
        <v>54947</v>
      </c>
      <c r="CD447">
        <v>27000</v>
      </c>
      <c r="CP447">
        <v>7827</v>
      </c>
      <c r="DA447">
        <v>12</v>
      </c>
      <c r="DP447">
        <v>0.50139999999999996</v>
      </c>
    </row>
    <row r="448" spans="1:120" x14ac:dyDescent="0.2">
      <c r="A448">
        <v>0.72350000000000003</v>
      </c>
      <c r="J448">
        <v>6762</v>
      </c>
      <c r="W448">
        <v>61640</v>
      </c>
      <c r="AI448">
        <v>0.73939999999999995</v>
      </c>
      <c r="AU448">
        <v>0.67930000000000001</v>
      </c>
      <c r="AY448">
        <v>0.58540000000000003</v>
      </c>
      <c r="BF448">
        <v>0.20899999999999999</v>
      </c>
      <c r="BR448">
        <v>59629</v>
      </c>
      <c r="CD448">
        <v>26500</v>
      </c>
      <c r="CP448">
        <v>8909</v>
      </c>
      <c r="DA448">
        <v>10</v>
      </c>
      <c r="DP448">
        <v>0.50170000000000003</v>
      </c>
    </row>
    <row r="449" spans="1:120" x14ac:dyDescent="0.2">
      <c r="A449">
        <v>0.59530000000000005</v>
      </c>
      <c r="J449">
        <v>4207</v>
      </c>
      <c r="W449">
        <v>21222</v>
      </c>
      <c r="AI449">
        <v>0.41689999999999999</v>
      </c>
      <c r="AU449">
        <v>0.77470000000000006</v>
      </c>
      <c r="AY449">
        <v>0.50880000000000003</v>
      </c>
      <c r="BF449">
        <v>0.34470000000000001</v>
      </c>
      <c r="BR449">
        <v>49500</v>
      </c>
      <c r="CD449">
        <v>22750</v>
      </c>
      <c r="CP449">
        <v>10222</v>
      </c>
      <c r="DA449">
        <v>16</v>
      </c>
      <c r="DP449">
        <v>0.50209999999999999</v>
      </c>
    </row>
    <row r="450" spans="1:120" x14ac:dyDescent="0.2">
      <c r="A450">
        <v>0.96330000000000005</v>
      </c>
      <c r="J450">
        <v>7961</v>
      </c>
      <c r="W450">
        <v>50640</v>
      </c>
      <c r="AI450">
        <v>0.6865</v>
      </c>
      <c r="AU450">
        <v>0.75729999999999997</v>
      </c>
      <c r="AY450">
        <v>0.76519999999999999</v>
      </c>
      <c r="BF450">
        <v>0.16270000000000001</v>
      </c>
      <c r="BR450">
        <v>64873</v>
      </c>
      <c r="CD450">
        <v>23250</v>
      </c>
      <c r="CP450">
        <v>9257</v>
      </c>
      <c r="DA450">
        <v>10</v>
      </c>
      <c r="DP450">
        <v>0.50239999999999996</v>
      </c>
    </row>
    <row r="451" spans="1:120" x14ac:dyDescent="0.2">
      <c r="A451">
        <v>0.86409999999999998</v>
      </c>
      <c r="J451">
        <v>2172</v>
      </c>
      <c r="W451">
        <v>11473</v>
      </c>
      <c r="AI451">
        <v>0.50480000000000003</v>
      </c>
      <c r="AU451">
        <v>0.71479999999999999</v>
      </c>
      <c r="AY451">
        <v>0.83840000000000003</v>
      </c>
      <c r="BF451">
        <v>0.33779999999999999</v>
      </c>
      <c r="BR451">
        <v>41544</v>
      </c>
      <c r="CD451">
        <v>24000</v>
      </c>
      <c r="CP451">
        <v>8731</v>
      </c>
      <c r="DA451">
        <v>20</v>
      </c>
      <c r="DP451">
        <v>0.503</v>
      </c>
    </row>
    <row r="452" spans="1:120" x14ac:dyDescent="0.2">
      <c r="A452">
        <v>0.84450000000000003</v>
      </c>
      <c r="J452">
        <v>2699</v>
      </c>
      <c r="W452">
        <v>25431</v>
      </c>
      <c r="AI452">
        <v>0.43</v>
      </c>
      <c r="AU452">
        <v>0.83440000000000003</v>
      </c>
      <c r="AY452">
        <v>0.59570000000000001</v>
      </c>
      <c r="BF452">
        <v>0.34749999999999998</v>
      </c>
      <c r="BR452">
        <v>50112</v>
      </c>
      <c r="CD452">
        <v>20500</v>
      </c>
      <c r="CP452">
        <v>8548</v>
      </c>
      <c r="DA452">
        <v>14</v>
      </c>
      <c r="DP452">
        <v>0.50309999999999999</v>
      </c>
    </row>
    <row r="453" spans="1:120" x14ac:dyDescent="0.2">
      <c r="A453">
        <v>0.98309999999999997</v>
      </c>
      <c r="J453">
        <v>2120</v>
      </c>
      <c r="W453">
        <v>42750</v>
      </c>
      <c r="AI453">
        <v>0.71960000000000002</v>
      </c>
      <c r="AU453">
        <v>0.8881</v>
      </c>
      <c r="AY453">
        <v>0.81569999999999998</v>
      </c>
      <c r="BF453">
        <v>0.2344</v>
      </c>
      <c r="BR453">
        <v>59761</v>
      </c>
      <c r="CD453">
        <v>24250</v>
      </c>
      <c r="CP453">
        <v>8565</v>
      </c>
      <c r="DA453">
        <v>17</v>
      </c>
      <c r="DP453">
        <v>0.50329999999999997</v>
      </c>
    </row>
    <row r="454" spans="1:120" x14ac:dyDescent="0.2">
      <c r="A454">
        <v>0.93510000000000004</v>
      </c>
      <c r="J454">
        <v>1621</v>
      </c>
      <c r="W454">
        <v>64828</v>
      </c>
      <c r="AI454">
        <v>0.75360000000000005</v>
      </c>
      <c r="AU454">
        <v>0.79710000000000003</v>
      </c>
      <c r="AY454">
        <v>0.75539999999999996</v>
      </c>
      <c r="BF454">
        <v>0.20280000000000001</v>
      </c>
      <c r="BR454">
        <v>62205</v>
      </c>
      <c r="CD454">
        <v>19500</v>
      </c>
      <c r="CP454">
        <v>10908</v>
      </c>
      <c r="DA454">
        <v>12</v>
      </c>
      <c r="DP454">
        <v>0.50370000000000004</v>
      </c>
    </row>
    <row r="455" spans="1:120" x14ac:dyDescent="0.2">
      <c r="A455">
        <v>0.78490000000000004</v>
      </c>
      <c r="J455">
        <v>517</v>
      </c>
      <c r="W455">
        <v>50850</v>
      </c>
      <c r="AI455">
        <v>0.7046</v>
      </c>
      <c r="AU455">
        <v>0.75900000000000001</v>
      </c>
      <c r="AY455">
        <v>0.9214</v>
      </c>
      <c r="BF455">
        <v>0.30330000000000001</v>
      </c>
      <c r="BR455">
        <v>78638</v>
      </c>
      <c r="CD455">
        <v>25000</v>
      </c>
      <c r="CP455">
        <v>7672</v>
      </c>
      <c r="DA455">
        <v>10</v>
      </c>
      <c r="DP455">
        <v>0.50390000000000001</v>
      </c>
    </row>
    <row r="456" spans="1:120" x14ac:dyDescent="0.2">
      <c r="A456">
        <v>0.85170000000000001</v>
      </c>
      <c r="J456">
        <v>2892</v>
      </c>
      <c r="W456">
        <v>35800</v>
      </c>
      <c r="AI456">
        <v>0.56000000000000005</v>
      </c>
      <c r="AU456">
        <v>0.68979999999999997</v>
      </c>
      <c r="AY456">
        <v>0.89580000000000004</v>
      </c>
      <c r="BF456">
        <v>0.3271</v>
      </c>
      <c r="BR456">
        <v>53623</v>
      </c>
      <c r="CD456">
        <v>23500</v>
      </c>
      <c r="CP456">
        <v>6083</v>
      </c>
      <c r="DA456">
        <v>12</v>
      </c>
      <c r="DP456">
        <v>0.50429999999999997</v>
      </c>
    </row>
    <row r="457" spans="1:120" x14ac:dyDescent="0.2">
      <c r="A457">
        <v>0.67279999999999995</v>
      </c>
      <c r="J457">
        <v>30743</v>
      </c>
      <c r="W457">
        <v>37196</v>
      </c>
      <c r="AI457">
        <v>0.53779999999999994</v>
      </c>
      <c r="AU457">
        <v>0.87760000000000005</v>
      </c>
      <c r="AY457">
        <v>0.55920000000000003</v>
      </c>
      <c r="BF457">
        <v>0.17860000000000001</v>
      </c>
      <c r="BR457">
        <v>72273</v>
      </c>
      <c r="CD457">
        <v>22500</v>
      </c>
      <c r="CP457">
        <v>8845</v>
      </c>
      <c r="DA457">
        <v>17</v>
      </c>
      <c r="DP457">
        <v>0.50480000000000003</v>
      </c>
    </row>
    <row r="458" spans="1:120" x14ac:dyDescent="0.2">
      <c r="A458">
        <v>0.95020000000000004</v>
      </c>
      <c r="J458">
        <v>20497</v>
      </c>
      <c r="W458">
        <v>38190</v>
      </c>
      <c r="AI458">
        <v>0.70109999999999995</v>
      </c>
      <c r="AU458">
        <v>0.86399999999999999</v>
      </c>
      <c r="AY458">
        <v>0.69120000000000004</v>
      </c>
      <c r="BF458">
        <v>0.22770000000000001</v>
      </c>
      <c r="BR458">
        <v>64010</v>
      </c>
      <c r="CD458">
        <v>21221</v>
      </c>
      <c r="CP458">
        <v>11437</v>
      </c>
      <c r="DA458">
        <v>18</v>
      </c>
      <c r="DP458">
        <v>0.505</v>
      </c>
    </row>
    <row r="459" spans="1:120" x14ac:dyDescent="0.2">
      <c r="A459">
        <v>0.77300000000000002</v>
      </c>
      <c r="J459">
        <v>420</v>
      </c>
      <c r="W459">
        <v>44598</v>
      </c>
      <c r="AI459">
        <v>0.71689999999999998</v>
      </c>
      <c r="AU459">
        <v>0.69489999999999996</v>
      </c>
      <c r="AY459">
        <v>0.85350000000000004</v>
      </c>
      <c r="BF459">
        <v>0.2135</v>
      </c>
      <c r="BR459">
        <v>61324</v>
      </c>
      <c r="CD459">
        <v>20139</v>
      </c>
      <c r="CP459">
        <v>12404</v>
      </c>
      <c r="DA459">
        <v>19</v>
      </c>
      <c r="DP459">
        <v>0.50509999999999999</v>
      </c>
    </row>
    <row r="460" spans="1:120" x14ac:dyDescent="0.2">
      <c r="A460">
        <v>0.88300000000000001</v>
      </c>
      <c r="J460">
        <v>1516</v>
      </c>
      <c r="W460">
        <v>49006</v>
      </c>
      <c r="AI460">
        <v>0.2913</v>
      </c>
      <c r="AU460">
        <v>0.79449999999999998</v>
      </c>
      <c r="AY460">
        <v>0.62370000000000003</v>
      </c>
      <c r="BF460">
        <v>0.40529999999999999</v>
      </c>
      <c r="BR460">
        <v>34883</v>
      </c>
      <c r="CD460">
        <v>25000</v>
      </c>
      <c r="CP460">
        <v>8311</v>
      </c>
      <c r="DA460">
        <v>9</v>
      </c>
      <c r="DP460">
        <v>0.50549999999999995</v>
      </c>
    </row>
    <row r="461" spans="1:120" x14ac:dyDescent="0.2">
      <c r="A461">
        <v>0.74850000000000005</v>
      </c>
      <c r="J461">
        <v>13182</v>
      </c>
      <c r="W461">
        <v>56374</v>
      </c>
      <c r="AI461">
        <v>0.66979999999999995</v>
      </c>
      <c r="AU461">
        <v>0.7611</v>
      </c>
      <c r="AY461">
        <v>0.878</v>
      </c>
      <c r="BF461">
        <v>0.2777</v>
      </c>
      <c r="BR461">
        <v>60583</v>
      </c>
      <c r="CD461">
        <v>23223</v>
      </c>
      <c r="CP461">
        <v>9129</v>
      </c>
      <c r="DA461">
        <v>10</v>
      </c>
      <c r="DP461">
        <v>0.50570000000000004</v>
      </c>
    </row>
    <row r="462" spans="1:120" x14ac:dyDescent="0.2">
      <c r="A462">
        <v>0.89559999999999995</v>
      </c>
      <c r="J462">
        <v>2957</v>
      </c>
      <c r="W462">
        <v>31074</v>
      </c>
      <c r="AI462">
        <v>0.52659999999999996</v>
      </c>
      <c r="AU462">
        <v>0.88319999999999999</v>
      </c>
      <c r="AY462">
        <v>0.90239999999999998</v>
      </c>
      <c r="BF462">
        <v>0.41649999999999998</v>
      </c>
      <c r="BR462">
        <v>57906</v>
      </c>
      <c r="CD462">
        <v>20500</v>
      </c>
      <c r="CP462">
        <v>11893</v>
      </c>
      <c r="DA462">
        <v>17</v>
      </c>
      <c r="DP462">
        <v>0.50600000000000001</v>
      </c>
    </row>
    <row r="463" spans="1:120" x14ac:dyDescent="0.2">
      <c r="A463">
        <v>0.90869999999999995</v>
      </c>
      <c r="J463">
        <v>1320</v>
      </c>
      <c r="W463">
        <v>58100</v>
      </c>
      <c r="AI463">
        <v>0.7984</v>
      </c>
      <c r="AU463">
        <v>0.87639999999999996</v>
      </c>
      <c r="AY463">
        <v>0.70320000000000005</v>
      </c>
      <c r="BF463">
        <v>0.221</v>
      </c>
      <c r="BR463">
        <v>82804</v>
      </c>
      <c r="CD463">
        <v>21370</v>
      </c>
      <c r="CP463">
        <v>10167</v>
      </c>
      <c r="DA463">
        <v>9</v>
      </c>
      <c r="DP463">
        <v>0.50649999999999995</v>
      </c>
    </row>
    <row r="464" spans="1:120" x14ac:dyDescent="0.2">
      <c r="A464">
        <v>0.89170000000000005</v>
      </c>
      <c r="J464">
        <v>2751</v>
      </c>
      <c r="W464">
        <v>69350</v>
      </c>
      <c r="AI464">
        <v>0.7147</v>
      </c>
      <c r="AU464">
        <v>0.67849999999999999</v>
      </c>
      <c r="AY464">
        <v>0.80320000000000003</v>
      </c>
      <c r="BF464">
        <v>0.1459</v>
      </c>
      <c r="BR464">
        <v>62927</v>
      </c>
      <c r="CD464">
        <v>21500</v>
      </c>
      <c r="CP464">
        <v>12578</v>
      </c>
      <c r="DA464">
        <v>9</v>
      </c>
      <c r="DP464">
        <v>0.50700000000000001</v>
      </c>
    </row>
    <row r="465" spans="1:120" x14ac:dyDescent="0.2">
      <c r="A465">
        <v>0.24610000000000001</v>
      </c>
      <c r="J465">
        <v>375</v>
      </c>
      <c r="W465">
        <v>31887</v>
      </c>
      <c r="AI465">
        <v>0.42530000000000001</v>
      </c>
      <c r="AU465">
        <v>0.91669999999999996</v>
      </c>
      <c r="AY465">
        <v>0.89059999999999995</v>
      </c>
      <c r="BF465">
        <v>0.24859999999999999</v>
      </c>
      <c r="BR465">
        <v>49175</v>
      </c>
      <c r="CD465">
        <v>20332</v>
      </c>
      <c r="CP465">
        <v>9721</v>
      </c>
      <c r="DA465">
        <v>23</v>
      </c>
      <c r="DP465">
        <v>0.50780000000000003</v>
      </c>
    </row>
    <row r="466" spans="1:120" x14ac:dyDescent="0.2">
      <c r="A466">
        <v>0.88619999999999999</v>
      </c>
      <c r="J466">
        <v>678</v>
      </c>
      <c r="W466">
        <v>22220</v>
      </c>
      <c r="AI466">
        <v>0.49180000000000001</v>
      </c>
      <c r="AU466">
        <v>0.77700000000000002</v>
      </c>
      <c r="AY466">
        <v>0.55649999999999999</v>
      </c>
      <c r="BF466">
        <v>0.47860000000000003</v>
      </c>
      <c r="BR466">
        <v>55204</v>
      </c>
      <c r="CD466">
        <v>25000</v>
      </c>
      <c r="CP466">
        <v>6822</v>
      </c>
      <c r="DA466">
        <v>14</v>
      </c>
      <c r="DP466">
        <v>0.50870000000000004</v>
      </c>
    </row>
    <row r="467" spans="1:120" x14ac:dyDescent="0.2">
      <c r="A467">
        <v>0.71140000000000003</v>
      </c>
      <c r="J467">
        <v>1592</v>
      </c>
      <c r="W467">
        <v>40280</v>
      </c>
      <c r="AI467">
        <v>0.60589999999999999</v>
      </c>
      <c r="AU467">
        <v>0.86509999999999998</v>
      </c>
      <c r="AY467">
        <v>0.88519999999999999</v>
      </c>
      <c r="BF467">
        <v>0.24970000000000001</v>
      </c>
      <c r="BR467">
        <v>48917</v>
      </c>
      <c r="CD467">
        <v>22625</v>
      </c>
      <c r="CP467">
        <v>6449</v>
      </c>
      <c r="DA467">
        <v>17</v>
      </c>
      <c r="DP467">
        <v>0.50890000000000002</v>
      </c>
    </row>
    <row r="468" spans="1:120" x14ac:dyDescent="0.2">
      <c r="A468">
        <v>0.93899999999999995</v>
      </c>
      <c r="J468">
        <v>3103</v>
      </c>
      <c r="W468">
        <v>51156</v>
      </c>
      <c r="AI468">
        <v>0.71240000000000003</v>
      </c>
      <c r="AU468">
        <v>0.72740000000000005</v>
      </c>
      <c r="AY468">
        <v>0.73740000000000006</v>
      </c>
      <c r="BF468">
        <v>0.23549999999999999</v>
      </c>
      <c r="BR468">
        <v>56911</v>
      </c>
      <c r="CD468">
        <v>21500</v>
      </c>
      <c r="CP468">
        <v>11083</v>
      </c>
      <c r="DA468">
        <v>13</v>
      </c>
      <c r="DP468">
        <v>0.50900000000000001</v>
      </c>
    </row>
    <row r="469" spans="1:120" x14ac:dyDescent="0.2">
      <c r="A469">
        <v>0.77090000000000003</v>
      </c>
      <c r="J469">
        <v>1965</v>
      </c>
      <c r="W469">
        <v>32534</v>
      </c>
      <c r="AI469">
        <v>0.47120000000000001</v>
      </c>
      <c r="AU469">
        <v>0.86119999999999997</v>
      </c>
      <c r="AY469">
        <v>0.74129999999999996</v>
      </c>
      <c r="BF469">
        <v>0.4113</v>
      </c>
      <c r="BR469">
        <v>51815</v>
      </c>
      <c r="CD469">
        <v>20609</v>
      </c>
      <c r="CP469">
        <v>7388</v>
      </c>
      <c r="DA469">
        <v>13</v>
      </c>
      <c r="DP469">
        <v>0.5091</v>
      </c>
    </row>
    <row r="470" spans="1:120" x14ac:dyDescent="0.2">
      <c r="A470">
        <v>0.98099999999999998</v>
      </c>
      <c r="J470">
        <v>1928</v>
      </c>
      <c r="W470">
        <v>40160</v>
      </c>
      <c r="AI470">
        <v>0.72970000000000002</v>
      </c>
      <c r="AU470">
        <v>0.71650000000000003</v>
      </c>
      <c r="AY470">
        <v>0.71860000000000002</v>
      </c>
      <c r="BF470">
        <v>0.17799999999999999</v>
      </c>
      <c r="BR470">
        <v>59217</v>
      </c>
      <c r="CD470">
        <v>25000</v>
      </c>
      <c r="CP470">
        <v>6324</v>
      </c>
      <c r="DA470">
        <v>12</v>
      </c>
      <c r="DP470">
        <v>0.50980000000000003</v>
      </c>
    </row>
    <row r="471" spans="1:120" x14ac:dyDescent="0.2">
      <c r="A471">
        <v>0.67749999999999999</v>
      </c>
      <c r="J471">
        <v>2071</v>
      </c>
      <c r="W471">
        <v>11866</v>
      </c>
      <c r="AI471">
        <v>0.42630000000000001</v>
      </c>
      <c r="AU471">
        <v>0.75460000000000005</v>
      </c>
      <c r="AY471">
        <v>0.82879999999999998</v>
      </c>
      <c r="BF471">
        <v>0.2001</v>
      </c>
      <c r="BR471">
        <v>46674</v>
      </c>
      <c r="CD471">
        <v>26000</v>
      </c>
      <c r="CP471">
        <v>8430</v>
      </c>
      <c r="DA471">
        <v>17</v>
      </c>
      <c r="DP471">
        <v>0.51029999999999998</v>
      </c>
    </row>
    <row r="472" spans="1:120" x14ac:dyDescent="0.2">
      <c r="A472">
        <v>0.96330000000000005</v>
      </c>
      <c r="J472">
        <v>670</v>
      </c>
      <c r="W472">
        <v>12756</v>
      </c>
      <c r="AI472">
        <v>0.51300000000000001</v>
      </c>
      <c r="AU472">
        <v>0.75139999999999996</v>
      </c>
      <c r="AY472">
        <v>0.80940000000000001</v>
      </c>
      <c r="BF472">
        <v>0.1681</v>
      </c>
      <c r="BR472">
        <v>50970</v>
      </c>
      <c r="CD472">
        <v>23500</v>
      </c>
      <c r="CP472">
        <v>9954</v>
      </c>
      <c r="DA472">
        <v>18</v>
      </c>
      <c r="DP472">
        <v>0.51029999999999998</v>
      </c>
    </row>
    <row r="473" spans="1:120" x14ac:dyDescent="0.2">
      <c r="A473">
        <v>0.88049999999999995</v>
      </c>
      <c r="J473">
        <v>697</v>
      </c>
      <c r="W473">
        <v>33790</v>
      </c>
      <c r="AI473">
        <v>0.48320000000000002</v>
      </c>
      <c r="AU473">
        <v>0.67589999999999995</v>
      </c>
      <c r="AY473">
        <v>0.9163</v>
      </c>
      <c r="BF473">
        <v>0.2712</v>
      </c>
      <c r="BR473">
        <v>53728</v>
      </c>
      <c r="CD473">
        <v>27000</v>
      </c>
      <c r="CP473">
        <v>6962</v>
      </c>
      <c r="DA473">
        <v>12</v>
      </c>
      <c r="DP473">
        <v>0.51039999999999996</v>
      </c>
    </row>
    <row r="474" spans="1:120" x14ac:dyDescent="0.2">
      <c r="A474">
        <v>0.73380000000000001</v>
      </c>
      <c r="J474">
        <v>1273</v>
      </c>
      <c r="W474">
        <v>34600</v>
      </c>
      <c r="AI474">
        <v>0.52380000000000004</v>
      </c>
      <c r="AU474">
        <v>0.76980000000000004</v>
      </c>
      <c r="AY474">
        <v>0.73529999999999995</v>
      </c>
      <c r="BF474">
        <v>0.2235</v>
      </c>
      <c r="BR474">
        <v>48179</v>
      </c>
      <c r="CD474">
        <v>26396</v>
      </c>
      <c r="CP474">
        <v>7411</v>
      </c>
      <c r="DA474">
        <v>12</v>
      </c>
      <c r="DP474">
        <v>0.51100000000000001</v>
      </c>
    </row>
    <row r="475" spans="1:120" x14ac:dyDescent="0.2">
      <c r="A475">
        <v>0.42570000000000002</v>
      </c>
      <c r="J475">
        <v>2071</v>
      </c>
      <c r="W475">
        <v>11947</v>
      </c>
      <c r="AI475">
        <v>0.4894</v>
      </c>
      <c r="AU475">
        <v>0.84089999999999998</v>
      </c>
      <c r="AY475">
        <v>0.59360000000000002</v>
      </c>
      <c r="BF475">
        <v>0.1245</v>
      </c>
      <c r="BR475">
        <v>47618</v>
      </c>
      <c r="CD475">
        <v>22320</v>
      </c>
      <c r="CP475">
        <v>8949</v>
      </c>
      <c r="DA475">
        <v>19</v>
      </c>
      <c r="DP475">
        <v>0.51119999999999999</v>
      </c>
    </row>
    <row r="476" spans="1:120" x14ac:dyDescent="0.2">
      <c r="A476">
        <v>0.93</v>
      </c>
      <c r="J476">
        <v>9198</v>
      </c>
      <c r="W476">
        <v>14900</v>
      </c>
      <c r="AI476">
        <v>0.52949999999999997</v>
      </c>
      <c r="AU476">
        <v>0.83809999999999996</v>
      </c>
      <c r="AY476">
        <v>0.87119999999999997</v>
      </c>
      <c r="BF476">
        <v>0.16869999999999999</v>
      </c>
      <c r="BR476">
        <v>72257</v>
      </c>
      <c r="CD476">
        <v>27000</v>
      </c>
      <c r="CP476">
        <v>11245</v>
      </c>
      <c r="DA476">
        <v>12</v>
      </c>
      <c r="DP476">
        <v>0.51160000000000005</v>
      </c>
    </row>
    <row r="477" spans="1:120" x14ac:dyDescent="0.2">
      <c r="A477">
        <v>0.79869999999999997</v>
      </c>
      <c r="J477">
        <v>1218</v>
      </c>
      <c r="W477">
        <v>12809</v>
      </c>
      <c r="AI477">
        <v>0.62350000000000005</v>
      </c>
      <c r="AU477">
        <v>0.745</v>
      </c>
      <c r="AY477">
        <v>0.75580000000000003</v>
      </c>
      <c r="BF477">
        <v>0.16819999999999999</v>
      </c>
      <c r="BR477">
        <v>55070</v>
      </c>
      <c r="CD477">
        <v>23250</v>
      </c>
      <c r="CP477">
        <v>10231</v>
      </c>
      <c r="DA477">
        <v>17</v>
      </c>
      <c r="DP477">
        <v>0.51229999999999998</v>
      </c>
    </row>
    <row r="478" spans="1:120" x14ac:dyDescent="0.2">
      <c r="A478">
        <v>0.98340000000000005</v>
      </c>
      <c r="J478">
        <v>5439</v>
      </c>
      <c r="W478">
        <v>21750</v>
      </c>
      <c r="AI478">
        <v>0.62909999999999999</v>
      </c>
      <c r="AU478">
        <v>0.79339999999999999</v>
      </c>
      <c r="AY478">
        <v>0.69430000000000003</v>
      </c>
      <c r="BF478">
        <v>0.28839999999999999</v>
      </c>
      <c r="BR478">
        <v>54521</v>
      </c>
      <c r="CD478">
        <v>23249</v>
      </c>
      <c r="CP478">
        <v>7056</v>
      </c>
      <c r="DA478">
        <v>18</v>
      </c>
      <c r="DP478">
        <v>0.51229999999999998</v>
      </c>
    </row>
    <row r="479" spans="1:120" x14ac:dyDescent="0.2">
      <c r="A479">
        <v>0.82889999999999997</v>
      </c>
      <c r="J479">
        <v>32952</v>
      </c>
      <c r="W479">
        <v>12942</v>
      </c>
      <c r="AI479">
        <v>0.59909999999999997</v>
      </c>
      <c r="AU479">
        <v>0.90969999999999995</v>
      </c>
      <c r="AY479">
        <v>0.86670000000000003</v>
      </c>
      <c r="BF479">
        <v>0.18659999999999999</v>
      </c>
      <c r="BR479">
        <v>51926</v>
      </c>
      <c r="CD479">
        <v>23592</v>
      </c>
      <c r="CP479">
        <v>9264</v>
      </c>
      <c r="DA479">
        <v>16</v>
      </c>
      <c r="DP479">
        <v>0.51239999999999997</v>
      </c>
    </row>
    <row r="480" spans="1:120" x14ac:dyDescent="0.2">
      <c r="A480">
        <v>0.98780000000000001</v>
      </c>
      <c r="J480">
        <v>2889</v>
      </c>
      <c r="W480">
        <v>6688</v>
      </c>
      <c r="AI480">
        <v>0.80979999999999996</v>
      </c>
      <c r="AU480">
        <v>0.73540000000000005</v>
      </c>
      <c r="AY480">
        <v>0.90139999999999998</v>
      </c>
      <c r="BF480">
        <v>0.32100000000000001</v>
      </c>
      <c r="BR480">
        <v>75790</v>
      </c>
      <c r="CD480">
        <v>11069</v>
      </c>
      <c r="CP480">
        <v>14370</v>
      </c>
      <c r="DA480">
        <v>21</v>
      </c>
      <c r="DP480">
        <v>0.51249999999999996</v>
      </c>
    </row>
    <row r="481" spans="1:120" x14ac:dyDescent="0.2">
      <c r="A481">
        <v>0.67779999999999996</v>
      </c>
      <c r="J481">
        <v>9289</v>
      </c>
      <c r="W481">
        <v>6630</v>
      </c>
      <c r="AI481">
        <v>0.52639999999999998</v>
      </c>
      <c r="AU481">
        <v>0.75519999999999998</v>
      </c>
      <c r="AY481">
        <v>0.80769999999999997</v>
      </c>
      <c r="BF481">
        <v>0.151</v>
      </c>
      <c r="BR481">
        <v>52064</v>
      </c>
      <c r="CD481">
        <v>9413</v>
      </c>
      <c r="CP481">
        <v>10793</v>
      </c>
      <c r="DA481">
        <v>18</v>
      </c>
      <c r="DP481">
        <v>0.51280000000000003</v>
      </c>
    </row>
    <row r="482" spans="1:120" x14ac:dyDescent="0.2">
      <c r="A482">
        <v>0.46960000000000002</v>
      </c>
      <c r="J482">
        <v>20272</v>
      </c>
      <c r="W482">
        <v>21192</v>
      </c>
      <c r="AI482">
        <v>0.60670000000000002</v>
      </c>
      <c r="AU482">
        <v>0.70840000000000003</v>
      </c>
      <c r="AY482">
        <v>0.76680000000000004</v>
      </c>
      <c r="BF482">
        <v>0.24879999999999999</v>
      </c>
      <c r="BR482">
        <v>50296</v>
      </c>
      <c r="CD482">
        <v>12500</v>
      </c>
      <c r="CP482">
        <v>8847</v>
      </c>
      <c r="DA482">
        <v>22</v>
      </c>
      <c r="DP482">
        <v>0.51300000000000001</v>
      </c>
    </row>
    <row r="483" spans="1:120" x14ac:dyDescent="0.2">
      <c r="A483">
        <v>0.81789999999999996</v>
      </c>
      <c r="J483">
        <v>27264</v>
      </c>
      <c r="W483">
        <v>24802</v>
      </c>
      <c r="AI483">
        <v>0.59130000000000005</v>
      </c>
      <c r="AU483">
        <v>0.8619</v>
      </c>
      <c r="AY483">
        <v>0.79410000000000003</v>
      </c>
      <c r="BF483">
        <v>0.25779999999999997</v>
      </c>
      <c r="BR483">
        <v>54022</v>
      </c>
      <c r="CD483">
        <v>14340</v>
      </c>
      <c r="CP483">
        <v>11173</v>
      </c>
      <c r="DA483">
        <v>19</v>
      </c>
      <c r="DP483">
        <v>0.51319999999999999</v>
      </c>
    </row>
    <row r="484" spans="1:120" x14ac:dyDescent="0.2">
      <c r="A484">
        <v>0.92469999999999997</v>
      </c>
      <c r="J484">
        <v>823</v>
      </c>
      <c r="W484">
        <v>30860</v>
      </c>
      <c r="AI484">
        <v>0.65049999999999997</v>
      </c>
      <c r="AU484">
        <v>0.76339999999999997</v>
      </c>
      <c r="AY484">
        <v>0.68730000000000002</v>
      </c>
      <c r="BF484">
        <v>0.19589999999999999</v>
      </c>
      <c r="BR484">
        <v>67170</v>
      </c>
      <c r="CD484">
        <v>19000</v>
      </c>
      <c r="CP484">
        <v>12776</v>
      </c>
      <c r="DA484">
        <v>19</v>
      </c>
      <c r="DP484">
        <v>0.51359999999999995</v>
      </c>
    </row>
    <row r="485" spans="1:120" x14ac:dyDescent="0.2">
      <c r="A485">
        <v>0.85980000000000001</v>
      </c>
      <c r="J485">
        <v>7833</v>
      </c>
      <c r="W485">
        <v>43528</v>
      </c>
      <c r="AI485">
        <v>0.6381</v>
      </c>
      <c r="AU485">
        <v>0.70050000000000001</v>
      </c>
      <c r="AY485">
        <v>0.73460000000000003</v>
      </c>
      <c r="BF485">
        <v>0.2447</v>
      </c>
      <c r="BR485">
        <v>66215</v>
      </c>
      <c r="CD485">
        <v>22250</v>
      </c>
      <c r="CP485">
        <v>8756</v>
      </c>
      <c r="DA485">
        <v>8</v>
      </c>
      <c r="DP485">
        <v>0.51459999999999995</v>
      </c>
    </row>
    <row r="486" spans="1:120" x14ac:dyDescent="0.2">
      <c r="A486">
        <v>0.66569999999999996</v>
      </c>
      <c r="J486">
        <v>6222</v>
      </c>
      <c r="W486">
        <v>27526</v>
      </c>
      <c r="AI486">
        <v>0.53610000000000002</v>
      </c>
      <c r="AU486">
        <v>0.67400000000000004</v>
      </c>
      <c r="AY486">
        <v>0.91</v>
      </c>
      <c r="BF486">
        <v>0.2828</v>
      </c>
      <c r="BR486">
        <v>61580</v>
      </c>
      <c r="CD486">
        <v>19500</v>
      </c>
      <c r="CP486">
        <v>10124</v>
      </c>
      <c r="DA486">
        <v>15</v>
      </c>
      <c r="DP486">
        <v>0.51480000000000004</v>
      </c>
    </row>
    <row r="487" spans="1:120" x14ac:dyDescent="0.2">
      <c r="A487">
        <v>0.90620000000000001</v>
      </c>
      <c r="J487">
        <v>2160</v>
      </c>
      <c r="W487">
        <v>25959</v>
      </c>
      <c r="AI487">
        <v>0.43490000000000001</v>
      </c>
      <c r="AU487">
        <v>0.6986</v>
      </c>
      <c r="AY487">
        <v>0.63959999999999995</v>
      </c>
      <c r="BF487">
        <v>0.35099999999999998</v>
      </c>
      <c r="BR487">
        <v>57897</v>
      </c>
      <c r="CD487">
        <v>19500</v>
      </c>
      <c r="CP487">
        <v>10643</v>
      </c>
      <c r="DA487">
        <v>18</v>
      </c>
      <c r="DP487">
        <v>0.51480000000000004</v>
      </c>
    </row>
    <row r="488" spans="1:120" x14ac:dyDescent="0.2">
      <c r="A488">
        <v>0.90749999999999997</v>
      </c>
      <c r="J488">
        <v>5198</v>
      </c>
      <c r="W488">
        <v>31905</v>
      </c>
      <c r="AI488">
        <v>0.40739999999999998</v>
      </c>
      <c r="AU488">
        <v>0.92900000000000005</v>
      </c>
      <c r="AY488">
        <v>0.84330000000000005</v>
      </c>
      <c r="BF488">
        <v>0.41560000000000002</v>
      </c>
      <c r="BR488">
        <v>45320</v>
      </c>
      <c r="CD488">
        <v>20500</v>
      </c>
      <c r="CP488">
        <v>9212</v>
      </c>
      <c r="DA488">
        <v>17</v>
      </c>
      <c r="DP488">
        <v>0.51539999999999997</v>
      </c>
    </row>
    <row r="489" spans="1:120" x14ac:dyDescent="0.2">
      <c r="A489">
        <v>0.9637</v>
      </c>
      <c r="J489">
        <v>645</v>
      </c>
      <c r="W489">
        <v>55480</v>
      </c>
      <c r="AI489">
        <v>0.8629</v>
      </c>
      <c r="AU489">
        <v>0.83889999999999998</v>
      </c>
      <c r="AY489">
        <v>0.94230000000000003</v>
      </c>
      <c r="BF489">
        <v>0.14410000000000001</v>
      </c>
      <c r="BR489">
        <v>78892</v>
      </c>
      <c r="CD489">
        <v>24454</v>
      </c>
      <c r="CP489">
        <v>11036</v>
      </c>
      <c r="DA489">
        <v>12</v>
      </c>
      <c r="DP489">
        <v>0.51549999999999996</v>
      </c>
    </row>
    <row r="490" spans="1:120" x14ac:dyDescent="0.2">
      <c r="A490">
        <v>0.81689999999999996</v>
      </c>
      <c r="J490">
        <v>2401</v>
      </c>
      <c r="W490">
        <v>36035</v>
      </c>
      <c r="AI490">
        <v>0.70779999999999998</v>
      </c>
      <c r="AU490">
        <v>0.81940000000000002</v>
      </c>
      <c r="AY490">
        <v>0.83889999999999998</v>
      </c>
      <c r="BF490">
        <v>0.25330000000000003</v>
      </c>
      <c r="BR490">
        <v>54914</v>
      </c>
      <c r="CD490">
        <v>20891</v>
      </c>
      <c r="CP490">
        <v>8558</v>
      </c>
      <c r="DA490">
        <v>9</v>
      </c>
      <c r="DP490">
        <v>0.51549999999999996</v>
      </c>
    </row>
    <row r="491" spans="1:120" x14ac:dyDescent="0.2">
      <c r="A491">
        <v>0.83199999999999996</v>
      </c>
      <c r="J491">
        <v>1594</v>
      </c>
      <c r="W491">
        <v>52254</v>
      </c>
      <c r="AI491">
        <v>0.68569999999999998</v>
      </c>
      <c r="AU491">
        <v>0.84019999999999995</v>
      </c>
      <c r="AY491">
        <v>0.84740000000000004</v>
      </c>
      <c r="BF491">
        <v>0.35270000000000001</v>
      </c>
      <c r="BR491">
        <v>66990</v>
      </c>
      <c r="CD491">
        <v>22578</v>
      </c>
      <c r="CP491">
        <v>8581</v>
      </c>
      <c r="DA491">
        <v>12</v>
      </c>
      <c r="DP491">
        <v>0.51549999999999996</v>
      </c>
    </row>
    <row r="492" spans="1:120" x14ac:dyDescent="0.2">
      <c r="A492">
        <v>0.7802</v>
      </c>
      <c r="J492">
        <v>1158</v>
      </c>
      <c r="W492">
        <v>62898</v>
      </c>
      <c r="AI492">
        <v>0.67989999999999995</v>
      </c>
      <c r="AU492">
        <v>0.64590000000000003</v>
      </c>
      <c r="AY492">
        <v>0.79920000000000002</v>
      </c>
      <c r="BF492">
        <v>0.17280000000000001</v>
      </c>
      <c r="BR492">
        <v>69594</v>
      </c>
      <c r="CD492">
        <v>25000</v>
      </c>
      <c r="CP492">
        <v>10726</v>
      </c>
      <c r="DA492">
        <v>10</v>
      </c>
      <c r="DP492">
        <v>0.51600000000000001</v>
      </c>
    </row>
    <row r="493" spans="1:120" x14ac:dyDescent="0.2">
      <c r="A493">
        <v>0.72250000000000003</v>
      </c>
      <c r="J493">
        <v>1762</v>
      </c>
      <c r="W493">
        <v>45510</v>
      </c>
      <c r="AI493">
        <v>0.51900000000000002</v>
      </c>
      <c r="AU493">
        <v>0.72370000000000001</v>
      </c>
      <c r="AY493">
        <v>0.87480000000000002</v>
      </c>
      <c r="BF493">
        <v>0.41909999999999997</v>
      </c>
      <c r="BR493">
        <v>62092</v>
      </c>
      <c r="CD493">
        <v>22500</v>
      </c>
      <c r="CP493">
        <v>7413</v>
      </c>
      <c r="DA493">
        <v>11</v>
      </c>
      <c r="DP493">
        <v>0.51629999999999998</v>
      </c>
    </row>
    <row r="494" spans="1:120" x14ac:dyDescent="0.2">
      <c r="A494">
        <v>0.89800000000000002</v>
      </c>
      <c r="J494">
        <v>4062</v>
      </c>
      <c r="W494">
        <v>40407</v>
      </c>
      <c r="AI494">
        <v>0.61950000000000005</v>
      </c>
      <c r="AU494">
        <v>0.84219999999999995</v>
      </c>
      <c r="AY494">
        <v>0.71579999999999999</v>
      </c>
      <c r="BF494">
        <v>0.35339999999999999</v>
      </c>
      <c r="BR494">
        <v>64506</v>
      </c>
      <c r="CD494">
        <v>24000</v>
      </c>
      <c r="CP494">
        <v>9581</v>
      </c>
      <c r="DA494">
        <v>13</v>
      </c>
      <c r="DP494">
        <v>0.51670000000000005</v>
      </c>
    </row>
    <row r="495" spans="1:120" x14ac:dyDescent="0.2">
      <c r="A495">
        <v>0.83399999999999996</v>
      </c>
      <c r="J495">
        <v>21099</v>
      </c>
      <c r="W495">
        <v>56721</v>
      </c>
      <c r="AI495">
        <v>0.75509999999999999</v>
      </c>
      <c r="AU495">
        <v>0.78339999999999999</v>
      </c>
      <c r="AY495">
        <v>0.77300000000000002</v>
      </c>
      <c r="BF495">
        <v>0.23569999999999999</v>
      </c>
      <c r="BR495">
        <v>75272</v>
      </c>
      <c r="CD495">
        <v>19883</v>
      </c>
      <c r="CP495">
        <v>8352</v>
      </c>
      <c r="DA495">
        <v>10</v>
      </c>
      <c r="DP495">
        <v>0.51670000000000005</v>
      </c>
    </row>
    <row r="496" spans="1:120" x14ac:dyDescent="0.2">
      <c r="A496">
        <v>0.76919999999999999</v>
      </c>
      <c r="J496">
        <v>31942</v>
      </c>
      <c r="W496">
        <v>29950</v>
      </c>
      <c r="AI496">
        <v>0.60499999999999998</v>
      </c>
      <c r="AU496">
        <v>0.94730000000000003</v>
      </c>
      <c r="AY496">
        <v>0.70179999999999998</v>
      </c>
      <c r="BF496">
        <v>0.27379999999999999</v>
      </c>
      <c r="BR496">
        <v>68905</v>
      </c>
      <c r="CD496">
        <v>19500</v>
      </c>
      <c r="CP496">
        <v>11233</v>
      </c>
      <c r="DA496">
        <v>15</v>
      </c>
      <c r="DP496">
        <v>0.51670000000000005</v>
      </c>
    </row>
    <row r="497" spans="1:120" x14ac:dyDescent="0.2">
      <c r="A497">
        <v>0.86639999999999995</v>
      </c>
      <c r="J497">
        <v>13544</v>
      </c>
      <c r="W497">
        <v>43209</v>
      </c>
      <c r="AI497">
        <v>0.8518</v>
      </c>
      <c r="AU497">
        <v>0.79369999999999996</v>
      </c>
      <c r="AY497">
        <v>0.72370000000000001</v>
      </c>
      <c r="BF497">
        <v>0.14860000000000001</v>
      </c>
      <c r="BR497">
        <v>78466</v>
      </c>
      <c r="CD497">
        <v>14615</v>
      </c>
      <c r="CP497">
        <v>15198</v>
      </c>
      <c r="DA497">
        <v>20</v>
      </c>
      <c r="DP497">
        <v>0.51719999999999999</v>
      </c>
    </row>
    <row r="498" spans="1:120" x14ac:dyDescent="0.2">
      <c r="A498">
        <v>0.39150000000000001</v>
      </c>
      <c r="J498">
        <v>1531</v>
      </c>
      <c r="W498">
        <v>28707</v>
      </c>
      <c r="AI498">
        <v>0.64639999999999997</v>
      </c>
      <c r="AU498">
        <v>0.86709999999999998</v>
      </c>
      <c r="AY498">
        <v>0.74170000000000003</v>
      </c>
      <c r="BF498">
        <v>0.2089</v>
      </c>
      <c r="BR498">
        <v>62569</v>
      </c>
      <c r="CD498">
        <v>18500</v>
      </c>
      <c r="CP498">
        <v>11802</v>
      </c>
      <c r="DA498">
        <v>18</v>
      </c>
      <c r="DP498">
        <v>0.51759999999999995</v>
      </c>
    </row>
    <row r="499" spans="1:120" x14ac:dyDescent="0.2">
      <c r="A499">
        <v>0.9325</v>
      </c>
      <c r="J499">
        <v>1858</v>
      </c>
      <c r="W499">
        <v>64050</v>
      </c>
      <c r="AI499">
        <v>0.80520000000000003</v>
      </c>
      <c r="AU499">
        <v>0.77600000000000002</v>
      </c>
      <c r="AY499">
        <v>0.72030000000000005</v>
      </c>
      <c r="BF499">
        <v>0.16320000000000001</v>
      </c>
      <c r="BR499">
        <v>67589</v>
      </c>
      <c r="CD499">
        <v>18437</v>
      </c>
      <c r="CP499">
        <v>10628</v>
      </c>
      <c r="DA499">
        <v>10</v>
      </c>
      <c r="DP499">
        <v>0.51780000000000004</v>
      </c>
    </row>
    <row r="500" spans="1:120" x14ac:dyDescent="0.2">
      <c r="A500">
        <v>0.38150000000000001</v>
      </c>
      <c r="J500">
        <v>631</v>
      </c>
      <c r="W500">
        <v>52880</v>
      </c>
      <c r="AI500">
        <v>0.70889999999999997</v>
      </c>
      <c r="AU500">
        <v>0.60960000000000003</v>
      </c>
      <c r="AY500">
        <v>0.63449999999999995</v>
      </c>
      <c r="BF500">
        <v>0.29449999999999998</v>
      </c>
      <c r="BR500">
        <v>58561</v>
      </c>
      <c r="CD500">
        <v>25000</v>
      </c>
      <c r="CP500">
        <v>8332</v>
      </c>
      <c r="DA500">
        <v>11</v>
      </c>
      <c r="DP500">
        <v>0.51819999999999999</v>
      </c>
    </row>
    <row r="501" spans="1:120" x14ac:dyDescent="0.2">
      <c r="A501">
        <v>0.89780000000000004</v>
      </c>
      <c r="J501">
        <v>372</v>
      </c>
      <c r="W501">
        <v>34086</v>
      </c>
      <c r="AI501">
        <v>0.49180000000000001</v>
      </c>
      <c r="AU501">
        <v>0.94640000000000002</v>
      </c>
      <c r="AY501">
        <v>0.82079999999999997</v>
      </c>
      <c r="BF501">
        <v>0.45100000000000001</v>
      </c>
      <c r="BR501">
        <v>53145</v>
      </c>
      <c r="CD501">
        <v>27000</v>
      </c>
      <c r="CP501">
        <v>6282</v>
      </c>
      <c r="DA501">
        <v>13</v>
      </c>
      <c r="DP501">
        <v>0.51849999999999996</v>
      </c>
    </row>
    <row r="502" spans="1:120" x14ac:dyDescent="0.2">
      <c r="A502">
        <v>0.85740000000000005</v>
      </c>
      <c r="J502">
        <v>926</v>
      </c>
      <c r="W502">
        <v>30952</v>
      </c>
      <c r="AI502">
        <v>0.63039999999999996</v>
      </c>
      <c r="AU502">
        <v>0.80559999999999998</v>
      </c>
      <c r="AY502">
        <v>0.67930000000000001</v>
      </c>
      <c r="BF502">
        <v>0.1258</v>
      </c>
      <c r="BR502">
        <v>76222</v>
      </c>
      <c r="CD502">
        <v>18000</v>
      </c>
      <c r="CP502">
        <v>8323</v>
      </c>
      <c r="DA502">
        <v>10</v>
      </c>
      <c r="DP502">
        <v>0.51859999999999995</v>
      </c>
    </row>
    <row r="503" spans="1:120" x14ac:dyDescent="0.2">
      <c r="A503">
        <v>0.9718</v>
      </c>
      <c r="J503">
        <v>2523</v>
      </c>
      <c r="W503">
        <v>60886</v>
      </c>
      <c r="AI503">
        <v>0.71050000000000002</v>
      </c>
      <c r="AU503">
        <v>0.78249999999999997</v>
      </c>
      <c r="AY503">
        <v>0.77470000000000006</v>
      </c>
      <c r="BF503">
        <v>0.2964</v>
      </c>
      <c r="BR503">
        <v>53260</v>
      </c>
      <c r="CD503">
        <v>25738</v>
      </c>
      <c r="CP503">
        <v>7725</v>
      </c>
      <c r="DA503">
        <v>12</v>
      </c>
      <c r="DP503">
        <v>0.51880000000000004</v>
      </c>
    </row>
    <row r="504" spans="1:120" x14ac:dyDescent="0.2">
      <c r="A504">
        <v>0.63039999999999996</v>
      </c>
      <c r="J504">
        <v>2660</v>
      </c>
      <c r="W504">
        <v>38890</v>
      </c>
      <c r="AI504">
        <v>0.70699999999999996</v>
      </c>
      <c r="AU504">
        <v>0.7339</v>
      </c>
      <c r="AY504">
        <v>0.75729999999999997</v>
      </c>
      <c r="BF504">
        <v>0.2291</v>
      </c>
      <c r="BR504">
        <v>58009</v>
      </c>
      <c r="CD504">
        <v>27000</v>
      </c>
      <c r="CP504">
        <v>8605</v>
      </c>
      <c r="DA504">
        <v>14</v>
      </c>
      <c r="DP504">
        <v>0.51900000000000002</v>
      </c>
    </row>
    <row r="505" spans="1:120" x14ac:dyDescent="0.2">
      <c r="A505">
        <v>0.66839999999999999</v>
      </c>
      <c r="J505">
        <v>2197</v>
      </c>
      <c r="W505">
        <v>38750</v>
      </c>
      <c r="AI505">
        <v>0.64259999999999995</v>
      </c>
      <c r="AU505">
        <v>0.78100000000000003</v>
      </c>
      <c r="AY505">
        <v>0.71479999999999999</v>
      </c>
      <c r="BF505">
        <v>0.27100000000000002</v>
      </c>
      <c r="BR505">
        <v>56950</v>
      </c>
      <c r="CD505">
        <v>26000</v>
      </c>
      <c r="CP505">
        <v>8981</v>
      </c>
      <c r="DA505">
        <v>14</v>
      </c>
      <c r="DP505">
        <v>0.51980000000000004</v>
      </c>
    </row>
    <row r="506" spans="1:120" x14ac:dyDescent="0.2">
      <c r="A506">
        <v>0.87060000000000004</v>
      </c>
      <c r="J506">
        <v>1107</v>
      </c>
      <c r="W506">
        <v>35470</v>
      </c>
      <c r="AI506">
        <v>0.6835</v>
      </c>
      <c r="AU506">
        <v>0.73150000000000004</v>
      </c>
      <c r="AY506">
        <v>0.83440000000000003</v>
      </c>
      <c r="BF506">
        <v>0.26729999999999998</v>
      </c>
      <c r="BR506">
        <v>56075</v>
      </c>
      <c r="CD506">
        <v>25750</v>
      </c>
      <c r="CP506">
        <v>7256</v>
      </c>
      <c r="DA506">
        <v>11</v>
      </c>
      <c r="DP506">
        <v>0.52029999999999998</v>
      </c>
    </row>
    <row r="507" spans="1:120" x14ac:dyDescent="0.2">
      <c r="A507">
        <v>0.78200000000000003</v>
      </c>
      <c r="J507">
        <v>1212</v>
      </c>
      <c r="W507">
        <v>35860</v>
      </c>
      <c r="AI507">
        <v>0.60240000000000005</v>
      </c>
      <c r="AU507">
        <v>0.63319999999999999</v>
      </c>
      <c r="AY507">
        <v>0.8881</v>
      </c>
      <c r="BF507">
        <v>0.25779999999999997</v>
      </c>
      <c r="BR507">
        <v>59728</v>
      </c>
      <c r="CD507">
        <v>24424</v>
      </c>
      <c r="CP507">
        <v>7213</v>
      </c>
      <c r="DA507">
        <v>15</v>
      </c>
      <c r="DP507">
        <v>0.52059999999999995</v>
      </c>
    </row>
    <row r="508" spans="1:120" x14ac:dyDescent="0.2">
      <c r="A508">
        <v>0.75729999999999997</v>
      </c>
      <c r="J508">
        <v>1396</v>
      </c>
      <c r="W508">
        <v>33396</v>
      </c>
      <c r="AI508">
        <v>0.42449999999999999</v>
      </c>
      <c r="AU508">
        <v>0.86570000000000003</v>
      </c>
      <c r="AY508">
        <v>0.79710000000000003</v>
      </c>
      <c r="BF508">
        <v>0.2515</v>
      </c>
      <c r="BR508">
        <v>55961</v>
      </c>
      <c r="CD508">
        <v>25000</v>
      </c>
      <c r="CP508">
        <v>7358</v>
      </c>
      <c r="DA508">
        <v>12</v>
      </c>
      <c r="DP508">
        <v>0.52070000000000005</v>
      </c>
    </row>
    <row r="509" spans="1:120" x14ac:dyDescent="0.2">
      <c r="A509">
        <v>0.86280000000000001</v>
      </c>
      <c r="J509">
        <v>541</v>
      </c>
      <c r="W509">
        <v>56982</v>
      </c>
      <c r="AI509">
        <v>0.76770000000000005</v>
      </c>
      <c r="AU509">
        <v>0.88239999999999996</v>
      </c>
      <c r="AY509">
        <v>0.75900000000000001</v>
      </c>
      <c r="BF509">
        <v>0.21990000000000001</v>
      </c>
      <c r="BR509">
        <v>55789</v>
      </c>
      <c r="CD509">
        <v>26000</v>
      </c>
      <c r="CP509">
        <v>8785</v>
      </c>
      <c r="DA509">
        <v>7</v>
      </c>
      <c r="DP509">
        <v>0.52100000000000002</v>
      </c>
    </row>
    <row r="510" spans="1:120" x14ac:dyDescent="0.2">
      <c r="A510">
        <v>0.63939999999999997</v>
      </c>
      <c r="J510">
        <v>1010</v>
      </c>
      <c r="W510">
        <v>21550</v>
      </c>
      <c r="AI510">
        <v>0.63570000000000004</v>
      </c>
      <c r="AU510">
        <v>0.67459999999999998</v>
      </c>
      <c r="AY510">
        <v>0.68979999999999997</v>
      </c>
      <c r="BF510">
        <v>0.33989999999999998</v>
      </c>
      <c r="BR510">
        <v>45593</v>
      </c>
      <c r="CD510">
        <v>14143</v>
      </c>
      <c r="CP510">
        <v>4049</v>
      </c>
      <c r="DA510">
        <v>11</v>
      </c>
      <c r="DP510">
        <v>0.52139999999999997</v>
      </c>
    </row>
    <row r="511" spans="1:120" x14ac:dyDescent="0.2">
      <c r="A511">
        <v>0.71899999999999997</v>
      </c>
      <c r="J511">
        <v>7660</v>
      </c>
      <c r="W511">
        <v>35178</v>
      </c>
      <c r="AI511">
        <v>0.44159999999999999</v>
      </c>
      <c r="AU511">
        <v>0.90969999999999995</v>
      </c>
      <c r="AY511">
        <v>0.87760000000000005</v>
      </c>
      <c r="BF511">
        <v>0.32590000000000002</v>
      </c>
      <c r="BR511">
        <v>53501</v>
      </c>
      <c r="CD511">
        <v>25000</v>
      </c>
      <c r="CP511">
        <v>8154</v>
      </c>
      <c r="DA511">
        <v>11</v>
      </c>
      <c r="DP511">
        <v>0.52170000000000005</v>
      </c>
    </row>
    <row r="512" spans="1:120" x14ac:dyDescent="0.2">
      <c r="A512">
        <v>0.74980000000000002</v>
      </c>
      <c r="J512">
        <v>837</v>
      </c>
      <c r="W512">
        <v>51170</v>
      </c>
      <c r="AI512">
        <v>0.83209999999999995</v>
      </c>
      <c r="AU512">
        <v>0.79500000000000004</v>
      </c>
      <c r="AY512">
        <v>0.86399999999999999</v>
      </c>
      <c r="BF512">
        <v>0.18390000000000001</v>
      </c>
      <c r="BR512">
        <v>78257</v>
      </c>
      <c r="CD512">
        <v>23940</v>
      </c>
      <c r="CP512">
        <v>11059</v>
      </c>
      <c r="DA512">
        <v>14</v>
      </c>
      <c r="DP512">
        <v>0.52190000000000003</v>
      </c>
    </row>
    <row r="513" spans="1:120" x14ac:dyDescent="0.2">
      <c r="A513">
        <v>0.81340000000000001</v>
      </c>
      <c r="J513">
        <v>2654</v>
      </c>
      <c r="W513">
        <v>43743</v>
      </c>
      <c r="AI513">
        <v>0.66949999999999998</v>
      </c>
      <c r="AU513">
        <v>0.83779999999999999</v>
      </c>
      <c r="AY513">
        <v>0.69489999999999996</v>
      </c>
      <c r="BF513">
        <v>0.37290000000000001</v>
      </c>
      <c r="BR513">
        <v>41174</v>
      </c>
      <c r="CD513">
        <v>27000</v>
      </c>
      <c r="CP513">
        <v>6527</v>
      </c>
      <c r="DA513">
        <v>11</v>
      </c>
      <c r="DP513">
        <v>0.52200000000000002</v>
      </c>
    </row>
    <row r="514" spans="1:120" x14ac:dyDescent="0.2">
      <c r="A514">
        <v>0.60540000000000005</v>
      </c>
      <c r="J514">
        <v>631</v>
      </c>
      <c r="W514">
        <v>50480</v>
      </c>
      <c r="AI514">
        <v>0.67110000000000003</v>
      </c>
      <c r="AU514">
        <v>0.67249999999999999</v>
      </c>
      <c r="AY514">
        <v>0.79449999999999998</v>
      </c>
      <c r="BF514">
        <v>0.2417</v>
      </c>
      <c r="BR514">
        <v>89070</v>
      </c>
      <c r="CD514">
        <v>27000</v>
      </c>
      <c r="CP514">
        <v>10194</v>
      </c>
      <c r="DA514">
        <v>12</v>
      </c>
      <c r="DP514">
        <v>0.52210000000000001</v>
      </c>
    </row>
    <row r="515" spans="1:120" x14ac:dyDescent="0.2">
      <c r="A515">
        <v>0.58930000000000005</v>
      </c>
      <c r="J515">
        <v>688</v>
      </c>
      <c r="W515">
        <v>35420</v>
      </c>
      <c r="AI515">
        <v>0.42959999999999998</v>
      </c>
      <c r="AU515">
        <v>0.72309999999999997</v>
      </c>
      <c r="AY515">
        <v>0.7611</v>
      </c>
      <c r="BF515">
        <v>0.59409999999999996</v>
      </c>
      <c r="BR515">
        <v>48745</v>
      </c>
      <c r="CD515">
        <v>25288</v>
      </c>
      <c r="CP515">
        <v>6776</v>
      </c>
      <c r="DA515">
        <v>9</v>
      </c>
      <c r="DP515">
        <v>0.52239999999999998</v>
      </c>
    </row>
    <row r="516" spans="1:120" x14ac:dyDescent="0.2">
      <c r="A516">
        <v>0.62329999999999997</v>
      </c>
      <c r="J516">
        <v>1662</v>
      </c>
      <c r="W516">
        <v>51900</v>
      </c>
      <c r="AI516">
        <v>0.63300000000000001</v>
      </c>
      <c r="AU516">
        <v>0.8367</v>
      </c>
      <c r="AY516">
        <v>0.88319999999999999</v>
      </c>
      <c r="BF516">
        <v>0.33789999999999998</v>
      </c>
      <c r="BR516">
        <v>54902</v>
      </c>
      <c r="CD516">
        <v>27000</v>
      </c>
      <c r="CP516">
        <v>8249</v>
      </c>
      <c r="DA516">
        <v>12</v>
      </c>
      <c r="DP516">
        <v>0.52259999999999995</v>
      </c>
    </row>
    <row r="517" spans="1:120" x14ac:dyDescent="0.2">
      <c r="A517">
        <v>0.7984</v>
      </c>
      <c r="J517">
        <v>1249</v>
      </c>
      <c r="W517">
        <v>45580</v>
      </c>
      <c r="AI517">
        <v>0.71289999999999998</v>
      </c>
      <c r="AU517">
        <v>0.76190000000000002</v>
      </c>
      <c r="AY517">
        <v>0.87639999999999996</v>
      </c>
      <c r="BF517">
        <v>0.14699999999999999</v>
      </c>
      <c r="BR517">
        <v>58363</v>
      </c>
      <c r="CD517">
        <v>26731</v>
      </c>
      <c r="CP517">
        <v>9440</v>
      </c>
      <c r="DA517">
        <v>14</v>
      </c>
      <c r="DP517">
        <v>0.52339999999999998</v>
      </c>
    </row>
    <row r="518" spans="1:120" x14ac:dyDescent="0.2">
      <c r="A518">
        <v>0.85740000000000005</v>
      </c>
      <c r="J518">
        <v>9405</v>
      </c>
      <c r="W518">
        <v>34250</v>
      </c>
      <c r="AI518">
        <v>0.68379999999999996</v>
      </c>
      <c r="AU518">
        <v>0.78039999999999998</v>
      </c>
      <c r="AY518">
        <v>0.67849999999999999</v>
      </c>
      <c r="BF518">
        <v>0.2626</v>
      </c>
      <c r="BR518">
        <v>55660</v>
      </c>
      <c r="CD518">
        <v>25000</v>
      </c>
      <c r="CP518">
        <v>7309</v>
      </c>
      <c r="DA518">
        <v>10</v>
      </c>
      <c r="DP518">
        <v>0.52359999999999995</v>
      </c>
    </row>
    <row r="519" spans="1:120" x14ac:dyDescent="0.2">
      <c r="A519">
        <v>0.72430000000000005</v>
      </c>
      <c r="J519">
        <v>8895</v>
      </c>
      <c r="W519">
        <v>18716</v>
      </c>
      <c r="AI519">
        <v>0.58899999999999997</v>
      </c>
      <c r="AU519">
        <v>0.8175</v>
      </c>
      <c r="AY519">
        <v>0.91669999999999996</v>
      </c>
      <c r="BF519">
        <v>0.25169999999999998</v>
      </c>
      <c r="BR519">
        <v>55356</v>
      </c>
      <c r="CD519">
        <v>23188</v>
      </c>
      <c r="CP519">
        <v>9017</v>
      </c>
      <c r="DA519">
        <v>21</v>
      </c>
      <c r="DP519">
        <v>0.52370000000000005</v>
      </c>
    </row>
    <row r="520" spans="1:120" x14ac:dyDescent="0.2">
      <c r="A520">
        <v>0.85719999999999996</v>
      </c>
      <c r="J520">
        <v>6341</v>
      </c>
      <c r="W520">
        <v>19228</v>
      </c>
      <c r="AI520">
        <v>0.6381</v>
      </c>
      <c r="AU520">
        <v>0.65910000000000002</v>
      </c>
      <c r="AY520">
        <v>0.77700000000000002</v>
      </c>
      <c r="BF520">
        <v>0.19639999999999999</v>
      </c>
      <c r="BR520">
        <v>58561</v>
      </c>
      <c r="CD520">
        <v>20909</v>
      </c>
      <c r="CP520">
        <v>9157</v>
      </c>
      <c r="DA520">
        <v>19</v>
      </c>
      <c r="DP520">
        <v>0.52380000000000004</v>
      </c>
    </row>
    <row r="521" spans="1:120" x14ac:dyDescent="0.2">
      <c r="A521">
        <v>0.82340000000000002</v>
      </c>
      <c r="J521">
        <v>9277</v>
      </c>
      <c r="W521">
        <v>17288</v>
      </c>
      <c r="AI521">
        <v>0.48220000000000002</v>
      </c>
      <c r="AU521">
        <v>0.86509999999999998</v>
      </c>
      <c r="AY521">
        <v>0.86509999999999998</v>
      </c>
      <c r="BF521">
        <v>0.21829999999999999</v>
      </c>
      <c r="BR521">
        <v>52528</v>
      </c>
      <c r="CD521">
        <v>18500</v>
      </c>
      <c r="CP521">
        <v>8077</v>
      </c>
      <c r="DA521">
        <v>25</v>
      </c>
      <c r="DP521">
        <v>0.52380000000000004</v>
      </c>
    </row>
    <row r="522" spans="1:120" x14ac:dyDescent="0.2">
      <c r="A522">
        <v>0.88590000000000002</v>
      </c>
      <c r="J522">
        <v>943</v>
      </c>
      <c r="W522">
        <v>19517</v>
      </c>
      <c r="AI522">
        <v>0.70960000000000001</v>
      </c>
      <c r="AU522">
        <v>0.72509999999999997</v>
      </c>
      <c r="AY522">
        <v>0.72740000000000005</v>
      </c>
      <c r="BF522">
        <v>0.14410000000000001</v>
      </c>
      <c r="BR522">
        <v>60378</v>
      </c>
      <c r="CD522">
        <v>22500</v>
      </c>
      <c r="CP522">
        <v>8349</v>
      </c>
      <c r="DA522">
        <v>20</v>
      </c>
      <c r="DP522">
        <v>0.52510000000000001</v>
      </c>
    </row>
    <row r="523" spans="1:120" x14ac:dyDescent="0.2">
      <c r="A523">
        <v>0.755</v>
      </c>
      <c r="J523">
        <v>6877</v>
      </c>
      <c r="W523">
        <v>36110</v>
      </c>
      <c r="AI523">
        <v>0.63570000000000004</v>
      </c>
      <c r="AU523">
        <v>0.69299999999999995</v>
      </c>
      <c r="AY523">
        <v>0.86119999999999997</v>
      </c>
      <c r="BF523">
        <v>0.28599999999999998</v>
      </c>
      <c r="BR523">
        <v>54664</v>
      </c>
      <c r="CD523">
        <v>26000</v>
      </c>
      <c r="CP523">
        <v>7508</v>
      </c>
      <c r="DA523">
        <v>11</v>
      </c>
      <c r="DP523">
        <v>0.52539999999999998</v>
      </c>
    </row>
    <row r="524" spans="1:120" x14ac:dyDescent="0.2">
      <c r="A524">
        <v>0.78159999999999996</v>
      </c>
      <c r="J524">
        <v>2844</v>
      </c>
      <c r="W524">
        <v>16446</v>
      </c>
      <c r="AI524">
        <v>0.46139999999999998</v>
      </c>
      <c r="AU524">
        <v>0.68720000000000003</v>
      </c>
      <c r="AY524">
        <v>0.71650000000000003</v>
      </c>
      <c r="BF524">
        <v>0.16070000000000001</v>
      </c>
      <c r="BR524">
        <v>55548</v>
      </c>
      <c r="CD524">
        <v>21500</v>
      </c>
      <c r="CP524">
        <v>8888</v>
      </c>
      <c r="DA524">
        <v>22</v>
      </c>
      <c r="DP524">
        <v>0.52629999999999999</v>
      </c>
    </row>
    <row r="525" spans="1:120" x14ac:dyDescent="0.2">
      <c r="A525">
        <v>0.86499999999999999</v>
      </c>
      <c r="J525">
        <v>5842</v>
      </c>
      <c r="W525">
        <v>17429</v>
      </c>
      <c r="AI525">
        <v>0.40400000000000003</v>
      </c>
      <c r="AU525">
        <v>0.78900000000000003</v>
      </c>
      <c r="AY525">
        <v>0.75460000000000005</v>
      </c>
      <c r="BF525">
        <v>0.3503</v>
      </c>
      <c r="BR525">
        <v>51129</v>
      </c>
      <c r="CD525">
        <v>20492</v>
      </c>
      <c r="CP525">
        <v>8388</v>
      </c>
      <c r="DA525">
        <v>20</v>
      </c>
      <c r="DP525">
        <v>0.52639999999999998</v>
      </c>
    </row>
    <row r="526" spans="1:120" x14ac:dyDescent="0.2">
      <c r="A526">
        <v>0.75390000000000001</v>
      </c>
      <c r="J526">
        <v>1807</v>
      </c>
      <c r="W526">
        <v>19265</v>
      </c>
      <c r="AI526">
        <v>0.54859999999999998</v>
      </c>
      <c r="AU526">
        <v>0.71830000000000005</v>
      </c>
      <c r="AY526">
        <v>0.75139999999999996</v>
      </c>
      <c r="BF526">
        <v>0.23860000000000001</v>
      </c>
      <c r="BR526">
        <v>58084</v>
      </c>
      <c r="CD526">
        <v>23000</v>
      </c>
      <c r="CP526">
        <v>8344</v>
      </c>
      <c r="DA526">
        <v>18</v>
      </c>
      <c r="DP526">
        <v>0.52639999999999998</v>
      </c>
    </row>
    <row r="527" spans="1:120" x14ac:dyDescent="0.2">
      <c r="A527">
        <v>0.87670000000000003</v>
      </c>
      <c r="J527">
        <v>36902</v>
      </c>
      <c r="W527">
        <v>16726</v>
      </c>
      <c r="AI527">
        <v>0.41880000000000001</v>
      </c>
      <c r="AU527">
        <v>0.96160000000000001</v>
      </c>
      <c r="AY527">
        <v>0.67589999999999995</v>
      </c>
      <c r="BF527">
        <v>0.30819999999999997</v>
      </c>
      <c r="BR527">
        <v>49606</v>
      </c>
      <c r="CD527">
        <v>22500</v>
      </c>
      <c r="CP527">
        <v>7266</v>
      </c>
      <c r="DA527">
        <v>18</v>
      </c>
      <c r="DP527">
        <v>0.52659999999999996</v>
      </c>
    </row>
    <row r="528" spans="1:120" x14ac:dyDescent="0.2">
      <c r="A528">
        <v>0.93010000000000004</v>
      </c>
      <c r="J528">
        <v>16758</v>
      </c>
      <c r="W528">
        <v>42103</v>
      </c>
      <c r="AI528">
        <v>0.89549999999999996</v>
      </c>
      <c r="AU528">
        <v>0.72950000000000004</v>
      </c>
      <c r="AY528">
        <v>0.76980000000000004</v>
      </c>
      <c r="BF528">
        <v>0.15939999999999999</v>
      </c>
      <c r="BR528">
        <v>73792</v>
      </c>
      <c r="CD528">
        <v>20484</v>
      </c>
      <c r="CP528">
        <v>15643</v>
      </c>
      <c r="DA528">
        <v>18</v>
      </c>
      <c r="DP528">
        <v>0.52669999999999995</v>
      </c>
    </row>
    <row r="529" spans="1:120" x14ac:dyDescent="0.2">
      <c r="A529">
        <v>0.45200000000000001</v>
      </c>
      <c r="J529">
        <v>5837</v>
      </c>
      <c r="W529">
        <v>22398</v>
      </c>
      <c r="AI529">
        <v>0.49320000000000003</v>
      </c>
      <c r="AU529">
        <v>0.7903</v>
      </c>
      <c r="AY529">
        <v>0.84089999999999998</v>
      </c>
      <c r="BF529">
        <v>0.32750000000000001</v>
      </c>
      <c r="BR529">
        <v>54990</v>
      </c>
      <c r="CD529">
        <v>23000</v>
      </c>
      <c r="CP529">
        <v>9960</v>
      </c>
      <c r="DA529">
        <v>17</v>
      </c>
      <c r="DP529">
        <v>0.52690000000000003</v>
      </c>
    </row>
    <row r="530" spans="1:120" x14ac:dyDescent="0.2">
      <c r="A530">
        <v>0.90680000000000005</v>
      </c>
      <c r="J530">
        <v>4205</v>
      </c>
      <c r="W530">
        <v>17603</v>
      </c>
      <c r="AI530">
        <v>0.55759999999999998</v>
      </c>
      <c r="AU530">
        <v>0.76449999999999996</v>
      </c>
      <c r="AY530">
        <v>0.83809999999999996</v>
      </c>
      <c r="BF530">
        <v>0.21099999999999999</v>
      </c>
      <c r="BR530">
        <v>61760</v>
      </c>
      <c r="CD530">
        <v>21977</v>
      </c>
      <c r="CP530">
        <v>7885</v>
      </c>
      <c r="DA530">
        <v>20</v>
      </c>
      <c r="DP530">
        <v>0.52729999999999999</v>
      </c>
    </row>
    <row r="531" spans="1:120" x14ac:dyDescent="0.2">
      <c r="A531">
        <v>0.89380000000000004</v>
      </c>
      <c r="J531">
        <v>7306</v>
      </c>
      <c r="W531">
        <v>17470</v>
      </c>
      <c r="AI531">
        <v>0.56999999999999995</v>
      </c>
      <c r="AU531">
        <v>0.73829999999999996</v>
      </c>
      <c r="AY531">
        <v>0.745</v>
      </c>
      <c r="BF531">
        <v>0.20830000000000001</v>
      </c>
      <c r="BR531">
        <v>54458</v>
      </c>
      <c r="CD531">
        <v>20500</v>
      </c>
      <c r="CP531">
        <v>8788</v>
      </c>
      <c r="DA531">
        <v>19</v>
      </c>
      <c r="DP531">
        <v>0.52780000000000005</v>
      </c>
    </row>
    <row r="532" spans="1:120" x14ac:dyDescent="0.2">
      <c r="A532">
        <v>0.81720000000000004</v>
      </c>
      <c r="J532">
        <v>7944</v>
      </c>
      <c r="W532">
        <v>18508</v>
      </c>
      <c r="AI532">
        <v>0.50780000000000003</v>
      </c>
      <c r="AU532">
        <v>0.79679999999999995</v>
      </c>
      <c r="AY532">
        <v>0.79339999999999999</v>
      </c>
      <c r="BF532">
        <v>0.28699999999999998</v>
      </c>
      <c r="BR532">
        <v>52021</v>
      </c>
      <c r="CD532">
        <v>21503</v>
      </c>
      <c r="CP532">
        <v>7919</v>
      </c>
      <c r="DA532">
        <v>21</v>
      </c>
      <c r="DP532">
        <v>0.52810000000000001</v>
      </c>
    </row>
    <row r="533" spans="1:120" x14ac:dyDescent="0.2">
      <c r="A533">
        <v>0.91800000000000004</v>
      </c>
      <c r="J533">
        <v>7554</v>
      </c>
      <c r="W533">
        <v>24178</v>
      </c>
      <c r="AI533">
        <v>0.58840000000000003</v>
      </c>
      <c r="AU533">
        <v>0.98180000000000001</v>
      </c>
      <c r="AY533">
        <v>0.90969999999999995</v>
      </c>
      <c r="BF533">
        <v>0.22750000000000001</v>
      </c>
      <c r="BR533">
        <v>56880</v>
      </c>
      <c r="CD533">
        <v>18000</v>
      </c>
      <c r="CP533">
        <v>10759</v>
      </c>
      <c r="DA533">
        <v>13</v>
      </c>
      <c r="DP533">
        <v>0.52939999999999998</v>
      </c>
    </row>
    <row r="534" spans="1:120" x14ac:dyDescent="0.2">
      <c r="A534">
        <v>0.96879999999999999</v>
      </c>
      <c r="J534">
        <v>44503</v>
      </c>
      <c r="W534">
        <v>65910</v>
      </c>
      <c r="AI534">
        <v>0.91920000000000002</v>
      </c>
      <c r="AU534">
        <v>0.92700000000000005</v>
      </c>
      <c r="AY534">
        <v>0.73540000000000005</v>
      </c>
      <c r="BF534">
        <v>0.19159999999999999</v>
      </c>
      <c r="BR534">
        <v>124080</v>
      </c>
      <c r="CD534">
        <v>12000</v>
      </c>
      <c r="CP534">
        <v>25198</v>
      </c>
      <c r="DA534">
        <v>6</v>
      </c>
      <c r="DP534">
        <v>0.52949999999999997</v>
      </c>
    </row>
    <row r="535" spans="1:120" x14ac:dyDescent="0.2">
      <c r="A535">
        <v>3.61E-2</v>
      </c>
      <c r="J535">
        <v>14877</v>
      </c>
      <c r="W535">
        <v>28794</v>
      </c>
      <c r="AI535">
        <v>0.83099999999999996</v>
      </c>
      <c r="AU535">
        <v>0.78639999999999999</v>
      </c>
      <c r="AY535">
        <v>0.75519999999999998</v>
      </c>
      <c r="BF535">
        <v>0.1298</v>
      </c>
      <c r="BR535">
        <v>72424</v>
      </c>
      <c r="CD535">
        <v>19500</v>
      </c>
      <c r="CP535">
        <v>14473</v>
      </c>
      <c r="DA535">
        <v>14</v>
      </c>
      <c r="DP535">
        <v>0.52980000000000005</v>
      </c>
    </row>
    <row r="536" spans="1:120" x14ac:dyDescent="0.2">
      <c r="A536">
        <v>0.49869999999999998</v>
      </c>
      <c r="J536">
        <v>5457</v>
      </c>
      <c r="W536">
        <v>20682</v>
      </c>
      <c r="AI536">
        <v>0.54559999999999997</v>
      </c>
      <c r="AU536">
        <v>0.85840000000000005</v>
      </c>
      <c r="AY536">
        <v>0.70840000000000003</v>
      </c>
      <c r="BF536">
        <v>0.42609999999999998</v>
      </c>
      <c r="BR536">
        <v>62908</v>
      </c>
      <c r="CD536">
        <v>17350</v>
      </c>
      <c r="CP536">
        <v>12046</v>
      </c>
      <c r="DA536">
        <v>24</v>
      </c>
      <c r="DP536">
        <v>0.53049999999999997</v>
      </c>
    </row>
    <row r="537" spans="1:120" x14ac:dyDescent="0.2">
      <c r="A537">
        <v>0.95099999999999996</v>
      </c>
      <c r="J537">
        <v>4185</v>
      </c>
      <c r="W537">
        <v>43155</v>
      </c>
      <c r="AI537">
        <v>0.6532</v>
      </c>
      <c r="AU537">
        <v>0.79969999999999997</v>
      </c>
      <c r="AY537">
        <v>0.8619</v>
      </c>
      <c r="BF537">
        <v>0.28639999999999999</v>
      </c>
      <c r="BR537">
        <v>78466</v>
      </c>
      <c r="CD537">
        <v>14615</v>
      </c>
      <c r="CP537">
        <v>13164</v>
      </c>
      <c r="DA537">
        <v>22</v>
      </c>
      <c r="DP537">
        <v>0.53059999999999996</v>
      </c>
    </row>
    <row r="538" spans="1:120" x14ac:dyDescent="0.2">
      <c r="A538">
        <v>0.90600000000000003</v>
      </c>
      <c r="J538">
        <v>484</v>
      </c>
      <c r="W538">
        <v>43404</v>
      </c>
      <c r="AI538">
        <v>0.63239999999999996</v>
      </c>
      <c r="AU538">
        <v>0.90480000000000005</v>
      </c>
      <c r="AY538">
        <v>0.76339999999999997</v>
      </c>
      <c r="BF538">
        <v>0.39660000000000001</v>
      </c>
      <c r="BR538">
        <v>78466</v>
      </c>
      <c r="CD538">
        <v>14615</v>
      </c>
      <c r="CP538">
        <v>12135</v>
      </c>
      <c r="DA538">
        <v>15</v>
      </c>
      <c r="DP538">
        <v>0.53149999999999997</v>
      </c>
    </row>
    <row r="539" spans="1:120" x14ac:dyDescent="0.2">
      <c r="A539">
        <v>0.82520000000000004</v>
      </c>
      <c r="J539">
        <v>6819</v>
      </c>
      <c r="W539">
        <v>38728</v>
      </c>
      <c r="AI539">
        <v>0.91820000000000002</v>
      </c>
      <c r="AU539">
        <v>0.79869999999999997</v>
      </c>
      <c r="AY539">
        <v>0.70050000000000001</v>
      </c>
      <c r="BF539">
        <v>0.20430000000000001</v>
      </c>
      <c r="BR539">
        <v>55017</v>
      </c>
      <c r="CD539">
        <v>15650</v>
      </c>
      <c r="CP539">
        <v>13313</v>
      </c>
      <c r="DA539">
        <v>7</v>
      </c>
      <c r="DP539">
        <v>0.53210000000000002</v>
      </c>
    </row>
    <row r="540" spans="1:120" x14ac:dyDescent="0.2">
      <c r="A540">
        <v>0.43380000000000002</v>
      </c>
      <c r="J540">
        <v>607</v>
      </c>
      <c r="W540">
        <v>20379</v>
      </c>
      <c r="AI540">
        <v>0.59089999999999998</v>
      </c>
      <c r="AU540">
        <v>1</v>
      </c>
      <c r="AY540">
        <v>0.67400000000000004</v>
      </c>
      <c r="BF540">
        <v>0.43169999999999997</v>
      </c>
      <c r="BR540">
        <v>59247</v>
      </c>
      <c r="CD540">
        <v>12750</v>
      </c>
      <c r="CP540">
        <v>12135</v>
      </c>
      <c r="DA540">
        <v>24</v>
      </c>
      <c r="DP540">
        <v>0.53210000000000002</v>
      </c>
    </row>
    <row r="541" spans="1:120" x14ac:dyDescent="0.2">
      <c r="A541">
        <v>0.97399999999999998</v>
      </c>
      <c r="J541">
        <v>1202</v>
      </c>
      <c r="W541">
        <v>7176</v>
      </c>
      <c r="AI541">
        <v>0</v>
      </c>
      <c r="AU541">
        <v>0.71430000000000005</v>
      </c>
      <c r="AY541">
        <v>0.6986</v>
      </c>
      <c r="BF541">
        <v>0.1802</v>
      </c>
      <c r="BR541">
        <v>57165</v>
      </c>
      <c r="CD541">
        <v>25000</v>
      </c>
      <c r="CP541">
        <v>8289</v>
      </c>
      <c r="DA541">
        <v>13</v>
      </c>
      <c r="DP541">
        <v>0.53220000000000001</v>
      </c>
    </row>
    <row r="542" spans="1:120" x14ac:dyDescent="0.2">
      <c r="A542">
        <v>0.39860000000000001</v>
      </c>
      <c r="J542">
        <v>351</v>
      </c>
      <c r="W542">
        <v>26091</v>
      </c>
      <c r="AI542">
        <v>0.88890000000000002</v>
      </c>
      <c r="AU542">
        <v>1</v>
      </c>
      <c r="AY542">
        <v>0.92900000000000005</v>
      </c>
      <c r="BF542">
        <v>0.46949999999999997</v>
      </c>
      <c r="BR542">
        <v>34657</v>
      </c>
      <c r="CD542">
        <v>9500</v>
      </c>
      <c r="CP542">
        <v>7785</v>
      </c>
      <c r="DA542">
        <v>20</v>
      </c>
      <c r="DP542">
        <v>0.53239999999999998</v>
      </c>
    </row>
    <row r="543" spans="1:120" x14ac:dyDescent="0.2">
      <c r="A543">
        <v>1</v>
      </c>
      <c r="J543">
        <v>1044</v>
      </c>
      <c r="W543">
        <v>24575</v>
      </c>
      <c r="AI543">
        <v>0.5</v>
      </c>
      <c r="AU543">
        <v>0.75</v>
      </c>
      <c r="AY543">
        <v>0.83889999999999998</v>
      </c>
      <c r="BF543">
        <v>0.45600000000000002</v>
      </c>
      <c r="BR543">
        <v>93610</v>
      </c>
      <c r="CD543">
        <v>40326</v>
      </c>
      <c r="CP543">
        <v>11448</v>
      </c>
      <c r="DA543">
        <v>16</v>
      </c>
      <c r="DP543">
        <v>0.53249999999999997</v>
      </c>
    </row>
    <row r="544" spans="1:120" x14ac:dyDescent="0.2">
      <c r="A544">
        <v>0.5</v>
      </c>
      <c r="J544">
        <v>3762</v>
      </c>
      <c r="W544">
        <v>37356</v>
      </c>
      <c r="AI544">
        <v>0.55559999999999998</v>
      </c>
      <c r="AU544">
        <v>0.78769999999999996</v>
      </c>
      <c r="AY544">
        <v>0.81940000000000002</v>
      </c>
      <c r="BF544">
        <v>0.27410000000000001</v>
      </c>
      <c r="BR544">
        <v>64010</v>
      </c>
      <c r="CD544">
        <v>21221</v>
      </c>
      <c r="CP544">
        <v>11502</v>
      </c>
      <c r="DA544">
        <v>9</v>
      </c>
      <c r="DP544">
        <v>0.53249999999999997</v>
      </c>
    </row>
    <row r="545" spans="1:120" x14ac:dyDescent="0.2">
      <c r="A545">
        <v>0.63109999999999999</v>
      </c>
      <c r="J545">
        <v>5013</v>
      </c>
      <c r="W545">
        <v>21833</v>
      </c>
      <c r="AI545">
        <v>0.33579999999999999</v>
      </c>
      <c r="AU545">
        <v>0.72430000000000005</v>
      </c>
      <c r="AY545">
        <v>0.84019999999999995</v>
      </c>
      <c r="BF545">
        <v>0.22839999999999999</v>
      </c>
      <c r="BR545">
        <v>53166</v>
      </c>
      <c r="CD545">
        <v>19691</v>
      </c>
      <c r="CP545">
        <v>9521</v>
      </c>
      <c r="DA545">
        <v>18</v>
      </c>
      <c r="DP545">
        <v>0.53320000000000001</v>
      </c>
    </row>
    <row r="546" spans="1:120" x14ac:dyDescent="0.2">
      <c r="A546">
        <v>0.86819999999999997</v>
      </c>
      <c r="J546">
        <v>995</v>
      </c>
      <c r="W546">
        <v>19759</v>
      </c>
      <c r="AI546">
        <v>0.51319999999999999</v>
      </c>
      <c r="AU546">
        <v>0.76190000000000002</v>
      </c>
      <c r="AY546">
        <v>0.64590000000000003</v>
      </c>
      <c r="BF546">
        <v>0.46600000000000003</v>
      </c>
      <c r="BR546">
        <v>62152</v>
      </c>
      <c r="CD546">
        <v>15000</v>
      </c>
      <c r="CP546">
        <v>12682</v>
      </c>
      <c r="DA546">
        <v>16</v>
      </c>
      <c r="DP546">
        <v>0.53320000000000001</v>
      </c>
    </row>
    <row r="547" spans="1:120" x14ac:dyDescent="0.2">
      <c r="A547">
        <v>0.94810000000000005</v>
      </c>
      <c r="J547">
        <v>8372</v>
      </c>
      <c r="W547">
        <v>38950</v>
      </c>
      <c r="AI547">
        <v>0.60950000000000004</v>
      </c>
      <c r="AU547">
        <v>0.82130000000000003</v>
      </c>
      <c r="AY547">
        <v>0.72370000000000001</v>
      </c>
      <c r="BF547">
        <v>0.22459999999999999</v>
      </c>
      <c r="BR547">
        <v>79878</v>
      </c>
      <c r="CD547">
        <v>27000</v>
      </c>
      <c r="CP547">
        <v>10167</v>
      </c>
      <c r="DA547">
        <v>11</v>
      </c>
      <c r="DP547">
        <v>0.5333</v>
      </c>
    </row>
    <row r="548" spans="1:120" x14ac:dyDescent="0.2">
      <c r="A548">
        <v>0.64419999999999999</v>
      </c>
      <c r="J548">
        <v>2092</v>
      </c>
      <c r="W548">
        <v>49823</v>
      </c>
      <c r="AI548">
        <v>0.68720000000000003</v>
      </c>
      <c r="AU548">
        <v>0.52939999999999998</v>
      </c>
      <c r="AY548">
        <v>0.84219999999999995</v>
      </c>
      <c r="BF548">
        <v>0.58889999999999998</v>
      </c>
      <c r="BR548">
        <v>64368</v>
      </c>
      <c r="CD548">
        <v>16144</v>
      </c>
      <c r="CP548">
        <v>14834</v>
      </c>
      <c r="DA548">
        <v>20</v>
      </c>
      <c r="DP548">
        <v>0.5333</v>
      </c>
    </row>
    <row r="549" spans="1:120" x14ac:dyDescent="0.2">
      <c r="A549">
        <v>0.90529999999999999</v>
      </c>
      <c r="J549">
        <v>227</v>
      </c>
      <c r="W549">
        <v>7440</v>
      </c>
      <c r="AI549">
        <v>0</v>
      </c>
      <c r="AU549">
        <v>0.6129</v>
      </c>
      <c r="AY549">
        <v>0.78339999999999999</v>
      </c>
      <c r="BF549">
        <v>0.31879999999999997</v>
      </c>
      <c r="BR549">
        <v>48991</v>
      </c>
      <c r="CD549">
        <v>17619</v>
      </c>
      <c r="CP549">
        <v>6109</v>
      </c>
      <c r="DA549">
        <v>28</v>
      </c>
      <c r="DP549">
        <v>0.5333</v>
      </c>
    </row>
    <row r="550" spans="1:120" x14ac:dyDescent="0.2">
      <c r="A550">
        <v>0.87529999999999997</v>
      </c>
      <c r="J550">
        <v>198</v>
      </c>
      <c r="W550">
        <v>30540</v>
      </c>
      <c r="AI550">
        <v>0.41270000000000001</v>
      </c>
      <c r="AU550">
        <v>0.64290000000000003</v>
      </c>
      <c r="AY550">
        <v>0.94730000000000003</v>
      </c>
      <c r="BF550">
        <v>0.20219999999999999</v>
      </c>
      <c r="BR550">
        <v>31758</v>
      </c>
      <c r="CD550">
        <v>27938</v>
      </c>
      <c r="CP550">
        <v>5308</v>
      </c>
      <c r="DA550">
        <v>3</v>
      </c>
      <c r="DP550">
        <v>0.53349999999999997</v>
      </c>
    </row>
    <row r="551" spans="1:120" x14ac:dyDescent="0.2">
      <c r="A551">
        <v>0.87709999999999999</v>
      </c>
      <c r="J551">
        <v>294</v>
      </c>
      <c r="W551">
        <v>10460</v>
      </c>
      <c r="AI551">
        <v>0.84809999999999997</v>
      </c>
      <c r="AU551">
        <v>0.9</v>
      </c>
      <c r="AY551">
        <v>0.79369999999999996</v>
      </c>
      <c r="BF551">
        <v>0.44650000000000001</v>
      </c>
      <c r="BR551">
        <v>35418</v>
      </c>
      <c r="CD551">
        <v>26677</v>
      </c>
      <c r="CP551">
        <v>5000</v>
      </c>
      <c r="DA551">
        <v>18</v>
      </c>
      <c r="DP551">
        <v>0.53410000000000002</v>
      </c>
    </row>
    <row r="552" spans="1:120" x14ac:dyDescent="0.2">
      <c r="A552">
        <v>0.40679999999999999</v>
      </c>
      <c r="J552">
        <v>14027</v>
      </c>
      <c r="W552">
        <v>37635</v>
      </c>
      <c r="AI552">
        <v>1</v>
      </c>
      <c r="AU552">
        <v>0.72729999999999995</v>
      </c>
      <c r="AY552">
        <v>0.86709999999999998</v>
      </c>
      <c r="BF552">
        <v>0.1081</v>
      </c>
      <c r="BR552">
        <v>114785</v>
      </c>
      <c r="CD552">
        <v>28332</v>
      </c>
      <c r="CP552">
        <v>11289</v>
      </c>
      <c r="DA552">
        <v>11</v>
      </c>
      <c r="DP552">
        <v>0.53449999999999998</v>
      </c>
    </row>
    <row r="553" spans="1:120" x14ac:dyDescent="0.2">
      <c r="A553">
        <v>0.41820000000000002</v>
      </c>
      <c r="J553">
        <v>257</v>
      </c>
      <c r="W553">
        <v>21536</v>
      </c>
      <c r="AI553">
        <v>0.41670000000000001</v>
      </c>
      <c r="AU553">
        <v>0.33329999999999999</v>
      </c>
      <c r="AY553">
        <v>0.77600000000000002</v>
      </c>
      <c r="BF553">
        <v>0.33279999999999998</v>
      </c>
      <c r="BR553">
        <v>92405</v>
      </c>
      <c r="CD553">
        <v>20919</v>
      </c>
      <c r="CP553">
        <v>7912</v>
      </c>
      <c r="DA553">
        <v>23</v>
      </c>
      <c r="DP553">
        <v>0.53500000000000003</v>
      </c>
    </row>
    <row r="554" spans="1:120" x14ac:dyDescent="0.2">
      <c r="A554">
        <v>0.82640000000000002</v>
      </c>
      <c r="J554">
        <v>693</v>
      </c>
      <c r="W554">
        <v>19975</v>
      </c>
      <c r="AI554">
        <v>0.28570000000000001</v>
      </c>
      <c r="AU554">
        <v>0.66669999999999996</v>
      </c>
      <c r="AY554">
        <v>0.60960000000000003</v>
      </c>
      <c r="BF554">
        <v>0.5</v>
      </c>
      <c r="BR554">
        <v>92405</v>
      </c>
      <c r="CD554">
        <v>20919</v>
      </c>
      <c r="CP554">
        <v>8978</v>
      </c>
      <c r="DA554">
        <v>8</v>
      </c>
      <c r="DP554">
        <v>0.53510000000000002</v>
      </c>
    </row>
    <row r="555" spans="1:120" x14ac:dyDescent="0.2">
      <c r="A555">
        <v>0.875</v>
      </c>
      <c r="J555">
        <v>168</v>
      </c>
      <c r="W555">
        <v>20785</v>
      </c>
      <c r="AI555">
        <v>0.5</v>
      </c>
      <c r="AU555">
        <v>0.78569999999999995</v>
      </c>
      <c r="AY555">
        <v>0.94640000000000002</v>
      </c>
      <c r="BF555">
        <v>0.46850000000000003</v>
      </c>
      <c r="BR555">
        <v>92405</v>
      </c>
      <c r="CD555">
        <v>20919</v>
      </c>
      <c r="CP555">
        <v>8978</v>
      </c>
      <c r="DA555">
        <v>10</v>
      </c>
      <c r="DP555">
        <v>0.53510000000000002</v>
      </c>
    </row>
    <row r="556" spans="1:120" x14ac:dyDescent="0.2">
      <c r="A556">
        <v>0.90910000000000002</v>
      </c>
      <c r="J556">
        <v>568</v>
      </c>
      <c r="W556">
        <v>36963</v>
      </c>
      <c r="AI556">
        <v>0.2</v>
      </c>
      <c r="AU556">
        <v>0.70369999999999999</v>
      </c>
      <c r="AY556">
        <v>0.80559999999999998</v>
      </c>
      <c r="BF556">
        <v>0.31290000000000001</v>
      </c>
      <c r="BR556">
        <v>46264</v>
      </c>
      <c r="CD556">
        <v>25000</v>
      </c>
      <c r="CP556">
        <v>6313</v>
      </c>
      <c r="DA556">
        <v>17</v>
      </c>
      <c r="DP556">
        <v>0.5353</v>
      </c>
    </row>
    <row r="557" spans="1:120" x14ac:dyDescent="0.2">
      <c r="A557">
        <v>1</v>
      </c>
      <c r="J557">
        <v>522</v>
      </c>
      <c r="W557">
        <v>15016</v>
      </c>
      <c r="AI557">
        <v>0.57399999999999995</v>
      </c>
      <c r="AU557">
        <v>0.57140000000000002</v>
      </c>
      <c r="AY557">
        <v>0.78249999999999997</v>
      </c>
      <c r="BF557">
        <v>0.36049999999999999</v>
      </c>
      <c r="BR557">
        <v>69020</v>
      </c>
      <c r="CD557">
        <v>19500</v>
      </c>
      <c r="CP557">
        <v>8587</v>
      </c>
      <c r="DA557">
        <v>13</v>
      </c>
      <c r="DP557">
        <v>0.53569999999999995</v>
      </c>
    </row>
    <row r="558" spans="1:120" x14ac:dyDescent="0.2">
      <c r="A558">
        <v>0.71</v>
      </c>
      <c r="J558">
        <v>286</v>
      </c>
      <c r="W558">
        <v>13450</v>
      </c>
      <c r="AI558">
        <v>0.72219999999999995</v>
      </c>
      <c r="AU558">
        <v>0.85070000000000001</v>
      </c>
      <c r="AY558">
        <v>0.7339</v>
      </c>
      <c r="BF558">
        <v>0.62250000000000005</v>
      </c>
      <c r="BR558">
        <v>36909</v>
      </c>
      <c r="CD558">
        <v>21500</v>
      </c>
      <c r="CP558">
        <v>7591</v>
      </c>
      <c r="DA558">
        <v>16</v>
      </c>
      <c r="DP558">
        <v>0.53590000000000004</v>
      </c>
    </row>
    <row r="559" spans="1:120" x14ac:dyDescent="0.2">
      <c r="A559">
        <v>0.92</v>
      </c>
      <c r="J559">
        <v>836</v>
      </c>
      <c r="W559">
        <v>30265</v>
      </c>
      <c r="AI559">
        <v>0.63859999999999995</v>
      </c>
      <c r="AU559">
        <v>0.5</v>
      </c>
      <c r="AY559">
        <v>0.78100000000000003</v>
      </c>
      <c r="BF559">
        <v>0.32550000000000001</v>
      </c>
      <c r="BR559">
        <v>56930</v>
      </c>
      <c r="CD559">
        <v>26968</v>
      </c>
      <c r="CP559">
        <v>7563</v>
      </c>
      <c r="DA559">
        <v>15</v>
      </c>
      <c r="DP559">
        <v>0.53610000000000002</v>
      </c>
    </row>
    <row r="560" spans="1:120" x14ac:dyDescent="0.2">
      <c r="A560">
        <v>0.79630000000000001</v>
      </c>
      <c r="J560">
        <v>284</v>
      </c>
      <c r="W560">
        <v>35880</v>
      </c>
      <c r="AI560">
        <v>0.18179999999999999</v>
      </c>
      <c r="AU560">
        <v>0.5</v>
      </c>
      <c r="AY560">
        <v>0.73150000000000004</v>
      </c>
      <c r="BF560">
        <v>0.39839999999999998</v>
      </c>
      <c r="BR560">
        <v>55552</v>
      </c>
      <c r="CD560">
        <v>21500</v>
      </c>
      <c r="CP560">
        <v>6690</v>
      </c>
      <c r="DA560">
        <v>11</v>
      </c>
      <c r="DP560">
        <v>0.53610000000000002</v>
      </c>
    </row>
    <row r="561" spans="1:120" x14ac:dyDescent="0.2">
      <c r="A561">
        <v>0.78149999999999997</v>
      </c>
      <c r="J561">
        <v>144</v>
      </c>
      <c r="W561">
        <v>19975</v>
      </c>
      <c r="AI561">
        <v>1</v>
      </c>
      <c r="AU561">
        <v>1</v>
      </c>
      <c r="AY561">
        <v>0.63319999999999999</v>
      </c>
      <c r="BF561">
        <v>0.54879999999999995</v>
      </c>
      <c r="BR561">
        <v>92405</v>
      </c>
      <c r="CD561">
        <v>20919</v>
      </c>
      <c r="CP561">
        <v>8978</v>
      </c>
      <c r="DA561">
        <v>10</v>
      </c>
      <c r="DP561">
        <v>0.53680000000000005</v>
      </c>
    </row>
    <row r="562" spans="1:120" x14ac:dyDescent="0.2">
      <c r="A562">
        <v>1</v>
      </c>
      <c r="J562">
        <v>210</v>
      </c>
      <c r="W562">
        <v>19975</v>
      </c>
      <c r="AI562">
        <v>0</v>
      </c>
      <c r="AU562">
        <v>0.6</v>
      </c>
      <c r="AY562">
        <v>0.86570000000000003</v>
      </c>
      <c r="BF562">
        <v>0.55369999999999997</v>
      </c>
      <c r="BR562">
        <v>92405</v>
      </c>
      <c r="CD562">
        <v>20919</v>
      </c>
      <c r="CP562">
        <v>8978</v>
      </c>
      <c r="DA562">
        <v>13</v>
      </c>
      <c r="DP562">
        <v>0.53690000000000004</v>
      </c>
    </row>
    <row r="563" spans="1:120" x14ac:dyDescent="0.2">
      <c r="A563">
        <v>1</v>
      </c>
      <c r="J563">
        <v>652</v>
      </c>
      <c r="W563">
        <v>17408</v>
      </c>
      <c r="AI563">
        <v>0.38890000000000002</v>
      </c>
      <c r="AU563">
        <v>0.75</v>
      </c>
      <c r="AY563">
        <v>0.88239999999999996</v>
      </c>
      <c r="BF563">
        <v>0.79359999999999997</v>
      </c>
      <c r="BR563">
        <v>45987</v>
      </c>
      <c r="CD563">
        <v>24807</v>
      </c>
      <c r="CP563">
        <v>9686</v>
      </c>
      <c r="DA563">
        <v>19</v>
      </c>
      <c r="DP563">
        <v>0.53700000000000003</v>
      </c>
    </row>
    <row r="564" spans="1:120" x14ac:dyDescent="0.2">
      <c r="A564">
        <v>1</v>
      </c>
      <c r="J564">
        <v>629</v>
      </c>
      <c r="W564">
        <v>19975</v>
      </c>
      <c r="AI564">
        <v>0.2</v>
      </c>
      <c r="AU564">
        <v>0.6</v>
      </c>
      <c r="AY564">
        <v>0.67459999999999998</v>
      </c>
      <c r="BF564">
        <v>0.48520000000000002</v>
      </c>
      <c r="BR564">
        <v>92405</v>
      </c>
      <c r="CD564">
        <v>20919</v>
      </c>
      <c r="CP564">
        <v>8978</v>
      </c>
      <c r="DA564">
        <v>15</v>
      </c>
      <c r="DP564">
        <v>0.53710000000000002</v>
      </c>
    </row>
    <row r="565" spans="1:120" x14ac:dyDescent="0.2">
      <c r="A565">
        <v>0.76470000000000005</v>
      </c>
      <c r="J565">
        <v>1222</v>
      </c>
      <c r="W565">
        <v>20785</v>
      </c>
      <c r="AI565">
        <v>1</v>
      </c>
      <c r="AU565">
        <v>0.76919999999999999</v>
      </c>
      <c r="AY565">
        <v>0.90969999999999995</v>
      </c>
      <c r="BF565">
        <v>0.49919999999999998</v>
      </c>
      <c r="BR565">
        <v>92405</v>
      </c>
      <c r="CD565">
        <v>20919</v>
      </c>
      <c r="CP565">
        <v>8978</v>
      </c>
      <c r="DA565">
        <v>9</v>
      </c>
      <c r="DP565">
        <v>0.53779999999999994</v>
      </c>
    </row>
    <row r="566" spans="1:120" x14ac:dyDescent="0.2">
      <c r="A566">
        <v>0.85709999999999997</v>
      </c>
      <c r="J566">
        <v>5671</v>
      </c>
      <c r="W566">
        <v>23531</v>
      </c>
      <c r="AI566">
        <v>0.81820000000000004</v>
      </c>
      <c r="AU566">
        <v>0.65700000000000003</v>
      </c>
      <c r="AY566">
        <v>0.79500000000000004</v>
      </c>
      <c r="BF566">
        <v>0.53380000000000005</v>
      </c>
      <c r="BR566">
        <v>34657</v>
      </c>
      <c r="CD566">
        <v>9500</v>
      </c>
      <c r="CP566">
        <v>8004</v>
      </c>
      <c r="DA566">
        <v>20</v>
      </c>
      <c r="DP566">
        <v>0.53790000000000004</v>
      </c>
    </row>
    <row r="567" spans="1:120" x14ac:dyDescent="0.2">
      <c r="A567">
        <v>1</v>
      </c>
      <c r="J567">
        <v>240</v>
      </c>
      <c r="W567">
        <v>16094</v>
      </c>
      <c r="AI567">
        <v>0.42909999999999998</v>
      </c>
      <c r="AU567">
        <v>0.66669999999999996</v>
      </c>
      <c r="AY567">
        <v>0.83779999999999999</v>
      </c>
      <c r="BF567">
        <v>0.28060000000000002</v>
      </c>
      <c r="BR567">
        <v>48318</v>
      </c>
      <c r="CD567">
        <v>21229</v>
      </c>
      <c r="CP567">
        <v>9864</v>
      </c>
      <c r="DA567">
        <v>17</v>
      </c>
      <c r="DP567">
        <v>0.53800000000000003</v>
      </c>
    </row>
    <row r="568" spans="1:120" x14ac:dyDescent="0.2">
      <c r="A568">
        <v>0.72360000000000002</v>
      </c>
      <c r="J568">
        <v>991</v>
      </c>
      <c r="W568">
        <v>8175</v>
      </c>
      <c r="AI568">
        <v>0.5</v>
      </c>
      <c r="AU568">
        <v>0.66859999999999997</v>
      </c>
      <c r="AY568">
        <v>0.67249999999999999</v>
      </c>
      <c r="BF568">
        <v>0.44400000000000001</v>
      </c>
      <c r="BR568">
        <v>46573</v>
      </c>
      <c r="CD568">
        <v>24736</v>
      </c>
      <c r="CP568">
        <v>5631</v>
      </c>
      <c r="DA568">
        <v>8</v>
      </c>
      <c r="DP568">
        <v>0.53820000000000001</v>
      </c>
    </row>
    <row r="569" spans="1:120" x14ac:dyDescent="0.2">
      <c r="A569">
        <v>0.49180000000000001</v>
      </c>
      <c r="J569">
        <v>1534</v>
      </c>
      <c r="W569">
        <v>41908</v>
      </c>
      <c r="AI569">
        <v>0.51480000000000004</v>
      </c>
      <c r="AU569">
        <v>0.6129</v>
      </c>
      <c r="AY569">
        <v>0.72309999999999997</v>
      </c>
      <c r="BF569">
        <v>0.50560000000000005</v>
      </c>
      <c r="BR569">
        <v>60144</v>
      </c>
      <c r="CD569">
        <v>30964</v>
      </c>
      <c r="CP569">
        <v>8245</v>
      </c>
      <c r="DA569">
        <v>17</v>
      </c>
      <c r="DP569">
        <v>0.53849999999999998</v>
      </c>
    </row>
    <row r="570" spans="1:120" x14ac:dyDescent="0.2">
      <c r="A570">
        <v>0.59309999999999996</v>
      </c>
      <c r="J570">
        <v>7822</v>
      </c>
      <c r="W570">
        <v>35760</v>
      </c>
      <c r="AI570">
        <v>0.41189999999999999</v>
      </c>
      <c r="AU570">
        <v>0.77110000000000001</v>
      </c>
      <c r="AY570">
        <v>0.8367</v>
      </c>
      <c r="BF570">
        <v>0.53480000000000005</v>
      </c>
      <c r="BR570">
        <v>50323</v>
      </c>
      <c r="CD570">
        <v>25750</v>
      </c>
      <c r="CP570">
        <v>7399</v>
      </c>
      <c r="DA570">
        <v>15</v>
      </c>
      <c r="DP570">
        <v>0.53849999999999998</v>
      </c>
    </row>
    <row r="571" spans="1:120" x14ac:dyDescent="0.2">
      <c r="A571">
        <v>0.83020000000000005</v>
      </c>
      <c r="J571">
        <v>1937</v>
      </c>
      <c r="W571">
        <v>16550</v>
      </c>
      <c r="AI571">
        <v>0.4844</v>
      </c>
      <c r="AU571">
        <v>0.89729999999999999</v>
      </c>
      <c r="AY571">
        <v>0.76190000000000002</v>
      </c>
      <c r="BF571">
        <v>0.3836</v>
      </c>
      <c r="BR571">
        <v>58562</v>
      </c>
      <c r="CD571">
        <v>22300</v>
      </c>
      <c r="CP571">
        <v>10902</v>
      </c>
      <c r="DA571">
        <v>14</v>
      </c>
      <c r="DP571">
        <v>0.53859999999999997</v>
      </c>
    </row>
    <row r="572" spans="1:120" x14ac:dyDescent="0.2">
      <c r="A572">
        <v>0.73329999999999995</v>
      </c>
      <c r="J572">
        <v>19835</v>
      </c>
      <c r="W572">
        <v>67242</v>
      </c>
      <c r="AI572">
        <v>0.82050000000000001</v>
      </c>
      <c r="AU572">
        <v>0.92459999999999998</v>
      </c>
      <c r="AY572">
        <v>0.78039999999999998</v>
      </c>
      <c r="BF572">
        <v>0.1419</v>
      </c>
      <c r="BR572">
        <v>75001</v>
      </c>
      <c r="CD572">
        <v>23500</v>
      </c>
      <c r="CP572">
        <v>7781</v>
      </c>
      <c r="DA572">
        <v>9</v>
      </c>
      <c r="DP572">
        <v>0.53939999999999999</v>
      </c>
    </row>
    <row r="573" spans="1:120" x14ac:dyDescent="0.2">
      <c r="A573">
        <v>0.37040000000000001</v>
      </c>
      <c r="J573">
        <v>3418</v>
      </c>
      <c r="W573">
        <v>43712</v>
      </c>
      <c r="AI573">
        <v>0.83289999999999997</v>
      </c>
      <c r="AU573">
        <v>0.83740000000000003</v>
      </c>
      <c r="AY573">
        <v>0.8175</v>
      </c>
      <c r="BF573">
        <v>0.25380000000000003</v>
      </c>
      <c r="BR573">
        <v>73997</v>
      </c>
      <c r="CD573">
        <v>21500</v>
      </c>
      <c r="CP573">
        <v>14634</v>
      </c>
      <c r="DA573">
        <v>17</v>
      </c>
      <c r="DP573">
        <v>0.53949999999999998</v>
      </c>
    </row>
    <row r="574" spans="1:120" x14ac:dyDescent="0.2">
      <c r="A574">
        <v>0.52390000000000003</v>
      </c>
      <c r="J574">
        <v>5373</v>
      </c>
      <c r="W574">
        <v>17428</v>
      </c>
      <c r="AI574">
        <v>0.57520000000000004</v>
      </c>
      <c r="AU574">
        <v>0.91290000000000004</v>
      </c>
      <c r="AY574">
        <v>0.65910000000000002</v>
      </c>
      <c r="BF574">
        <v>0.2868</v>
      </c>
      <c r="BR574">
        <v>56469</v>
      </c>
      <c r="CD574">
        <v>24250</v>
      </c>
      <c r="CP574">
        <v>11210</v>
      </c>
      <c r="DA574">
        <v>15</v>
      </c>
      <c r="DP574">
        <v>0.53990000000000005</v>
      </c>
    </row>
    <row r="575" spans="1:120" x14ac:dyDescent="0.2">
      <c r="A575">
        <v>0.82979999999999998</v>
      </c>
      <c r="J575">
        <v>4146</v>
      </c>
      <c r="W575">
        <v>58350</v>
      </c>
      <c r="AI575">
        <v>0.84299999999999997</v>
      </c>
      <c r="AU575">
        <v>0.82899999999999996</v>
      </c>
      <c r="AY575">
        <v>0.86509999999999998</v>
      </c>
      <c r="BF575">
        <v>6.9199999999999998E-2</v>
      </c>
      <c r="BR575">
        <v>88794</v>
      </c>
      <c r="CD575">
        <v>26000</v>
      </c>
      <c r="CP575">
        <v>13298</v>
      </c>
      <c r="DA575">
        <v>12</v>
      </c>
      <c r="DP575">
        <v>0.54</v>
      </c>
    </row>
    <row r="576" spans="1:120" x14ac:dyDescent="0.2">
      <c r="A576">
        <v>0.33289999999999997</v>
      </c>
      <c r="J576">
        <v>377</v>
      </c>
      <c r="W576">
        <v>49075</v>
      </c>
      <c r="AI576">
        <v>0.54379999999999995</v>
      </c>
      <c r="AU576">
        <v>0.59040000000000004</v>
      </c>
      <c r="AY576">
        <v>0.72509999999999997</v>
      </c>
      <c r="BF576">
        <v>0.33040000000000003</v>
      </c>
      <c r="BR576">
        <v>60823</v>
      </c>
      <c r="CD576">
        <v>27000</v>
      </c>
      <c r="CP576">
        <v>8428</v>
      </c>
      <c r="DA576">
        <v>11</v>
      </c>
      <c r="DP576">
        <v>0.54020000000000001</v>
      </c>
    </row>
    <row r="577" spans="1:120" x14ac:dyDescent="0.2">
      <c r="A577">
        <v>0.95750000000000002</v>
      </c>
      <c r="J577">
        <v>4841</v>
      </c>
      <c r="W577">
        <v>40490</v>
      </c>
      <c r="AI577">
        <v>0.42180000000000001</v>
      </c>
      <c r="AU577">
        <v>0.76480000000000004</v>
      </c>
      <c r="AY577">
        <v>0.69299999999999995</v>
      </c>
      <c r="BF577">
        <v>0.38279999999999997</v>
      </c>
      <c r="BR577">
        <v>39115</v>
      </c>
      <c r="CD577">
        <v>25150</v>
      </c>
      <c r="CP577">
        <v>7511</v>
      </c>
      <c r="DA577">
        <v>11</v>
      </c>
      <c r="DP577">
        <v>0.54039999999999999</v>
      </c>
    </row>
    <row r="578" spans="1:120" x14ac:dyDescent="0.2">
      <c r="A578">
        <v>0.9466</v>
      </c>
      <c r="J578">
        <v>6531</v>
      </c>
      <c r="W578">
        <v>47332</v>
      </c>
      <c r="AI578">
        <v>0.63070000000000004</v>
      </c>
      <c r="AU578">
        <v>0.89119999999999999</v>
      </c>
      <c r="AY578">
        <v>0.68720000000000003</v>
      </c>
      <c r="BF578">
        <v>0.32440000000000002</v>
      </c>
      <c r="BR578">
        <v>60126</v>
      </c>
      <c r="CD578">
        <v>27000</v>
      </c>
      <c r="CP578">
        <v>11914</v>
      </c>
      <c r="DA578">
        <v>17</v>
      </c>
      <c r="DP578">
        <v>0.54039999999999999</v>
      </c>
    </row>
    <row r="579" spans="1:120" x14ac:dyDescent="0.2">
      <c r="A579">
        <v>0.6038</v>
      </c>
      <c r="J579">
        <v>7087</v>
      </c>
      <c r="W579">
        <v>55480</v>
      </c>
      <c r="AI579">
        <v>0.75700000000000001</v>
      </c>
      <c r="AU579">
        <v>0.83079999999999998</v>
      </c>
      <c r="AY579">
        <v>0.78900000000000003</v>
      </c>
      <c r="BF579">
        <v>0.16170000000000001</v>
      </c>
      <c r="BR579">
        <v>83759</v>
      </c>
      <c r="CD579">
        <v>26000</v>
      </c>
      <c r="CP579">
        <v>11491</v>
      </c>
      <c r="DA579">
        <v>12</v>
      </c>
      <c r="DP579">
        <v>0.54079999999999995</v>
      </c>
    </row>
    <row r="580" spans="1:120" x14ac:dyDescent="0.2">
      <c r="A580">
        <v>0.72150000000000003</v>
      </c>
      <c r="J580">
        <v>838</v>
      </c>
      <c r="W580">
        <v>50404</v>
      </c>
      <c r="AI580">
        <v>0.73460000000000003</v>
      </c>
      <c r="AU580">
        <v>0.82079999999999997</v>
      </c>
      <c r="AY580">
        <v>0.71830000000000005</v>
      </c>
      <c r="BF580">
        <v>0.158</v>
      </c>
      <c r="BR580">
        <v>75059</v>
      </c>
      <c r="CD580">
        <v>25000</v>
      </c>
      <c r="CP580">
        <v>11014</v>
      </c>
      <c r="DA580">
        <v>15</v>
      </c>
      <c r="DP580">
        <v>0.54100000000000004</v>
      </c>
    </row>
    <row r="581" spans="1:120" x14ac:dyDescent="0.2">
      <c r="A581">
        <v>0.65359999999999996</v>
      </c>
      <c r="J581">
        <v>6295</v>
      </c>
      <c r="W581">
        <v>47278</v>
      </c>
      <c r="AI581">
        <v>0.63759999999999994</v>
      </c>
      <c r="AU581">
        <v>0.77869999999999995</v>
      </c>
      <c r="AY581">
        <v>0.96160000000000001</v>
      </c>
      <c r="BF581">
        <v>0.32650000000000001</v>
      </c>
      <c r="BR581">
        <v>59908</v>
      </c>
      <c r="CD581">
        <v>27000</v>
      </c>
      <c r="CP581">
        <v>8639</v>
      </c>
      <c r="DA581">
        <v>10</v>
      </c>
      <c r="DP581">
        <v>0.54100000000000004</v>
      </c>
    </row>
    <row r="582" spans="1:120" x14ac:dyDescent="0.2">
      <c r="A582">
        <v>0.78590000000000004</v>
      </c>
      <c r="J582">
        <v>2146</v>
      </c>
      <c r="W582">
        <v>27378</v>
      </c>
      <c r="AI582">
        <v>0.49930000000000002</v>
      </c>
      <c r="AU582">
        <v>0.89949999999999997</v>
      </c>
      <c r="AY582">
        <v>0.72950000000000004</v>
      </c>
      <c r="BF582">
        <v>0.4083</v>
      </c>
      <c r="BR582">
        <v>55043</v>
      </c>
      <c r="CD582">
        <v>22250</v>
      </c>
      <c r="CP582">
        <v>11216</v>
      </c>
      <c r="DA582">
        <v>11</v>
      </c>
      <c r="DP582">
        <v>0.5413</v>
      </c>
    </row>
    <row r="583" spans="1:120" x14ac:dyDescent="0.2">
      <c r="A583">
        <v>0.91469999999999996</v>
      </c>
      <c r="J583">
        <v>3067</v>
      </c>
      <c r="W583">
        <v>70770</v>
      </c>
      <c r="AI583">
        <v>0.8377</v>
      </c>
      <c r="AU583">
        <v>0.94879999999999998</v>
      </c>
      <c r="AY583">
        <v>0.7903</v>
      </c>
      <c r="BF583">
        <v>0.13769999999999999</v>
      </c>
      <c r="BR583">
        <v>90779</v>
      </c>
      <c r="CD583">
        <v>23000</v>
      </c>
      <c r="CP583">
        <v>11642</v>
      </c>
      <c r="DA583">
        <v>9</v>
      </c>
      <c r="DP583">
        <v>0.54200000000000004</v>
      </c>
    </row>
    <row r="584" spans="1:120" x14ac:dyDescent="0.2">
      <c r="A584">
        <v>0.29249999999999998</v>
      </c>
      <c r="J584">
        <v>3511</v>
      </c>
      <c r="W584">
        <v>70342</v>
      </c>
      <c r="AI584">
        <v>0.9264</v>
      </c>
      <c r="AU584">
        <v>0.7319</v>
      </c>
      <c r="AY584">
        <v>0.76449999999999996</v>
      </c>
      <c r="BF584">
        <v>0.1419</v>
      </c>
      <c r="BR584">
        <v>73897</v>
      </c>
      <c r="CD584">
        <v>17000</v>
      </c>
      <c r="CP584">
        <v>14100</v>
      </c>
      <c r="DA584">
        <v>8</v>
      </c>
      <c r="DP584">
        <v>0.5423</v>
      </c>
    </row>
    <row r="585" spans="1:120" x14ac:dyDescent="0.2">
      <c r="A585">
        <v>0.16489999999999999</v>
      </c>
      <c r="J585">
        <v>6758</v>
      </c>
      <c r="W585">
        <v>16901</v>
      </c>
      <c r="AI585">
        <v>0.51759999999999995</v>
      </c>
      <c r="AU585">
        <v>0.98780000000000001</v>
      </c>
      <c r="AY585">
        <v>0.73829999999999996</v>
      </c>
      <c r="BF585">
        <v>0.35149999999999998</v>
      </c>
      <c r="BR585">
        <v>59115</v>
      </c>
      <c r="CD585">
        <v>24147</v>
      </c>
      <c r="CP585">
        <v>11406</v>
      </c>
      <c r="DA585">
        <v>11</v>
      </c>
      <c r="DP585">
        <v>0.54259999999999997</v>
      </c>
    </row>
    <row r="586" spans="1:120" x14ac:dyDescent="0.2">
      <c r="A586">
        <v>0.87009999999999998</v>
      </c>
      <c r="J586">
        <v>353</v>
      </c>
      <c r="W586">
        <v>67250</v>
      </c>
      <c r="AI586">
        <v>0.95740000000000003</v>
      </c>
      <c r="AU586">
        <v>0.85</v>
      </c>
      <c r="AY586">
        <v>0.79679999999999995</v>
      </c>
      <c r="BF586">
        <v>0.2039</v>
      </c>
      <c r="BR586">
        <v>100533</v>
      </c>
      <c r="CD586">
        <v>12975</v>
      </c>
      <c r="CP586">
        <v>22590</v>
      </c>
      <c r="DA586">
        <v>5</v>
      </c>
      <c r="DP586">
        <v>0.54379999999999995</v>
      </c>
    </row>
    <row r="587" spans="1:120" x14ac:dyDescent="0.2">
      <c r="A587">
        <v>3.8699999999999998E-2</v>
      </c>
      <c r="J587">
        <v>1760</v>
      </c>
      <c r="W587">
        <v>47997</v>
      </c>
      <c r="AI587">
        <v>0.68289999999999995</v>
      </c>
      <c r="AU587">
        <v>0.91290000000000004</v>
      </c>
      <c r="AY587">
        <v>0.98180000000000001</v>
      </c>
      <c r="BF587">
        <v>0.28060000000000002</v>
      </c>
      <c r="BR587">
        <v>40264</v>
      </c>
      <c r="CD587">
        <v>25050</v>
      </c>
      <c r="CP587">
        <v>9002</v>
      </c>
      <c r="DA587">
        <v>9</v>
      </c>
      <c r="DP587">
        <v>0.54410000000000003</v>
      </c>
    </row>
    <row r="588" spans="1:120" x14ac:dyDescent="0.2">
      <c r="A588">
        <v>0.70169999999999999</v>
      </c>
      <c r="J588">
        <v>1873</v>
      </c>
      <c r="W588">
        <v>66590</v>
      </c>
      <c r="AI588">
        <v>0.89690000000000003</v>
      </c>
      <c r="AU588">
        <v>0.96830000000000005</v>
      </c>
      <c r="AY588">
        <v>0.92700000000000005</v>
      </c>
      <c r="BF588">
        <v>0.1152</v>
      </c>
      <c r="BR588">
        <v>69498</v>
      </c>
      <c r="CD588">
        <v>14275</v>
      </c>
      <c r="CP588">
        <v>11886</v>
      </c>
      <c r="DA588">
        <v>9</v>
      </c>
      <c r="DP588">
        <v>0.54449999999999998</v>
      </c>
    </row>
    <row r="589" spans="1:120" x14ac:dyDescent="0.2">
      <c r="A589">
        <v>0.13320000000000001</v>
      </c>
      <c r="J589">
        <v>2407</v>
      </c>
      <c r="W589">
        <v>67832</v>
      </c>
      <c r="AI589">
        <v>0.95279999999999998</v>
      </c>
      <c r="AU589">
        <v>0.9365</v>
      </c>
      <c r="AY589">
        <v>0.78639999999999999</v>
      </c>
      <c r="BF589">
        <v>0.17349999999999999</v>
      </c>
      <c r="BR589">
        <v>82735</v>
      </c>
      <c r="CD589">
        <v>18500</v>
      </c>
      <c r="CP589">
        <v>14216</v>
      </c>
      <c r="DA589">
        <v>9</v>
      </c>
      <c r="DP589">
        <v>0.54479999999999995</v>
      </c>
    </row>
    <row r="590" spans="1:120" x14ac:dyDescent="0.2">
      <c r="A590">
        <v>7.1300000000000002E-2</v>
      </c>
      <c r="J590">
        <v>1140</v>
      </c>
      <c r="W590">
        <v>69600</v>
      </c>
      <c r="AI590">
        <v>0.88790000000000002</v>
      </c>
      <c r="AU590">
        <v>0.72770000000000001</v>
      </c>
      <c r="AY590">
        <v>0.85840000000000005</v>
      </c>
      <c r="BF590">
        <v>0.14319999999999999</v>
      </c>
      <c r="BR590">
        <v>80490</v>
      </c>
      <c r="CD590">
        <v>19157</v>
      </c>
      <c r="CP590">
        <v>13207</v>
      </c>
      <c r="DA590">
        <v>9</v>
      </c>
      <c r="DP590">
        <v>0.54479999999999995</v>
      </c>
    </row>
    <row r="591" spans="1:120" x14ac:dyDescent="0.2">
      <c r="A591">
        <v>7.0900000000000005E-2</v>
      </c>
      <c r="J591">
        <v>599</v>
      </c>
      <c r="W591">
        <v>23878</v>
      </c>
      <c r="AI591">
        <v>0.51539999999999997</v>
      </c>
      <c r="AU591">
        <v>0.89290000000000003</v>
      </c>
      <c r="AY591">
        <v>0.79969999999999997</v>
      </c>
      <c r="BF591">
        <v>0.30159999999999998</v>
      </c>
      <c r="BR591">
        <v>44433</v>
      </c>
      <c r="CD591">
        <v>24499</v>
      </c>
      <c r="CP591">
        <v>8643</v>
      </c>
      <c r="DA591">
        <v>13</v>
      </c>
      <c r="DP591">
        <v>0.54510000000000003</v>
      </c>
    </row>
    <row r="592" spans="1:120" x14ac:dyDescent="0.2">
      <c r="A592">
        <v>0.96719999999999995</v>
      </c>
      <c r="J592">
        <v>8496</v>
      </c>
      <c r="W592">
        <v>14880</v>
      </c>
      <c r="AI592">
        <v>0.39439999999999997</v>
      </c>
      <c r="AU592">
        <v>0.83360000000000001</v>
      </c>
      <c r="AY592">
        <v>0.90480000000000005</v>
      </c>
      <c r="BF592">
        <v>0.14960000000000001</v>
      </c>
      <c r="BR592">
        <v>51077</v>
      </c>
      <c r="CD592">
        <v>20160</v>
      </c>
      <c r="CP592">
        <v>8219</v>
      </c>
      <c r="DA592">
        <v>21</v>
      </c>
      <c r="DP592">
        <v>0.54530000000000001</v>
      </c>
    </row>
    <row r="593" spans="1:120" x14ac:dyDescent="0.2">
      <c r="A593">
        <v>0.97919999999999996</v>
      </c>
      <c r="J593">
        <v>1913</v>
      </c>
      <c r="W593">
        <v>36756</v>
      </c>
      <c r="AI593">
        <v>0.5494</v>
      </c>
      <c r="AU593">
        <v>0.58420000000000005</v>
      </c>
      <c r="AY593">
        <v>0.79869999999999997</v>
      </c>
      <c r="BF593">
        <v>0.23269999999999999</v>
      </c>
      <c r="BR593">
        <v>48653</v>
      </c>
      <c r="CD593">
        <v>25000</v>
      </c>
      <c r="CP593">
        <v>11425</v>
      </c>
      <c r="DA593">
        <v>15</v>
      </c>
      <c r="DP593">
        <v>0.54559999999999997</v>
      </c>
    </row>
    <row r="594" spans="1:120" x14ac:dyDescent="0.2">
      <c r="A594">
        <v>0.96640000000000004</v>
      </c>
      <c r="J594">
        <v>2135</v>
      </c>
      <c r="W594">
        <v>14862</v>
      </c>
      <c r="AI594">
        <v>0.51549999999999996</v>
      </c>
      <c r="AU594">
        <v>0.79420000000000002</v>
      </c>
      <c r="AY594">
        <v>1</v>
      </c>
      <c r="BF594">
        <v>0.24349999999999999</v>
      </c>
      <c r="BR594">
        <v>40956</v>
      </c>
      <c r="CD594">
        <v>16000</v>
      </c>
      <c r="CP594">
        <v>7782</v>
      </c>
      <c r="DA594">
        <v>30</v>
      </c>
      <c r="DP594">
        <v>0.54690000000000005</v>
      </c>
    </row>
    <row r="595" spans="1:120" x14ac:dyDescent="0.2">
      <c r="A595">
        <v>0.99870000000000003</v>
      </c>
      <c r="J595">
        <v>415</v>
      </c>
      <c r="W595">
        <v>44210</v>
      </c>
      <c r="AI595">
        <v>0.6835</v>
      </c>
      <c r="AU595">
        <v>0.7167</v>
      </c>
      <c r="AY595">
        <v>0.71430000000000005</v>
      </c>
      <c r="BF595">
        <v>0.1178</v>
      </c>
      <c r="BR595">
        <v>55921</v>
      </c>
      <c r="CD595">
        <v>25250</v>
      </c>
      <c r="CP595">
        <v>9669</v>
      </c>
      <c r="DA595">
        <v>11</v>
      </c>
      <c r="DP595">
        <v>0.54710000000000003</v>
      </c>
    </row>
    <row r="596" spans="1:120" x14ac:dyDescent="0.2">
      <c r="A596">
        <v>0.9163</v>
      </c>
      <c r="J596">
        <v>964</v>
      </c>
      <c r="W596">
        <v>42942</v>
      </c>
      <c r="AI596">
        <v>0.51549999999999996</v>
      </c>
      <c r="AU596">
        <v>0.74570000000000003</v>
      </c>
      <c r="AY596">
        <v>1</v>
      </c>
      <c r="BF596">
        <v>0.28570000000000001</v>
      </c>
      <c r="BR596">
        <v>40778</v>
      </c>
      <c r="CD596">
        <v>27000</v>
      </c>
      <c r="CP596">
        <v>7529</v>
      </c>
      <c r="DA596">
        <v>8</v>
      </c>
      <c r="DP596">
        <v>0.54720000000000002</v>
      </c>
    </row>
    <row r="597" spans="1:120" x14ac:dyDescent="0.2">
      <c r="A597">
        <v>0.76060000000000005</v>
      </c>
      <c r="J597">
        <v>4222</v>
      </c>
      <c r="W597">
        <v>44420</v>
      </c>
      <c r="AI597">
        <v>0.65739999999999998</v>
      </c>
      <c r="AU597">
        <v>0.73939999999999995</v>
      </c>
      <c r="AY597">
        <v>0.75</v>
      </c>
      <c r="BF597">
        <v>0.2361</v>
      </c>
      <c r="BR597">
        <v>59045</v>
      </c>
      <c r="CD597">
        <v>27000</v>
      </c>
      <c r="CP597">
        <v>6294</v>
      </c>
      <c r="DA597">
        <v>10</v>
      </c>
      <c r="DP597">
        <v>0.54759999999999998</v>
      </c>
    </row>
    <row r="598" spans="1:120" x14ac:dyDescent="0.2">
      <c r="A598">
        <v>0.83509999999999995</v>
      </c>
      <c r="J598">
        <v>647</v>
      </c>
      <c r="W598">
        <v>27944</v>
      </c>
      <c r="AI598">
        <v>0.40350000000000003</v>
      </c>
      <c r="AU598">
        <v>0.77490000000000003</v>
      </c>
      <c r="AY598">
        <v>0.78769999999999996</v>
      </c>
      <c r="BF598">
        <v>0.2828</v>
      </c>
      <c r="BR598">
        <v>49958</v>
      </c>
      <c r="CD598">
        <v>19060</v>
      </c>
      <c r="CP598">
        <v>10420</v>
      </c>
      <c r="DA598">
        <v>14</v>
      </c>
      <c r="DP598">
        <v>0.54759999999999998</v>
      </c>
    </row>
    <row r="599" spans="1:120" x14ac:dyDescent="0.2">
      <c r="A599">
        <v>0.7923</v>
      </c>
      <c r="J599">
        <v>1017</v>
      </c>
      <c r="W599">
        <v>31824</v>
      </c>
      <c r="AI599">
        <v>0.53690000000000004</v>
      </c>
      <c r="AU599">
        <v>0.56730000000000003</v>
      </c>
      <c r="AY599">
        <v>0.72430000000000005</v>
      </c>
      <c r="BF599">
        <v>0.18149999999999999</v>
      </c>
      <c r="BR599">
        <v>44991</v>
      </c>
      <c r="CD599">
        <v>24250</v>
      </c>
      <c r="CP599">
        <v>7625</v>
      </c>
      <c r="DA599">
        <v>20</v>
      </c>
      <c r="DP599">
        <v>0.54859999999999998</v>
      </c>
    </row>
    <row r="600" spans="1:120" x14ac:dyDescent="0.2">
      <c r="A600">
        <v>0.96299999999999997</v>
      </c>
      <c r="J600">
        <v>1911</v>
      </c>
      <c r="W600">
        <v>44230</v>
      </c>
      <c r="AI600">
        <v>0.45910000000000001</v>
      </c>
      <c r="AU600">
        <v>0.97340000000000004</v>
      </c>
      <c r="AY600">
        <v>0.76190000000000002</v>
      </c>
      <c r="BF600">
        <v>0.44800000000000001</v>
      </c>
      <c r="BR600">
        <v>53124</v>
      </c>
      <c r="CD600">
        <v>27000</v>
      </c>
      <c r="CP600">
        <v>7628</v>
      </c>
      <c r="DA600">
        <v>16</v>
      </c>
      <c r="DP600">
        <v>0.54859999999999998</v>
      </c>
    </row>
    <row r="601" spans="1:120" x14ac:dyDescent="0.2">
      <c r="A601">
        <v>0.99570000000000003</v>
      </c>
      <c r="J601">
        <v>906</v>
      </c>
      <c r="W601">
        <v>70480</v>
      </c>
      <c r="AI601">
        <v>0.93899999999999995</v>
      </c>
      <c r="AU601">
        <v>0.60319999999999996</v>
      </c>
      <c r="AY601">
        <v>0.82130000000000003</v>
      </c>
      <c r="BF601">
        <v>0.19839999999999999</v>
      </c>
      <c r="BR601">
        <v>77644</v>
      </c>
      <c r="CD601">
        <v>13740</v>
      </c>
      <c r="CP601">
        <v>15606</v>
      </c>
      <c r="DA601">
        <v>6</v>
      </c>
      <c r="DP601">
        <v>0.54900000000000004</v>
      </c>
    </row>
    <row r="602" spans="1:120" x14ac:dyDescent="0.2">
      <c r="A602">
        <v>9.01E-2</v>
      </c>
      <c r="J602">
        <v>1669</v>
      </c>
      <c r="W602">
        <v>44571</v>
      </c>
      <c r="AI602">
        <v>0.46229999999999999</v>
      </c>
      <c r="AU602">
        <v>0.83919999999999995</v>
      </c>
      <c r="AY602">
        <v>0.52939999999999998</v>
      </c>
      <c r="BF602">
        <v>0.34289999999999998</v>
      </c>
      <c r="BR602">
        <v>46651</v>
      </c>
      <c r="CD602">
        <v>25000</v>
      </c>
      <c r="CP602">
        <v>7264</v>
      </c>
      <c r="DA602">
        <v>12</v>
      </c>
      <c r="DP602">
        <v>0.54900000000000004</v>
      </c>
    </row>
    <row r="603" spans="1:120" x14ac:dyDescent="0.2">
      <c r="A603">
        <v>0.503</v>
      </c>
      <c r="J603">
        <v>2728</v>
      </c>
      <c r="W603">
        <v>51356</v>
      </c>
      <c r="AI603">
        <v>0.75229999999999997</v>
      </c>
      <c r="AU603">
        <v>0.94569999999999999</v>
      </c>
      <c r="AY603">
        <v>0.6129</v>
      </c>
      <c r="BF603">
        <v>0.2198</v>
      </c>
      <c r="BR603">
        <v>74895</v>
      </c>
      <c r="CD603">
        <v>27000</v>
      </c>
      <c r="CP603">
        <v>9808</v>
      </c>
      <c r="DA603">
        <v>11</v>
      </c>
      <c r="DP603">
        <v>0.54910000000000003</v>
      </c>
    </row>
    <row r="604" spans="1:120" x14ac:dyDescent="0.2">
      <c r="A604">
        <v>0.82979999999999998</v>
      </c>
      <c r="J604">
        <v>1108</v>
      </c>
      <c r="W604">
        <v>57152</v>
      </c>
      <c r="AI604">
        <v>0.93120000000000003</v>
      </c>
      <c r="AU604">
        <v>0.72799999999999998</v>
      </c>
      <c r="AY604">
        <v>0.64290000000000003</v>
      </c>
      <c r="BF604">
        <v>0.1628</v>
      </c>
      <c r="BR604">
        <v>123938</v>
      </c>
      <c r="CD604">
        <v>20000</v>
      </c>
      <c r="CP604">
        <v>20620</v>
      </c>
      <c r="DA604">
        <v>15</v>
      </c>
      <c r="DP604">
        <v>0.5494</v>
      </c>
    </row>
    <row r="605" spans="1:120" x14ac:dyDescent="0.2">
      <c r="A605">
        <v>0.1709</v>
      </c>
      <c r="J605">
        <v>4474</v>
      </c>
      <c r="W605">
        <v>38302</v>
      </c>
      <c r="AI605">
        <v>0.43940000000000001</v>
      </c>
      <c r="AU605">
        <v>0.92679999999999996</v>
      </c>
      <c r="AY605">
        <v>0.9</v>
      </c>
      <c r="BF605">
        <v>0.63770000000000004</v>
      </c>
      <c r="BR605">
        <v>55383</v>
      </c>
      <c r="CD605">
        <v>24901</v>
      </c>
      <c r="CP605">
        <v>9202</v>
      </c>
      <c r="DA605">
        <v>8</v>
      </c>
      <c r="DP605">
        <v>0.5494</v>
      </c>
    </row>
    <row r="606" spans="1:120" x14ac:dyDescent="0.2">
      <c r="A606">
        <v>0.85199999999999998</v>
      </c>
      <c r="J606">
        <v>7468</v>
      </c>
      <c r="W606">
        <v>61000</v>
      </c>
      <c r="AI606">
        <v>0.8679</v>
      </c>
      <c r="AU606">
        <v>0.88570000000000004</v>
      </c>
      <c r="AY606">
        <v>0.72729999999999995</v>
      </c>
      <c r="BF606">
        <v>0.16070000000000001</v>
      </c>
      <c r="BR606">
        <v>120959</v>
      </c>
      <c r="CD606">
        <v>25023</v>
      </c>
      <c r="CP606">
        <v>15847</v>
      </c>
      <c r="DA606">
        <v>12</v>
      </c>
      <c r="DP606">
        <v>0.54969999999999997</v>
      </c>
    </row>
    <row r="607" spans="1:120" x14ac:dyDescent="0.2">
      <c r="A607">
        <v>0.45050000000000001</v>
      </c>
      <c r="J607">
        <v>10085</v>
      </c>
      <c r="W607">
        <v>52040</v>
      </c>
      <c r="AI607">
        <v>0.67310000000000003</v>
      </c>
      <c r="AU607">
        <v>0.96020000000000005</v>
      </c>
      <c r="AY607">
        <v>0.33329999999999999</v>
      </c>
      <c r="BF607">
        <v>0.1618</v>
      </c>
      <c r="BR607">
        <v>33647</v>
      </c>
      <c r="CD607">
        <v>25000</v>
      </c>
      <c r="CP607">
        <v>10837</v>
      </c>
      <c r="DA607">
        <v>9</v>
      </c>
      <c r="DP607">
        <v>0.54979999999999996</v>
      </c>
    </row>
    <row r="608" spans="1:120" x14ac:dyDescent="0.2">
      <c r="A608">
        <v>0.43530000000000002</v>
      </c>
      <c r="J608">
        <v>18248</v>
      </c>
      <c r="W608">
        <v>70702</v>
      </c>
      <c r="AI608">
        <v>0.9083</v>
      </c>
      <c r="AU608">
        <v>0.94720000000000004</v>
      </c>
      <c r="AY608">
        <v>0.66669999999999996</v>
      </c>
      <c r="BF608">
        <v>0.12909999999999999</v>
      </c>
      <c r="BR608">
        <v>103937</v>
      </c>
      <c r="CD608">
        <v>19000</v>
      </c>
      <c r="CP608">
        <v>18131</v>
      </c>
      <c r="DA608">
        <v>10</v>
      </c>
      <c r="DP608">
        <v>0.5504</v>
      </c>
    </row>
    <row r="609" spans="1:120" x14ac:dyDescent="0.2">
      <c r="A609">
        <v>0.1643</v>
      </c>
      <c r="J609">
        <v>3618</v>
      </c>
      <c r="W609">
        <v>68102</v>
      </c>
      <c r="AI609">
        <v>0.88660000000000005</v>
      </c>
      <c r="AU609">
        <v>0.87019999999999997</v>
      </c>
      <c r="AY609">
        <v>0.78569999999999995</v>
      </c>
      <c r="BF609">
        <v>0.1915</v>
      </c>
      <c r="BR609">
        <v>83238</v>
      </c>
      <c r="CD609">
        <v>23250</v>
      </c>
      <c r="CP609">
        <v>16623</v>
      </c>
      <c r="DA609">
        <v>10</v>
      </c>
      <c r="DP609">
        <v>0.55079999999999996</v>
      </c>
    </row>
    <row r="610" spans="1:120" x14ac:dyDescent="0.2">
      <c r="A610">
        <v>0.1111</v>
      </c>
      <c r="J610">
        <v>7829</v>
      </c>
      <c r="W610">
        <v>68080</v>
      </c>
      <c r="AI610">
        <v>0.86029999999999995</v>
      </c>
      <c r="AU610">
        <v>0.75119999999999998</v>
      </c>
      <c r="AY610">
        <v>0.70369999999999999</v>
      </c>
      <c r="BF610">
        <v>0.1497</v>
      </c>
      <c r="BR610">
        <v>77231</v>
      </c>
      <c r="CD610">
        <v>25648</v>
      </c>
      <c r="CP610">
        <v>14570</v>
      </c>
      <c r="DA610">
        <v>10</v>
      </c>
      <c r="DP610">
        <v>0.55120000000000002</v>
      </c>
    </row>
    <row r="611" spans="1:120" x14ac:dyDescent="0.2">
      <c r="A611">
        <v>0.40500000000000003</v>
      </c>
      <c r="J611">
        <v>2214</v>
      </c>
      <c r="W611">
        <v>17948</v>
      </c>
      <c r="AI611">
        <v>0.53410000000000002</v>
      </c>
      <c r="AU611">
        <v>0.86170000000000002</v>
      </c>
      <c r="AY611">
        <v>0.57140000000000002</v>
      </c>
      <c r="BF611">
        <v>0.31940000000000002</v>
      </c>
      <c r="BR611">
        <v>57466</v>
      </c>
      <c r="CD611">
        <v>24286</v>
      </c>
      <c r="CP611">
        <v>11130</v>
      </c>
      <c r="DA611">
        <v>17</v>
      </c>
      <c r="DP611">
        <v>0.55130000000000001</v>
      </c>
    </row>
    <row r="612" spans="1:120" x14ac:dyDescent="0.2">
      <c r="A612">
        <v>0.87809999999999999</v>
      </c>
      <c r="J612">
        <v>1780</v>
      </c>
      <c r="W612">
        <v>58867</v>
      </c>
      <c r="AI612">
        <v>0.76939999999999997</v>
      </c>
      <c r="AU612">
        <v>0.66159999999999997</v>
      </c>
      <c r="AY612">
        <v>0.85070000000000001</v>
      </c>
      <c r="BF612">
        <v>0.23130000000000001</v>
      </c>
      <c r="BR612">
        <v>62381</v>
      </c>
      <c r="CD612">
        <v>26759</v>
      </c>
      <c r="CP612">
        <v>12471</v>
      </c>
      <c r="DA612">
        <v>8</v>
      </c>
      <c r="DP612">
        <v>0.55169999999999997</v>
      </c>
    </row>
    <row r="613" spans="1:120" x14ac:dyDescent="0.2">
      <c r="A613">
        <v>0.39539999999999997</v>
      </c>
      <c r="J613">
        <v>1089</v>
      </c>
      <c r="W613">
        <v>47970</v>
      </c>
      <c r="AI613">
        <v>0.51119999999999999</v>
      </c>
      <c r="AU613">
        <v>0.6835</v>
      </c>
      <c r="AY613">
        <v>0.5</v>
      </c>
      <c r="BF613">
        <v>0.30909999999999999</v>
      </c>
      <c r="BR613">
        <v>54400</v>
      </c>
      <c r="CD613">
        <v>25000</v>
      </c>
      <c r="CP613">
        <v>11385</v>
      </c>
      <c r="DA613">
        <v>12</v>
      </c>
      <c r="DP613">
        <v>0.55259999999999998</v>
      </c>
    </row>
    <row r="614" spans="1:120" x14ac:dyDescent="0.2">
      <c r="A614">
        <v>0.87649999999999995</v>
      </c>
      <c r="J614">
        <v>3870</v>
      </c>
      <c r="W614">
        <v>46526</v>
      </c>
      <c r="AI614">
        <v>0.53590000000000004</v>
      </c>
      <c r="AU614">
        <v>0.87360000000000004</v>
      </c>
      <c r="AY614">
        <v>0.5</v>
      </c>
      <c r="BF614">
        <v>0.33710000000000001</v>
      </c>
      <c r="BR614">
        <v>38109</v>
      </c>
      <c r="CD614">
        <v>25000</v>
      </c>
      <c r="CP614">
        <v>7401</v>
      </c>
      <c r="DA614">
        <v>15</v>
      </c>
      <c r="DP614">
        <v>0.55279999999999996</v>
      </c>
    </row>
    <row r="615" spans="1:120" x14ac:dyDescent="0.2">
      <c r="A615">
        <v>0.73709999999999998</v>
      </c>
      <c r="J615">
        <v>1854</v>
      </c>
      <c r="W615">
        <v>57056</v>
      </c>
      <c r="AI615">
        <v>0.77110000000000001</v>
      </c>
      <c r="AU615">
        <v>0.78580000000000005</v>
      </c>
      <c r="AY615">
        <v>1</v>
      </c>
      <c r="BF615">
        <v>0.15509999999999999</v>
      </c>
      <c r="BR615">
        <v>62832</v>
      </c>
      <c r="CD615">
        <v>23000</v>
      </c>
      <c r="CP615">
        <v>11853</v>
      </c>
      <c r="DA615">
        <v>14</v>
      </c>
      <c r="DP615">
        <v>0.55320000000000003</v>
      </c>
    </row>
    <row r="616" spans="1:120" x14ac:dyDescent="0.2">
      <c r="A616">
        <v>0.5131</v>
      </c>
      <c r="J616">
        <v>3125</v>
      </c>
      <c r="W616">
        <v>48550</v>
      </c>
      <c r="AI616">
        <v>0.67510000000000003</v>
      </c>
      <c r="AU616">
        <v>0.84360000000000002</v>
      </c>
      <c r="AY616">
        <v>0.6</v>
      </c>
      <c r="BF616">
        <v>0.2235</v>
      </c>
      <c r="BR616">
        <v>68245</v>
      </c>
      <c r="CD616">
        <v>27000</v>
      </c>
      <c r="CP616">
        <v>10788</v>
      </c>
      <c r="DA616">
        <v>13</v>
      </c>
      <c r="DP616">
        <v>0.55320000000000003</v>
      </c>
    </row>
    <row r="617" spans="1:120" x14ac:dyDescent="0.2">
      <c r="A617">
        <v>0.75649999999999995</v>
      </c>
      <c r="J617">
        <v>1167</v>
      </c>
      <c r="W617">
        <v>40650</v>
      </c>
      <c r="AI617">
        <v>0.75560000000000005</v>
      </c>
      <c r="AU617">
        <v>0.54590000000000005</v>
      </c>
      <c r="AY617">
        <v>0.75</v>
      </c>
      <c r="BF617">
        <v>0.13</v>
      </c>
      <c r="BR617">
        <v>58336</v>
      </c>
      <c r="CD617">
        <v>27000</v>
      </c>
      <c r="CP617">
        <v>11416</v>
      </c>
      <c r="DA617">
        <v>13</v>
      </c>
      <c r="DP617">
        <v>0.5534</v>
      </c>
    </row>
    <row r="618" spans="1:120" x14ac:dyDescent="0.2">
      <c r="A618">
        <v>0.71209999999999996</v>
      </c>
      <c r="J618">
        <v>2752</v>
      </c>
      <c r="W618">
        <v>35689</v>
      </c>
      <c r="AI618">
        <v>0.27750000000000002</v>
      </c>
      <c r="AU618">
        <v>0.69469999999999998</v>
      </c>
      <c r="AY618">
        <v>0.6</v>
      </c>
      <c r="BF618">
        <v>0.3967</v>
      </c>
      <c r="BR618">
        <v>49669</v>
      </c>
      <c r="CD618">
        <v>25000</v>
      </c>
      <c r="CP618">
        <v>7855</v>
      </c>
      <c r="DA618">
        <v>14</v>
      </c>
      <c r="DP618">
        <v>0.55389999999999995</v>
      </c>
    </row>
    <row r="619" spans="1:120" x14ac:dyDescent="0.2">
      <c r="A619">
        <v>0.70679999999999998</v>
      </c>
      <c r="J619">
        <v>2566</v>
      </c>
      <c r="W619">
        <v>17426</v>
      </c>
      <c r="AI619">
        <v>0.55120000000000002</v>
      </c>
      <c r="AU619">
        <v>0.70989999999999998</v>
      </c>
      <c r="AY619">
        <v>0.76919999999999999</v>
      </c>
      <c r="BF619">
        <v>0.32790000000000002</v>
      </c>
      <c r="BR619">
        <v>53874</v>
      </c>
      <c r="CD619">
        <v>24239</v>
      </c>
      <c r="CP619">
        <v>10973</v>
      </c>
      <c r="DA619">
        <v>11</v>
      </c>
      <c r="DP619">
        <v>0.55400000000000005</v>
      </c>
    </row>
    <row r="620" spans="1:120" x14ac:dyDescent="0.2">
      <c r="A620">
        <v>0.86929999999999996</v>
      </c>
      <c r="J620">
        <v>1278</v>
      </c>
      <c r="W620">
        <v>18000</v>
      </c>
      <c r="AI620">
        <v>0.47799999999999998</v>
      </c>
      <c r="AU620">
        <v>0.84419999999999995</v>
      </c>
      <c r="AY620">
        <v>0.65700000000000003</v>
      </c>
      <c r="BF620">
        <v>0.36880000000000002</v>
      </c>
      <c r="BR620">
        <v>52349</v>
      </c>
      <c r="CD620">
        <v>25000</v>
      </c>
      <c r="CP620">
        <v>11240</v>
      </c>
      <c r="DA620">
        <v>12</v>
      </c>
      <c r="DP620">
        <v>0.55400000000000005</v>
      </c>
    </row>
    <row r="621" spans="1:120" x14ac:dyDescent="0.2">
      <c r="A621">
        <v>0.83609999999999995</v>
      </c>
      <c r="J621">
        <v>839</v>
      </c>
      <c r="W621">
        <v>30700</v>
      </c>
      <c r="AI621">
        <v>0.68540000000000001</v>
      </c>
      <c r="AU621">
        <v>0.78380000000000005</v>
      </c>
      <c r="AY621">
        <v>0.66669999999999996</v>
      </c>
      <c r="BF621">
        <v>0.20799999999999999</v>
      </c>
      <c r="BR621">
        <v>52119</v>
      </c>
      <c r="CD621">
        <v>26250</v>
      </c>
      <c r="CP621">
        <v>7927</v>
      </c>
      <c r="DA621">
        <v>10</v>
      </c>
      <c r="DP621">
        <v>0.55410000000000004</v>
      </c>
    </row>
    <row r="622" spans="1:120" x14ac:dyDescent="0.2">
      <c r="A622">
        <v>0.69230000000000003</v>
      </c>
      <c r="J622">
        <v>7601</v>
      </c>
      <c r="W622">
        <v>58896</v>
      </c>
      <c r="AI622">
        <v>0.54259999999999997</v>
      </c>
      <c r="AU622">
        <v>0.98299999999999998</v>
      </c>
      <c r="AY622">
        <v>0.66859999999999997</v>
      </c>
      <c r="BF622">
        <v>0.39329999999999998</v>
      </c>
      <c r="BR622">
        <v>46938</v>
      </c>
      <c r="CD622">
        <v>26893</v>
      </c>
      <c r="CP622">
        <v>10085</v>
      </c>
      <c r="DA622">
        <v>13</v>
      </c>
      <c r="DP622">
        <v>0.55459999999999998</v>
      </c>
    </row>
    <row r="623" spans="1:120" x14ac:dyDescent="0.2">
      <c r="A623">
        <v>0.75280000000000002</v>
      </c>
      <c r="J623">
        <v>64</v>
      </c>
      <c r="W623">
        <v>61676</v>
      </c>
      <c r="AI623">
        <v>0.9758</v>
      </c>
      <c r="AU623">
        <v>0.71430000000000005</v>
      </c>
      <c r="AY623">
        <v>0.6129</v>
      </c>
      <c r="BF623">
        <v>0.1643</v>
      </c>
      <c r="BR623">
        <v>101817</v>
      </c>
      <c r="CD623">
        <v>14000</v>
      </c>
      <c r="CP623">
        <v>25048</v>
      </c>
      <c r="DA623">
        <v>7</v>
      </c>
      <c r="DP623">
        <v>0.55489999999999995</v>
      </c>
    </row>
    <row r="624" spans="1:120" x14ac:dyDescent="0.2">
      <c r="A624">
        <v>3.6499999999999998E-2</v>
      </c>
      <c r="J624">
        <v>3106</v>
      </c>
      <c r="W624">
        <v>22490</v>
      </c>
      <c r="AI624">
        <v>0.44440000000000002</v>
      </c>
      <c r="AU624">
        <v>0.94779999999999998</v>
      </c>
      <c r="AY624">
        <v>0.77110000000000001</v>
      </c>
      <c r="BF624">
        <v>0.2424</v>
      </c>
      <c r="BR624">
        <v>51724</v>
      </c>
      <c r="CD624">
        <v>21500</v>
      </c>
      <c r="CP624">
        <v>7542</v>
      </c>
      <c r="DA624">
        <v>7</v>
      </c>
      <c r="DP624">
        <v>0.55510000000000004</v>
      </c>
    </row>
    <row r="625" spans="1:120" x14ac:dyDescent="0.2">
      <c r="A625">
        <v>0.79630000000000001</v>
      </c>
      <c r="J625">
        <v>1226</v>
      </c>
      <c r="W625">
        <v>64500</v>
      </c>
      <c r="AI625">
        <v>0.87329999999999997</v>
      </c>
      <c r="AU625">
        <v>0.70379999999999998</v>
      </c>
      <c r="AY625">
        <v>0.89729999999999999</v>
      </c>
      <c r="BF625">
        <v>0.14799999999999999</v>
      </c>
      <c r="BR625">
        <v>90543</v>
      </c>
      <c r="CD625">
        <v>27000</v>
      </c>
      <c r="CP625">
        <v>12363</v>
      </c>
      <c r="DA625">
        <v>9</v>
      </c>
      <c r="DP625">
        <v>0.55510000000000004</v>
      </c>
    </row>
    <row r="626" spans="1:120" x14ac:dyDescent="0.2">
      <c r="A626">
        <v>0.17610000000000001</v>
      </c>
      <c r="J626">
        <v>1122</v>
      </c>
      <c r="W626">
        <v>27040</v>
      </c>
      <c r="AI626">
        <v>0.58640000000000003</v>
      </c>
      <c r="AU626">
        <v>0.7228</v>
      </c>
      <c r="AY626">
        <v>0.92459999999999998</v>
      </c>
      <c r="BF626">
        <v>0.31280000000000002</v>
      </c>
      <c r="BR626">
        <v>49705</v>
      </c>
      <c r="CD626">
        <v>26000</v>
      </c>
      <c r="CP626">
        <v>8850</v>
      </c>
      <c r="DA626">
        <v>12</v>
      </c>
      <c r="DP626">
        <v>0.55530000000000002</v>
      </c>
    </row>
    <row r="627" spans="1:120" x14ac:dyDescent="0.2">
      <c r="A627">
        <v>0.81220000000000003</v>
      </c>
      <c r="J627">
        <v>11434</v>
      </c>
      <c r="W627">
        <v>34256</v>
      </c>
      <c r="AI627">
        <v>0.58020000000000005</v>
      </c>
      <c r="AU627">
        <v>0.83989999999999998</v>
      </c>
      <c r="AY627">
        <v>0.83740000000000003</v>
      </c>
      <c r="BF627">
        <v>0.30549999999999999</v>
      </c>
      <c r="BR627">
        <v>51173</v>
      </c>
      <c r="CD627">
        <v>21000</v>
      </c>
      <c r="CP627">
        <v>8813</v>
      </c>
      <c r="DA627">
        <v>10</v>
      </c>
      <c r="DP627">
        <v>0.55559999999999998</v>
      </c>
    </row>
    <row r="628" spans="1:120" x14ac:dyDescent="0.2">
      <c r="A628">
        <v>0.96870000000000001</v>
      </c>
      <c r="J628">
        <v>23671</v>
      </c>
      <c r="W628">
        <v>36264</v>
      </c>
      <c r="AI628">
        <v>0.6482</v>
      </c>
      <c r="AU628">
        <v>0.91910000000000003</v>
      </c>
      <c r="AY628">
        <v>0.91290000000000004</v>
      </c>
      <c r="BF628">
        <v>0.3</v>
      </c>
      <c r="BR628">
        <v>64874</v>
      </c>
      <c r="CD628">
        <v>23704</v>
      </c>
      <c r="CP628">
        <v>14275</v>
      </c>
      <c r="DA628">
        <v>17</v>
      </c>
      <c r="DP628">
        <v>0.55559999999999998</v>
      </c>
    </row>
    <row r="629" spans="1:120" x14ac:dyDescent="0.2">
      <c r="A629">
        <v>0.83040000000000003</v>
      </c>
      <c r="J629">
        <v>11512</v>
      </c>
      <c r="W629">
        <v>40449</v>
      </c>
      <c r="AI629">
        <v>0.83260000000000001</v>
      </c>
      <c r="AU629">
        <v>0.70409999999999995</v>
      </c>
      <c r="AY629">
        <v>0.82899999999999996</v>
      </c>
      <c r="BF629">
        <v>0.19939999999999999</v>
      </c>
      <c r="BR629">
        <v>71631</v>
      </c>
      <c r="CD629">
        <v>22763</v>
      </c>
      <c r="CP629">
        <v>14663</v>
      </c>
      <c r="DA629">
        <v>17</v>
      </c>
      <c r="DP629">
        <v>0.55559999999999998</v>
      </c>
    </row>
    <row r="630" spans="1:120" x14ac:dyDescent="0.2">
      <c r="A630">
        <v>0.59730000000000005</v>
      </c>
      <c r="J630">
        <v>3451</v>
      </c>
      <c r="W630">
        <v>38125</v>
      </c>
      <c r="AI630">
        <v>0.49409999999999998</v>
      </c>
      <c r="AU630">
        <v>0.73960000000000004</v>
      </c>
      <c r="AY630">
        <v>0.59040000000000004</v>
      </c>
      <c r="BF630">
        <v>0.41549999999999998</v>
      </c>
      <c r="BR630">
        <v>65865</v>
      </c>
      <c r="CD630">
        <v>21974</v>
      </c>
      <c r="CP630">
        <v>12724</v>
      </c>
      <c r="DA630">
        <v>15</v>
      </c>
      <c r="DP630">
        <v>0.55600000000000005</v>
      </c>
    </row>
    <row r="631" spans="1:120" x14ac:dyDescent="0.2">
      <c r="A631">
        <v>0.83779999999999999</v>
      </c>
      <c r="J631">
        <v>1831</v>
      </c>
      <c r="W631">
        <v>40530</v>
      </c>
      <c r="AI631">
        <v>0.62019999999999997</v>
      </c>
      <c r="AU631">
        <v>0.89100000000000001</v>
      </c>
      <c r="AY631">
        <v>0.76480000000000004</v>
      </c>
      <c r="BF631">
        <v>0.30059999999999998</v>
      </c>
      <c r="BR631">
        <v>125557</v>
      </c>
      <c r="CD631">
        <v>25000</v>
      </c>
      <c r="CP631">
        <v>11769</v>
      </c>
      <c r="DA631">
        <v>9</v>
      </c>
      <c r="DP631">
        <v>0.55640000000000001</v>
      </c>
    </row>
    <row r="632" spans="1:120" x14ac:dyDescent="0.2">
      <c r="A632">
        <v>0.85209999999999997</v>
      </c>
      <c r="J632">
        <v>4535</v>
      </c>
      <c r="W632">
        <v>43400</v>
      </c>
      <c r="AI632">
        <v>0.68869999999999998</v>
      </c>
      <c r="AU632">
        <v>0.99080000000000001</v>
      </c>
      <c r="AY632">
        <v>0.89119999999999999</v>
      </c>
      <c r="BF632">
        <v>0.29530000000000001</v>
      </c>
      <c r="BR632">
        <v>43582</v>
      </c>
      <c r="CD632">
        <v>25755</v>
      </c>
      <c r="CP632">
        <v>10690</v>
      </c>
      <c r="DA632">
        <v>9</v>
      </c>
      <c r="DP632">
        <v>0.55700000000000005</v>
      </c>
    </row>
    <row r="633" spans="1:120" x14ac:dyDescent="0.2">
      <c r="A633">
        <v>0.76270000000000004</v>
      </c>
      <c r="J633">
        <v>1395</v>
      </c>
      <c r="W633">
        <v>62396</v>
      </c>
      <c r="AI633">
        <v>0.96409999999999996</v>
      </c>
      <c r="AU633">
        <v>0.86799999999999999</v>
      </c>
      <c r="AY633">
        <v>0.83079999999999998</v>
      </c>
      <c r="BF633">
        <v>0.19320000000000001</v>
      </c>
      <c r="BR633">
        <v>143372</v>
      </c>
      <c r="CD633">
        <v>14768</v>
      </c>
      <c r="CP633">
        <v>24177</v>
      </c>
      <c r="DA633">
        <v>3</v>
      </c>
      <c r="DP633">
        <v>0.55710000000000004</v>
      </c>
    </row>
    <row r="634" spans="1:120" x14ac:dyDescent="0.2">
      <c r="A634">
        <v>4.5499999999999999E-2</v>
      </c>
      <c r="J634">
        <v>3916</v>
      </c>
      <c r="W634">
        <v>23722</v>
      </c>
      <c r="AI634">
        <v>0.74060000000000004</v>
      </c>
      <c r="AU634">
        <v>0.79269999999999996</v>
      </c>
      <c r="AY634">
        <v>0.82079999999999997</v>
      </c>
      <c r="BF634">
        <v>0.18959999999999999</v>
      </c>
      <c r="BR634">
        <v>82392</v>
      </c>
      <c r="CD634">
        <v>25000</v>
      </c>
      <c r="CP634">
        <v>10073</v>
      </c>
      <c r="DA634">
        <v>13</v>
      </c>
      <c r="DP634">
        <v>0.55759999999999998</v>
      </c>
    </row>
    <row r="635" spans="1:120" x14ac:dyDescent="0.2">
      <c r="A635">
        <v>0.94699999999999995</v>
      </c>
      <c r="J635">
        <v>2169</v>
      </c>
      <c r="W635">
        <v>53962</v>
      </c>
      <c r="AI635">
        <v>0.70050000000000001</v>
      </c>
      <c r="AU635">
        <v>0.88590000000000002</v>
      </c>
      <c r="AY635">
        <v>0.77869999999999995</v>
      </c>
      <c r="BF635">
        <v>0.15579999999999999</v>
      </c>
      <c r="BR635">
        <v>75584</v>
      </c>
      <c r="CD635">
        <v>27000</v>
      </c>
      <c r="CP635">
        <v>12316</v>
      </c>
      <c r="DA635">
        <v>13</v>
      </c>
      <c r="DP635">
        <v>0.55810000000000004</v>
      </c>
    </row>
    <row r="636" spans="1:120" x14ac:dyDescent="0.2">
      <c r="A636">
        <v>0.70020000000000004</v>
      </c>
      <c r="J636">
        <v>393</v>
      </c>
      <c r="W636">
        <v>67018</v>
      </c>
      <c r="AI636">
        <v>0.84389999999999998</v>
      </c>
      <c r="AU636">
        <v>0.88419999999999999</v>
      </c>
      <c r="AY636">
        <v>0.89949999999999997</v>
      </c>
      <c r="BF636">
        <v>0.21890000000000001</v>
      </c>
      <c r="BR636">
        <v>58418</v>
      </c>
      <c r="CD636">
        <v>22902</v>
      </c>
      <c r="CP636">
        <v>13140</v>
      </c>
      <c r="DA636">
        <v>9</v>
      </c>
      <c r="DP636">
        <v>0.55820000000000003</v>
      </c>
    </row>
    <row r="637" spans="1:120" x14ac:dyDescent="0.2">
      <c r="A637">
        <v>0.36030000000000001</v>
      </c>
      <c r="J637">
        <v>1163</v>
      </c>
      <c r="W637">
        <v>60750</v>
      </c>
      <c r="AI637">
        <v>0.7339</v>
      </c>
      <c r="AU637">
        <v>0.72460000000000002</v>
      </c>
      <c r="AY637">
        <v>0.94879999999999998</v>
      </c>
      <c r="BF637">
        <v>7.3800000000000004E-2</v>
      </c>
      <c r="BR637">
        <v>34483</v>
      </c>
      <c r="CD637">
        <v>27000</v>
      </c>
      <c r="CP637">
        <v>7937</v>
      </c>
      <c r="DA637">
        <v>5</v>
      </c>
      <c r="DP637">
        <v>0.55820000000000003</v>
      </c>
    </row>
    <row r="638" spans="1:120" x14ac:dyDescent="0.2">
      <c r="A638">
        <v>0.41099999999999998</v>
      </c>
      <c r="J638">
        <v>713</v>
      </c>
      <c r="W638">
        <v>42705</v>
      </c>
      <c r="AI638">
        <v>0.62609999999999999</v>
      </c>
      <c r="AU638">
        <v>0.75660000000000005</v>
      </c>
      <c r="AY638">
        <v>0.7319</v>
      </c>
      <c r="BF638">
        <v>0.25519999999999998</v>
      </c>
      <c r="BR638">
        <v>58063</v>
      </c>
      <c r="CD638">
        <v>27000</v>
      </c>
      <c r="CP638">
        <v>9714</v>
      </c>
      <c r="DA638">
        <v>15</v>
      </c>
      <c r="DP638">
        <v>0.55830000000000002</v>
      </c>
    </row>
    <row r="639" spans="1:120" x14ac:dyDescent="0.2">
      <c r="A639">
        <v>0.80840000000000001</v>
      </c>
      <c r="J639">
        <v>17326</v>
      </c>
      <c r="W639">
        <v>21381</v>
      </c>
      <c r="AI639">
        <v>0.55640000000000001</v>
      </c>
      <c r="AU639">
        <v>0.96899999999999997</v>
      </c>
      <c r="AY639">
        <v>0.98780000000000001</v>
      </c>
      <c r="BF639">
        <v>0.41270000000000001</v>
      </c>
      <c r="BR639">
        <v>48102</v>
      </c>
      <c r="CD639">
        <v>23750</v>
      </c>
      <c r="CP639">
        <v>10457</v>
      </c>
      <c r="DA639">
        <v>8</v>
      </c>
      <c r="DP639">
        <v>0.55910000000000004</v>
      </c>
    </row>
    <row r="640" spans="1:120" x14ac:dyDescent="0.2">
      <c r="A640">
        <v>0.89739999999999998</v>
      </c>
      <c r="J640">
        <v>949</v>
      </c>
      <c r="W640">
        <v>66162</v>
      </c>
      <c r="AI640">
        <v>0.90539999999999998</v>
      </c>
      <c r="AU640">
        <v>0.76019999999999999</v>
      </c>
      <c r="AY640">
        <v>0.85</v>
      </c>
      <c r="BF640">
        <v>0.1234</v>
      </c>
      <c r="BR640">
        <v>92538</v>
      </c>
      <c r="CD640">
        <v>24250</v>
      </c>
      <c r="CP640">
        <v>16218</v>
      </c>
      <c r="DA640">
        <v>16</v>
      </c>
      <c r="DP640">
        <v>0.55979999999999996</v>
      </c>
    </row>
    <row r="641" spans="1:120" x14ac:dyDescent="0.2">
      <c r="A641">
        <v>5.2200000000000003E-2</v>
      </c>
      <c r="J641">
        <v>956</v>
      </c>
      <c r="W641">
        <v>43325</v>
      </c>
      <c r="AI641">
        <v>0.68089999999999995</v>
      </c>
      <c r="AU641">
        <v>0.78949999999999998</v>
      </c>
      <c r="AY641">
        <v>0.91290000000000004</v>
      </c>
      <c r="BF641">
        <v>0.45090000000000002</v>
      </c>
      <c r="BR641">
        <v>51540</v>
      </c>
      <c r="CD641">
        <v>25000</v>
      </c>
      <c r="CP641">
        <v>7693</v>
      </c>
      <c r="DA641">
        <v>11</v>
      </c>
      <c r="DP641">
        <v>0.55979999999999996</v>
      </c>
    </row>
    <row r="642" spans="1:120" x14ac:dyDescent="0.2">
      <c r="A642">
        <v>0.85260000000000002</v>
      </c>
      <c r="J642">
        <v>4291</v>
      </c>
      <c r="W642">
        <v>49680</v>
      </c>
      <c r="AI642">
        <v>0.72170000000000001</v>
      </c>
      <c r="AU642">
        <v>0.75249999999999995</v>
      </c>
      <c r="AY642">
        <v>0.96830000000000005</v>
      </c>
      <c r="BF642">
        <v>0.31009999999999999</v>
      </c>
      <c r="BR642">
        <v>52873</v>
      </c>
      <c r="CD642">
        <v>25500</v>
      </c>
      <c r="CP642">
        <v>9009</v>
      </c>
      <c r="DA642">
        <v>9</v>
      </c>
      <c r="DP642">
        <v>0.56000000000000005</v>
      </c>
    </row>
    <row r="643" spans="1:120" x14ac:dyDescent="0.2">
      <c r="A643">
        <v>0.69779999999999998</v>
      </c>
      <c r="J643">
        <v>1670</v>
      </c>
      <c r="W643">
        <v>19531</v>
      </c>
      <c r="AI643">
        <v>0.49769999999999998</v>
      </c>
      <c r="AU643">
        <v>0.84809999999999997</v>
      </c>
      <c r="AY643">
        <v>0.9365</v>
      </c>
      <c r="BF643">
        <v>0.3538</v>
      </c>
      <c r="BR643">
        <v>56662</v>
      </c>
      <c r="CD643">
        <v>25000</v>
      </c>
      <c r="CP643">
        <v>10694</v>
      </c>
      <c r="DA643">
        <v>12</v>
      </c>
      <c r="DP643">
        <v>0.56000000000000005</v>
      </c>
    </row>
    <row r="644" spans="1:120" x14ac:dyDescent="0.2">
      <c r="A644">
        <v>0.95879999999999999</v>
      </c>
      <c r="J644">
        <v>2544</v>
      </c>
      <c r="W644">
        <v>46874</v>
      </c>
      <c r="AI644">
        <v>0.72340000000000004</v>
      </c>
      <c r="AU644">
        <v>0.94299999999999995</v>
      </c>
      <c r="AY644">
        <v>0.72770000000000001</v>
      </c>
      <c r="BF644">
        <v>0.33179999999999998</v>
      </c>
      <c r="BR644">
        <v>63494</v>
      </c>
      <c r="CD644">
        <v>24840</v>
      </c>
      <c r="CP644">
        <v>8463</v>
      </c>
      <c r="DA644">
        <v>9</v>
      </c>
      <c r="DP644">
        <v>0.5605</v>
      </c>
    </row>
    <row r="645" spans="1:120" x14ac:dyDescent="0.2">
      <c r="A645">
        <v>0.69979999999999998</v>
      </c>
      <c r="J645">
        <v>1751</v>
      </c>
      <c r="W645">
        <v>65178</v>
      </c>
      <c r="AI645">
        <v>0.89049999999999996</v>
      </c>
      <c r="AU645">
        <v>0.80669999999999997</v>
      </c>
      <c r="AY645">
        <v>0.89290000000000003</v>
      </c>
      <c r="BF645">
        <v>0.17879999999999999</v>
      </c>
      <c r="BR645">
        <v>64027</v>
      </c>
      <c r="CD645">
        <v>17550</v>
      </c>
      <c r="CP645">
        <v>13076</v>
      </c>
      <c r="DA645">
        <v>8</v>
      </c>
      <c r="DP645">
        <v>0.56100000000000005</v>
      </c>
    </row>
    <row r="646" spans="1:120" x14ac:dyDescent="0.2">
      <c r="A646">
        <v>0.21</v>
      </c>
      <c r="J646">
        <v>5221</v>
      </c>
      <c r="W646">
        <v>45174</v>
      </c>
      <c r="AI646">
        <v>0.7419</v>
      </c>
      <c r="AU646">
        <v>0.63600000000000001</v>
      </c>
      <c r="AY646">
        <v>0.83360000000000001</v>
      </c>
      <c r="BF646">
        <v>0.22359999999999999</v>
      </c>
      <c r="BR646">
        <v>48036</v>
      </c>
      <c r="CD646">
        <v>26250</v>
      </c>
      <c r="CP646">
        <v>8245</v>
      </c>
      <c r="DA646">
        <v>11</v>
      </c>
      <c r="DP646">
        <v>0.56100000000000005</v>
      </c>
    </row>
    <row r="647" spans="1:120" x14ac:dyDescent="0.2">
      <c r="A647">
        <v>0.71889999999999998</v>
      </c>
      <c r="J647">
        <v>2528</v>
      </c>
      <c r="W647">
        <v>32567</v>
      </c>
      <c r="AI647">
        <v>0.52070000000000005</v>
      </c>
      <c r="AU647">
        <v>0.83960000000000001</v>
      </c>
      <c r="AY647">
        <v>0.58420000000000005</v>
      </c>
      <c r="BF647">
        <v>0.37019999999999997</v>
      </c>
      <c r="BR647">
        <v>68804</v>
      </c>
      <c r="CD647">
        <v>25000</v>
      </c>
      <c r="CP647">
        <v>12795</v>
      </c>
      <c r="DA647">
        <v>16</v>
      </c>
      <c r="DP647">
        <v>0.56120000000000003</v>
      </c>
    </row>
    <row r="648" spans="1:120" x14ac:dyDescent="0.2">
      <c r="A648">
        <v>0.90639999999999998</v>
      </c>
      <c r="J648">
        <v>4268</v>
      </c>
      <c r="W648">
        <v>57490</v>
      </c>
      <c r="AI648">
        <v>0.76</v>
      </c>
      <c r="AU648">
        <v>0.75429999999999997</v>
      </c>
      <c r="AY648">
        <v>0.79420000000000002</v>
      </c>
      <c r="BF648">
        <v>0.1706</v>
      </c>
      <c r="BR648">
        <v>77745</v>
      </c>
      <c r="CD648">
        <v>25000</v>
      </c>
      <c r="CP648">
        <v>10720</v>
      </c>
      <c r="DA648">
        <v>12</v>
      </c>
      <c r="DP648">
        <v>0.56210000000000004</v>
      </c>
    </row>
    <row r="649" spans="1:120" x14ac:dyDescent="0.2">
      <c r="A649">
        <v>0.66279999999999994</v>
      </c>
      <c r="J649">
        <v>7061</v>
      </c>
      <c r="W649">
        <v>47550</v>
      </c>
      <c r="AI649">
        <v>0.60880000000000001</v>
      </c>
      <c r="AU649">
        <v>0.95499999999999996</v>
      </c>
      <c r="AY649">
        <v>0.7167</v>
      </c>
      <c r="BF649">
        <v>0.29949999999999999</v>
      </c>
      <c r="BR649">
        <v>67506</v>
      </c>
      <c r="CD649">
        <v>26889</v>
      </c>
      <c r="CP649">
        <v>12891</v>
      </c>
      <c r="DA649">
        <v>15</v>
      </c>
      <c r="DP649">
        <v>0.56240000000000001</v>
      </c>
    </row>
    <row r="650" spans="1:120" x14ac:dyDescent="0.2">
      <c r="A650">
        <v>0.82330000000000003</v>
      </c>
      <c r="J650">
        <v>2300</v>
      </c>
      <c r="W650">
        <v>70704</v>
      </c>
      <c r="AI650">
        <v>0.93510000000000004</v>
      </c>
      <c r="AU650">
        <v>0.96499999999999997</v>
      </c>
      <c r="AY650">
        <v>0.74570000000000003</v>
      </c>
      <c r="BF650">
        <v>0.12039999999999999</v>
      </c>
      <c r="BR650">
        <v>83214</v>
      </c>
      <c r="CD650">
        <v>16250</v>
      </c>
      <c r="CP650">
        <v>14205</v>
      </c>
      <c r="DA650">
        <v>10</v>
      </c>
      <c r="DP650">
        <v>0.5625</v>
      </c>
    </row>
    <row r="651" spans="1:120" x14ac:dyDescent="0.2">
      <c r="A651">
        <v>0.1149</v>
      </c>
      <c r="J651">
        <v>3747</v>
      </c>
      <c r="W651">
        <v>67176</v>
      </c>
      <c r="AI651">
        <v>0.9153</v>
      </c>
      <c r="AU651">
        <v>0.83760000000000001</v>
      </c>
      <c r="AY651">
        <v>0.73939999999999995</v>
      </c>
      <c r="BF651">
        <v>0.21129999999999999</v>
      </c>
      <c r="BR651">
        <v>84803</v>
      </c>
      <c r="CD651">
        <v>10000</v>
      </c>
      <c r="CP651">
        <v>14120</v>
      </c>
      <c r="DA651">
        <v>7</v>
      </c>
      <c r="DP651">
        <v>0.56289999999999996</v>
      </c>
    </row>
    <row r="652" spans="1:120" x14ac:dyDescent="0.2">
      <c r="A652">
        <v>0.14050000000000001</v>
      </c>
      <c r="J652">
        <v>2603</v>
      </c>
      <c r="W652">
        <v>42884</v>
      </c>
      <c r="AI652">
        <v>0.68240000000000001</v>
      </c>
      <c r="AU652">
        <v>0.73970000000000002</v>
      </c>
      <c r="AY652">
        <v>0.77490000000000003</v>
      </c>
      <c r="BF652">
        <v>0.2311</v>
      </c>
      <c r="BR652">
        <v>82721</v>
      </c>
      <c r="CD652">
        <v>25028</v>
      </c>
      <c r="CP652">
        <v>11150</v>
      </c>
      <c r="DA652">
        <v>17</v>
      </c>
      <c r="DP652">
        <v>0.56310000000000004</v>
      </c>
    </row>
    <row r="653" spans="1:120" x14ac:dyDescent="0.2">
      <c r="A653">
        <v>0.91210000000000002</v>
      </c>
      <c r="J653">
        <v>3615</v>
      </c>
      <c r="W653">
        <v>47820</v>
      </c>
      <c r="AI653">
        <v>0.63980000000000004</v>
      </c>
      <c r="AU653">
        <v>0.73899999999999999</v>
      </c>
      <c r="AY653">
        <v>0.56730000000000003</v>
      </c>
      <c r="BF653">
        <v>0.24460000000000001</v>
      </c>
      <c r="BR653">
        <v>73157</v>
      </c>
      <c r="CD653">
        <v>25500</v>
      </c>
      <c r="CP653">
        <v>10676</v>
      </c>
      <c r="DA653">
        <v>12</v>
      </c>
      <c r="DP653">
        <v>0.56310000000000004</v>
      </c>
    </row>
    <row r="654" spans="1:120" x14ac:dyDescent="0.2">
      <c r="A654">
        <v>0.83479999999999999</v>
      </c>
      <c r="J654">
        <v>1773</v>
      </c>
      <c r="W654">
        <v>18259</v>
      </c>
      <c r="AI654">
        <v>0.54410000000000003</v>
      </c>
      <c r="AU654">
        <v>0.82179999999999997</v>
      </c>
      <c r="AY654">
        <v>0.97340000000000004</v>
      </c>
      <c r="BF654">
        <v>0.32950000000000002</v>
      </c>
      <c r="BR654">
        <v>57346</v>
      </c>
      <c r="CD654">
        <v>22457</v>
      </c>
      <c r="CP654">
        <v>11555</v>
      </c>
      <c r="DA654">
        <v>17</v>
      </c>
      <c r="DP654">
        <v>0.56330000000000002</v>
      </c>
    </row>
    <row r="655" spans="1:120" x14ac:dyDescent="0.2">
      <c r="A655">
        <v>0.81410000000000005</v>
      </c>
      <c r="J655">
        <v>2076</v>
      </c>
      <c r="W655">
        <v>63960</v>
      </c>
      <c r="AI655">
        <v>0.72819999999999996</v>
      </c>
      <c r="AU655">
        <v>0.96850000000000003</v>
      </c>
      <c r="AY655">
        <v>0.60319999999999996</v>
      </c>
      <c r="BF655">
        <v>0.22170000000000001</v>
      </c>
      <c r="BR655">
        <v>67725</v>
      </c>
      <c r="CD655">
        <v>26000</v>
      </c>
      <c r="CP655">
        <v>8150</v>
      </c>
      <c r="DA655">
        <v>11</v>
      </c>
      <c r="DP655">
        <v>0.56340000000000001</v>
      </c>
    </row>
    <row r="656" spans="1:120" x14ac:dyDescent="0.2">
      <c r="A656">
        <v>0.67730000000000001</v>
      </c>
      <c r="J656">
        <v>5447</v>
      </c>
      <c r="W656">
        <v>68560</v>
      </c>
      <c r="AI656">
        <v>0.93610000000000004</v>
      </c>
      <c r="AU656">
        <v>0.93659999999999999</v>
      </c>
      <c r="AY656">
        <v>0.83919999999999995</v>
      </c>
      <c r="BF656">
        <v>0.17610000000000001</v>
      </c>
      <c r="BR656">
        <v>88665</v>
      </c>
      <c r="CD656">
        <v>12761</v>
      </c>
      <c r="CP656">
        <v>15317</v>
      </c>
      <c r="DA656">
        <v>6</v>
      </c>
      <c r="DP656">
        <v>0.56369999999999998</v>
      </c>
    </row>
    <row r="657" spans="1:120" x14ac:dyDescent="0.2">
      <c r="A657">
        <v>8.2500000000000004E-2</v>
      </c>
      <c r="J657">
        <v>3930</v>
      </c>
      <c r="W657">
        <v>60965</v>
      </c>
      <c r="AI657">
        <v>0.89710000000000001</v>
      </c>
      <c r="AU657">
        <v>0.78139999999999998</v>
      </c>
      <c r="AY657">
        <v>0.94569999999999999</v>
      </c>
      <c r="BF657">
        <v>0.1188</v>
      </c>
      <c r="BR657">
        <v>103470</v>
      </c>
      <c r="CD657">
        <v>27000</v>
      </c>
      <c r="CP657">
        <v>13376</v>
      </c>
      <c r="DA657">
        <v>13</v>
      </c>
      <c r="DP657">
        <v>0.56540000000000001</v>
      </c>
    </row>
    <row r="658" spans="1:120" x14ac:dyDescent="0.2">
      <c r="A658">
        <v>0.60160000000000002</v>
      </c>
      <c r="J658">
        <v>771</v>
      </c>
      <c r="W658">
        <v>17866</v>
      </c>
      <c r="AI658">
        <v>0.61450000000000005</v>
      </c>
      <c r="AU658">
        <v>0.76739999999999997</v>
      </c>
      <c r="AY658">
        <v>0.72799999999999998</v>
      </c>
      <c r="BF658">
        <v>0.3</v>
      </c>
      <c r="BR658">
        <v>60624</v>
      </c>
      <c r="CD658">
        <v>19500</v>
      </c>
      <c r="CP658">
        <v>10308</v>
      </c>
      <c r="DA658">
        <v>16</v>
      </c>
      <c r="DP658">
        <v>0.56589999999999996</v>
      </c>
    </row>
    <row r="659" spans="1:120" x14ac:dyDescent="0.2">
      <c r="A659">
        <v>0.87990000000000002</v>
      </c>
      <c r="J659">
        <v>4541</v>
      </c>
      <c r="W659">
        <v>19125</v>
      </c>
      <c r="AI659">
        <v>0.57450000000000001</v>
      </c>
      <c r="AU659">
        <v>0.98419999999999996</v>
      </c>
      <c r="AY659">
        <v>0.92679999999999996</v>
      </c>
      <c r="BF659">
        <v>0.2278</v>
      </c>
      <c r="BR659">
        <v>46474</v>
      </c>
      <c r="CD659">
        <v>27000</v>
      </c>
      <c r="CP659">
        <v>7194</v>
      </c>
      <c r="DA659">
        <v>10</v>
      </c>
      <c r="DP659">
        <v>0.56589999999999996</v>
      </c>
    </row>
    <row r="660" spans="1:120" x14ac:dyDescent="0.2">
      <c r="A660">
        <v>0.80079999999999996</v>
      </c>
      <c r="J660">
        <v>992</v>
      </c>
      <c r="W660">
        <v>68268</v>
      </c>
      <c r="AI660">
        <v>0.95540000000000003</v>
      </c>
      <c r="AU660">
        <v>0.74339999999999995</v>
      </c>
      <c r="AY660">
        <v>0.88570000000000004</v>
      </c>
      <c r="BF660">
        <v>0.14349999999999999</v>
      </c>
      <c r="BR660">
        <v>97434</v>
      </c>
      <c r="CD660">
        <v>17500</v>
      </c>
      <c r="CP660">
        <v>19770</v>
      </c>
      <c r="DA660">
        <v>7</v>
      </c>
      <c r="DP660">
        <v>0.56610000000000005</v>
      </c>
    </row>
    <row r="661" spans="1:120" x14ac:dyDescent="0.2">
      <c r="A661">
        <v>5.3999999999999999E-2</v>
      </c>
      <c r="J661">
        <v>1022</v>
      </c>
      <c r="W661">
        <v>46442</v>
      </c>
      <c r="AI661">
        <v>0.53510000000000002</v>
      </c>
      <c r="AU661">
        <v>0.61280000000000001</v>
      </c>
      <c r="AY661">
        <v>0.96020000000000005</v>
      </c>
      <c r="BF661">
        <v>0.29299999999999998</v>
      </c>
      <c r="BR661">
        <v>53353</v>
      </c>
      <c r="CD661">
        <v>27000</v>
      </c>
      <c r="CP661">
        <v>8428</v>
      </c>
      <c r="DA661">
        <v>13</v>
      </c>
      <c r="DP661">
        <v>0.56640000000000001</v>
      </c>
    </row>
    <row r="662" spans="1:120" x14ac:dyDescent="0.2">
      <c r="A662">
        <v>0.93469999999999998</v>
      </c>
      <c r="J662">
        <v>163164</v>
      </c>
      <c r="W662">
        <v>41938</v>
      </c>
      <c r="AI662">
        <v>0.34510000000000002</v>
      </c>
      <c r="AU662">
        <v>0.61119999999999997</v>
      </c>
      <c r="AY662">
        <v>0.94720000000000004</v>
      </c>
      <c r="BF662">
        <v>0.36</v>
      </c>
      <c r="BR662">
        <v>42092</v>
      </c>
      <c r="CD662">
        <v>26000</v>
      </c>
      <c r="CP662">
        <v>7656</v>
      </c>
      <c r="DA662">
        <v>8</v>
      </c>
      <c r="DP662">
        <v>0.56769999999999998</v>
      </c>
    </row>
    <row r="663" spans="1:120" x14ac:dyDescent="0.2">
      <c r="A663">
        <v>0.92130000000000001</v>
      </c>
      <c r="J663">
        <v>11261</v>
      </c>
      <c r="W663">
        <v>17200</v>
      </c>
      <c r="AI663">
        <v>0.42830000000000001</v>
      </c>
      <c r="AU663">
        <v>0.87270000000000003</v>
      </c>
      <c r="AY663">
        <v>0.87019999999999997</v>
      </c>
      <c r="BF663">
        <v>0.48749999999999999</v>
      </c>
      <c r="BR663">
        <v>50318</v>
      </c>
      <c r="CD663">
        <v>21082</v>
      </c>
      <c r="CP663">
        <v>9805</v>
      </c>
      <c r="DA663">
        <v>24</v>
      </c>
      <c r="DP663">
        <v>0.56769999999999998</v>
      </c>
    </row>
    <row r="664" spans="1:120" x14ac:dyDescent="0.2">
      <c r="A664">
        <v>0.99509999999999998</v>
      </c>
      <c r="J664">
        <v>2699</v>
      </c>
      <c r="W664">
        <v>39852</v>
      </c>
      <c r="AI664">
        <v>0.76070000000000004</v>
      </c>
      <c r="AU664">
        <v>0.78680000000000005</v>
      </c>
      <c r="AY664">
        <v>0.75119999999999998</v>
      </c>
      <c r="BF664">
        <v>0.18129999999999999</v>
      </c>
      <c r="BR664">
        <v>66479</v>
      </c>
      <c r="CD664">
        <v>26814</v>
      </c>
      <c r="CP664">
        <v>12271</v>
      </c>
      <c r="DA664">
        <v>17</v>
      </c>
      <c r="DP664">
        <v>0.56820000000000004</v>
      </c>
    </row>
    <row r="665" spans="1:120" x14ac:dyDescent="0.2">
      <c r="A665">
        <v>0.88160000000000005</v>
      </c>
      <c r="J665">
        <v>443</v>
      </c>
      <c r="W665">
        <v>26840</v>
      </c>
      <c r="AI665">
        <v>0.60060000000000002</v>
      </c>
      <c r="AU665">
        <v>0.85289999999999999</v>
      </c>
      <c r="AY665">
        <v>0.86170000000000002</v>
      </c>
      <c r="BF665">
        <v>0.2616</v>
      </c>
      <c r="BR665">
        <v>54368</v>
      </c>
      <c r="CD665">
        <v>25749</v>
      </c>
      <c r="CP665">
        <v>10286</v>
      </c>
      <c r="DA665">
        <v>17</v>
      </c>
      <c r="DP665">
        <v>0.56830000000000003</v>
      </c>
    </row>
    <row r="666" spans="1:120" x14ac:dyDescent="0.2">
      <c r="A666">
        <v>0.90329999999999999</v>
      </c>
      <c r="J666">
        <v>3153</v>
      </c>
      <c r="W666">
        <v>36418</v>
      </c>
      <c r="AI666">
        <v>0.5</v>
      </c>
      <c r="AU666">
        <v>0.6845</v>
      </c>
      <c r="AY666">
        <v>0.66159999999999997</v>
      </c>
      <c r="BF666">
        <v>0.28820000000000001</v>
      </c>
      <c r="BR666">
        <v>66479</v>
      </c>
      <c r="CD666">
        <v>26814</v>
      </c>
      <c r="CP666">
        <v>9178</v>
      </c>
      <c r="DA666">
        <v>8</v>
      </c>
      <c r="DP666">
        <v>0.56830000000000003</v>
      </c>
    </row>
    <row r="667" spans="1:120" x14ac:dyDescent="0.2">
      <c r="A667">
        <v>0.80869999999999997</v>
      </c>
      <c r="J667">
        <v>1231</v>
      </c>
      <c r="W667">
        <v>25566</v>
      </c>
      <c r="AI667">
        <v>0.52029999999999998</v>
      </c>
      <c r="AU667">
        <v>0.7571</v>
      </c>
      <c r="AY667">
        <v>0.6835</v>
      </c>
      <c r="BF667">
        <v>0.28089999999999998</v>
      </c>
      <c r="BR667">
        <v>57304</v>
      </c>
      <c r="CD667">
        <v>26000</v>
      </c>
      <c r="CP667">
        <v>9340</v>
      </c>
      <c r="DA667">
        <v>15</v>
      </c>
      <c r="DP667">
        <v>0.56850000000000001</v>
      </c>
    </row>
    <row r="668" spans="1:120" x14ac:dyDescent="0.2">
      <c r="A668">
        <v>0.87539999999999996</v>
      </c>
      <c r="J668">
        <v>2087</v>
      </c>
      <c r="W668">
        <v>39488</v>
      </c>
      <c r="AI668">
        <v>0.51670000000000005</v>
      </c>
      <c r="AU668">
        <v>0.88129999999999997</v>
      </c>
      <c r="AY668">
        <v>0.87360000000000004</v>
      </c>
      <c r="BF668">
        <v>0.28310000000000002</v>
      </c>
      <c r="BR668">
        <v>52248</v>
      </c>
      <c r="CD668">
        <v>26956</v>
      </c>
      <c r="CP668">
        <v>8174</v>
      </c>
      <c r="DA668">
        <v>14</v>
      </c>
      <c r="DP668">
        <v>0.56859999999999999</v>
      </c>
    </row>
    <row r="669" spans="1:120" x14ac:dyDescent="0.2">
      <c r="A669">
        <v>0.82589999999999997</v>
      </c>
      <c r="J669">
        <v>781</v>
      </c>
      <c r="W669">
        <v>48920</v>
      </c>
      <c r="AI669">
        <v>0.80030000000000001</v>
      </c>
      <c r="AU669">
        <v>0.59440000000000004</v>
      </c>
      <c r="AY669">
        <v>0.78580000000000005</v>
      </c>
      <c r="BF669">
        <v>0.1135</v>
      </c>
      <c r="BR669">
        <v>73371</v>
      </c>
      <c r="CD669">
        <v>27000</v>
      </c>
      <c r="CP669">
        <v>9792</v>
      </c>
      <c r="DA669">
        <v>12</v>
      </c>
      <c r="DP669">
        <v>0.56879999999999997</v>
      </c>
    </row>
    <row r="670" spans="1:120" x14ac:dyDescent="0.2">
      <c r="A670">
        <v>0.78049999999999997</v>
      </c>
      <c r="J670">
        <v>1575</v>
      </c>
      <c r="W670">
        <v>26022</v>
      </c>
      <c r="AI670">
        <v>0.38109999999999999</v>
      </c>
      <c r="AU670">
        <v>0.77259999999999995</v>
      </c>
      <c r="AY670">
        <v>0.84360000000000002</v>
      </c>
      <c r="BF670">
        <v>0.7036</v>
      </c>
      <c r="BR670">
        <v>61415</v>
      </c>
      <c r="CD670">
        <v>22000</v>
      </c>
      <c r="CP670">
        <v>9925</v>
      </c>
      <c r="DA670">
        <v>12</v>
      </c>
      <c r="DP670">
        <v>0.56899999999999995</v>
      </c>
    </row>
    <row r="671" spans="1:120" x14ac:dyDescent="0.2">
      <c r="A671">
        <v>0.69740000000000002</v>
      </c>
      <c r="J671">
        <v>910</v>
      </c>
      <c r="W671">
        <v>40848</v>
      </c>
      <c r="AI671">
        <v>0.57489999999999997</v>
      </c>
      <c r="AU671">
        <v>0.77839999999999998</v>
      </c>
      <c r="AY671">
        <v>0.54590000000000005</v>
      </c>
      <c r="BF671">
        <v>0.48620000000000002</v>
      </c>
      <c r="BR671">
        <v>53843</v>
      </c>
      <c r="CD671">
        <v>25000</v>
      </c>
      <c r="CP671">
        <v>8318</v>
      </c>
      <c r="DA671">
        <v>12</v>
      </c>
      <c r="DP671">
        <v>0.56910000000000005</v>
      </c>
    </row>
    <row r="672" spans="1:120" x14ac:dyDescent="0.2">
      <c r="A672">
        <v>0.71340000000000003</v>
      </c>
      <c r="J672">
        <v>1533</v>
      </c>
      <c r="W672">
        <v>37732</v>
      </c>
      <c r="AI672">
        <v>0.5605</v>
      </c>
      <c r="AU672">
        <v>0.88370000000000004</v>
      </c>
      <c r="AY672">
        <v>0.69469999999999998</v>
      </c>
      <c r="BF672">
        <v>0.38279999999999997</v>
      </c>
      <c r="BR672">
        <v>53726</v>
      </c>
      <c r="CD672">
        <v>23163</v>
      </c>
      <c r="CP672">
        <v>7533</v>
      </c>
      <c r="DA672">
        <v>12</v>
      </c>
      <c r="DP672">
        <v>0.56920000000000004</v>
      </c>
    </row>
    <row r="673" spans="1:120" x14ac:dyDescent="0.2">
      <c r="A673">
        <v>0.83079999999999998</v>
      </c>
      <c r="J673">
        <v>2627</v>
      </c>
      <c r="W673">
        <v>47100</v>
      </c>
      <c r="AI673">
        <v>0.70479999999999998</v>
      </c>
      <c r="AU673">
        <v>0.76980000000000004</v>
      </c>
      <c r="AY673">
        <v>0.70989999999999998</v>
      </c>
      <c r="BF673">
        <v>0.28939999999999999</v>
      </c>
      <c r="BR673">
        <v>63646</v>
      </c>
      <c r="CD673">
        <v>25288</v>
      </c>
      <c r="CP673">
        <v>9405</v>
      </c>
      <c r="DA673">
        <v>11</v>
      </c>
      <c r="DP673">
        <v>0.56940000000000002</v>
      </c>
    </row>
    <row r="674" spans="1:120" x14ac:dyDescent="0.2">
      <c r="A674">
        <v>0.67830000000000001</v>
      </c>
      <c r="J674">
        <v>1990</v>
      </c>
      <c r="W674">
        <v>38004</v>
      </c>
      <c r="AI674">
        <v>0.53320000000000001</v>
      </c>
      <c r="AU674">
        <v>0.78210000000000002</v>
      </c>
      <c r="AY674">
        <v>0.84419999999999995</v>
      </c>
      <c r="BF674">
        <v>0.2195</v>
      </c>
      <c r="BR674">
        <v>57273</v>
      </c>
      <c r="CD674">
        <v>25000</v>
      </c>
      <c r="CP674">
        <v>9579</v>
      </c>
      <c r="DA674">
        <v>14</v>
      </c>
      <c r="DP674">
        <v>0.56950000000000001</v>
      </c>
    </row>
    <row r="675" spans="1:120" x14ac:dyDescent="0.2">
      <c r="A675">
        <v>0.90710000000000002</v>
      </c>
      <c r="J675">
        <v>1195</v>
      </c>
      <c r="W675">
        <v>38004</v>
      </c>
      <c r="AI675">
        <v>0.66620000000000001</v>
      </c>
      <c r="AU675">
        <v>0.7611</v>
      </c>
      <c r="AY675">
        <v>0.78380000000000005</v>
      </c>
      <c r="BF675">
        <v>0.36449999999999999</v>
      </c>
      <c r="BR675">
        <v>57273</v>
      </c>
      <c r="CD675">
        <v>25000</v>
      </c>
      <c r="CP675">
        <v>9429</v>
      </c>
      <c r="DA675">
        <v>11</v>
      </c>
      <c r="DP675">
        <v>0.5696</v>
      </c>
    </row>
    <row r="676" spans="1:120" x14ac:dyDescent="0.2">
      <c r="A676">
        <v>0.95189999999999997</v>
      </c>
      <c r="J676">
        <v>15841</v>
      </c>
      <c r="W676">
        <v>37260</v>
      </c>
      <c r="AI676">
        <v>0.53569999999999995</v>
      </c>
      <c r="AU676">
        <v>0.82340000000000002</v>
      </c>
      <c r="AY676">
        <v>0.98299999999999998</v>
      </c>
      <c r="BF676">
        <v>0.33150000000000002</v>
      </c>
      <c r="BR676">
        <v>53096</v>
      </c>
      <c r="CD676">
        <v>21816</v>
      </c>
      <c r="CP676">
        <v>8457</v>
      </c>
      <c r="DA676">
        <v>11</v>
      </c>
      <c r="DP676">
        <v>0.56969999999999998</v>
      </c>
    </row>
    <row r="677" spans="1:120" x14ac:dyDescent="0.2">
      <c r="A677">
        <v>0.78839999999999999</v>
      </c>
      <c r="J677">
        <v>3681</v>
      </c>
      <c r="W677">
        <v>26932</v>
      </c>
      <c r="AI677">
        <v>0.67359999999999998</v>
      </c>
      <c r="AU677">
        <v>0.6482</v>
      </c>
      <c r="AY677">
        <v>0.71430000000000005</v>
      </c>
      <c r="BF677">
        <v>0.3306</v>
      </c>
      <c r="BR677">
        <v>59988</v>
      </c>
      <c r="CD677">
        <v>20500</v>
      </c>
      <c r="CP677">
        <v>10856</v>
      </c>
      <c r="DA677">
        <v>17</v>
      </c>
      <c r="DP677">
        <v>0.56979999999999997</v>
      </c>
    </row>
    <row r="678" spans="1:120" x14ac:dyDescent="0.2">
      <c r="A678">
        <v>0.77659999999999996</v>
      </c>
      <c r="J678">
        <v>11433</v>
      </c>
      <c r="W678">
        <v>14460</v>
      </c>
      <c r="AI678">
        <v>0.33889999999999998</v>
      </c>
      <c r="AU678">
        <v>0.76070000000000004</v>
      </c>
      <c r="AY678">
        <v>0.94779999999999998</v>
      </c>
      <c r="BF678">
        <v>0.52480000000000004</v>
      </c>
      <c r="BR678">
        <v>52745</v>
      </c>
      <c r="CD678">
        <v>18500</v>
      </c>
      <c r="CP678">
        <v>12966</v>
      </c>
      <c r="DA678">
        <v>13</v>
      </c>
      <c r="DP678">
        <v>0.56979999999999997</v>
      </c>
    </row>
    <row r="679" spans="1:120" x14ac:dyDescent="0.2">
      <c r="A679">
        <v>0.98380000000000001</v>
      </c>
      <c r="J679">
        <v>3684</v>
      </c>
      <c r="W679">
        <v>22446</v>
      </c>
      <c r="AI679">
        <v>0.4657</v>
      </c>
      <c r="AU679">
        <v>0.79859999999999998</v>
      </c>
      <c r="AY679">
        <v>0.70379999999999998</v>
      </c>
      <c r="BF679">
        <v>0.4793</v>
      </c>
      <c r="BR679">
        <v>57237</v>
      </c>
      <c r="CD679">
        <v>23250</v>
      </c>
      <c r="CP679">
        <v>10488</v>
      </c>
      <c r="DA679">
        <v>17</v>
      </c>
      <c r="DP679">
        <v>0.56999999999999995</v>
      </c>
    </row>
    <row r="680" spans="1:120" x14ac:dyDescent="0.2">
      <c r="A680">
        <v>0.75900000000000001</v>
      </c>
      <c r="J680">
        <v>18376</v>
      </c>
      <c r="W680">
        <v>46552</v>
      </c>
      <c r="AI680">
        <v>0.71899999999999997</v>
      </c>
      <c r="AU680">
        <v>0.77890000000000004</v>
      </c>
      <c r="AY680">
        <v>0.7228</v>
      </c>
      <c r="BF680">
        <v>0.30449999999999999</v>
      </c>
      <c r="BR680">
        <v>67991</v>
      </c>
      <c r="CD680">
        <v>27000</v>
      </c>
      <c r="CP680">
        <v>10388</v>
      </c>
      <c r="DA680">
        <v>12</v>
      </c>
      <c r="DP680">
        <v>0.57010000000000005</v>
      </c>
    </row>
    <row r="681" spans="1:120" x14ac:dyDescent="0.2">
      <c r="A681">
        <v>0.89019999999999999</v>
      </c>
      <c r="J681">
        <v>9019</v>
      </c>
      <c r="W681">
        <v>26022</v>
      </c>
      <c r="AI681">
        <v>0.64659999999999995</v>
      </c>
      <c r="AU681">
        <v>0.89539999999999997</v>
      </c>
      <c r="AY681">
        <v>0.83989999999999998</v>
      </c>
      <c r="BF681">
        <v>0.46989999999999998</v>
      </c>
      <c r="BR681">
        <v>61415</v>
      </c>
      <c r="CD681">
        <v>22000</v>
      </c>
      <c r="CP681">
        <v>12540</v>
      </c>
      <c r="DA681">
        <v>18</v>
      </c>
      <c r="DP681">
        <v>0.57040000000000002</v>
      </c>
    </row>
    <row r="682" spans="1:120" x14ac:dyDescent="0.2">
      <c r="A682">
        <v>0.87890000000000001</v>
      </c>
      <c r="J682">
        <v>5709</v>
      </c>
      <c r="W682">
        <v>37664</v>
      </c>
      <c r="AI682">
        <v>0.72760000000000002</v>
      </c>
      <c r="AU682">
        <v>0.98350000000000004</v>
      </c>
      <c r="AY682">
        <v>0.91910000000000003</v>
      </c>
      <c r="BF682">
        <v>0.39560000000000001</v>
      </c>
      <c r="BR682">
        <v>84276</v>
      </c>
      <c r="CD682">
        <v>21000</v>
      </c>
      <c r="CP682">
        <v>13884</v>
      </c>
      <c r="DA682">
        <v>17</v>
      </c>
      <c r="DP682">
        <v>0.57050000000000001</v>
      </c>
    </row>
    <row r="683" spans="1:120" x14ac:dyDescent="0.2">
      <c r="A683">
        <v>0.65069999999999995</v>
      </c>
      <c r="J683">
        <v>4898</v>
      </c>
      <c r="W683">
        <v>62688</v>
      </c>
      <c r="AI683">
        <v>0.97609999999999997</v>
      </c>
      <c r="AU683">
        <v>0.83609999999999995</v>
      </c>
      <c r="AY683">
        <v>0.70409999999999995</v>
      </c>
      <c r="BF683">
        <v>0.19239999999999999</v>
      </c>
      <c r="BR683">
        <v>110066</v>
      </c>
      <c r="CD683">
        <v>10320</v>
      </c>
      <c r="CP683">
        <v>25354</v>
      </c>
      <c r="DA683">
        <v>5</v>
      </c>
      <c r="DP683">
        <v>0.57069999999999999</v>
      </c>
    </row>
    <row r="684" spans="1:120" x14ac:dyDescent="0.2">
      <c r="A684">
        <v>4.6199999999999998E-2</v>
      </c>
      <c r="J684">
        <v>3106</v>
      </c>
      <c r="W684">
        <v>27708</v>
      </c>
      <c r="AI684">
        <v>0.69810000000000005</v>
      </c>
      <c r="AU684">
        <v>0.78359999999999996</v>
      </c>
      <c r="AY684">
        <v>0.73960000000000004</v>
      </c>
      <c r="BF684">
        <v>0.2823</v>
      </c>
      <c r="BR684">
        <v>67541</v>
      </c>
      <c r="CD684">
        <v>21000</v>
      </c>
      <c r="CP684">
        <v>12502</v>
      </c>
      <c r="DA684">
        <v>17</v>
      </c>
      <c r="DP684">
        <v>0.57079999999999997</v>
      </c>
    </row>
    <row r="685" spans="1:120" x14ac:dyDescent="0.2">
      <c r="A685">
        <v>0.70640000000000003</v>
      </c>
      <c r="J685">
        <v>3753</v>
      </c>
      <c r="W685">
        <v>41120</v>
      </c>
      <c r="AI685">
        <v>0.61329999999999996</v>
      </c>
      <c r="AU685">
        <v>0.8</v>
      </c>
      <c r="AY685">
        <v>0.89100000000000001</v>
      </c>
      <c r="BF685">
        <v>0.3473</v>
      </c>
      <c r="BR685">
        <v>62208</v>
      </c>
      <c r="CD685">
        <v>26130</v>
      </c>
      <c r="CP685">
        <v>11615</v>
      </c>
      <c r="DA685">
        <v>14</v>
      </c>
      <c r="DP685">
        <v>0.57120000000000004</v>
      </c>
    </row>
    <row r="686" spans="1:120" x14ac:dyDescent="0.2">
      <c r="A686">
        <v>0.78639999999999999</v>
      </c>
      <c r="J686">
        <v>37751</v>
      </c>
      <c r="W686">
        <v>37276</v>
      </c>
      <c r="AI686">
        <v>0.66669999999999996</v>
      </c>
      <c r="AU686">
        <v>0.93020000000000003</v>
      </c>
      <c r="AY686">
        <v>0.99080000000000001</v>
      </c>
      <c r="BF686">
        <v>0.47710000000000002</v>
      </c>
      <c r="BR686">
        <v>74479</v>
      </c>
      <c r="CD686">
        <v>21500</v>
      </c>
      <c r="CP686">
        <v>14127</v>
      </c>
      <c r="DA686">
        <v>12</v>
      </c>
      <c r="DP686">
        <v>0.57140000000000002</v>
      </c>
    </row>
    <row r="687" spans="1:120" x14ac:dyDescent="0.2">
      <c r="A687">
        <v>0.66290000000000004</v>
      </c>
      <c r="J687">
        <v>7709</v>
      </c>
      <c r="W687">
        <v>37441</v>
      </c>
      <c r="AI687">
        <v>0.83630000000000004</v>
      </c>
      <c r="AU687">
        <v>0.83819999999999995</v>
      </c>
      <c r="AY687">
        <v>0.86799999999999999</v>
      </c>
      <c r="BF687">
        <v>0.27900000000000003</v>
      </c>
      <c r="BR687">
        <v>74479</v>
      </c>
      <c r="CD687">
        <v>21500</v>
      </c>
      <c r="CP687">
        <v>14593</v>
      </c>
      <c r="DA687">
        <v>16</v>
      </c>
      <c r="DP687">
        <v>0.57140000000000002</v>
      </c>
    </row>
    <row r="688" spans="1:120" x14ac:dyDescent="0.2">
      <c r="A688">
        <v>0.58150000000000002</v>
      </c>
      <c r="J688">
        <v>2135</v>
      </c>
      <c r="W688">
        <v>36762</v>
      </c>
      <c r="AI688">
        <v>0.63749999999999996</v>
      </c>
      <c r="AU688">
        <v>0.71779999999999999</v>
      </c>
      <c r="AY688">
        <v>0.79269999999999996</v>
      </c>
      <c r="BF688">
        <v>0.58809999999999996</v>
      </c>
      <c r="BR688">
        <v>74479</v>
      </c>
      <c r="CD688">
        <v>21500</v>
      </c>
      <c r="CP688">
        <v>16467</v>
      </c>
      <c r="DA688">
        <v>14</v>
      </c>
      <c r="DP688">
        <v>0.57140000000000002</v>
      </c>
    </row>
    <row r="689" spans="1:120" x14ac:dyDescent="0.2">
      <c r="A689">
        <v>0.71360000000000001</v>
      </c>
      <c r="J689">
        <v>6036</v>
      </c>
      <c r="W689">
        <v>42552</v>
      </c>
      <c r="AI689">
        <v>0.58260000000000001</v>
      </c>
      <c r="AU689">
        <v>0.8145</v>
      </c>
      <c r="AY689">
        <v>0.88590000000000002</v>
      </c>
      <c r="BF689">
        <v>0.51980000000000004</v>
      </c>
      <c r="BR689">
        <v>57815</v>
      </c>
      <c r="CD689">
        <v>20500</v>
      </c>
      <c r="CP689">
        <v>9476</v>
      </c>
      <c r="DA689">
        <v>12</v>
      </c>
      <c r="DP689">
        <v>0.57140000000000002</v>
      </c>
    </row>
    <row r="690" spans="1:120" x14ac:dyDescent="0.2">
      <c r="A690">
        <v>0.90300000000000002</v>
      </c>
      <c r="J690">
        <v>557</v>
      </c>
      <c r="W690">
        <v>53170</v>
      </c>
      <c r="AI690">
        <v>0.69489999999999996</v>
      </c>
      <c r="AU690">
        <v>0.64710000000000001</v>
      </c>
      <c r="AY690">
        <v>0.88419999999999999</v>
      </c>
      <c r="BF690">
        <v>0.32490000000000002</v>
      </c>
      <c r="BR690">
        <v>70196</v>
      </c>
      <c r="CD690">
        <v>22750</v>
      </c>
      <c r="CP690">
        <v>11807</v>
      </c>
      <c r="DA690">
        <v>14</v>
      </c>
      <c r="DP690">
        <v>0.57140000000000002</v>
      </c>
    </row>
    <row r="691" spans="1:120" x14ac:dyDescent="0.2">
      <c r="A691">
        <v>0.73260000000000003</v>
      </c>
      <c r="J691">
        <v>4222</v>
      </c>
      <c r="W691">
        <v>36741</v>
      </c>
      <c r="AI691">
        <v>0.51100000000000001</v>
      </c>
      <c r="AU691">
        <v>0.93640000000000001</v>
      </c>
      <c r="AY691">
        <v>0.72460000000000002</v>
      </c>
      <c r="BF691">
        <v>0.57909999999999995</v>
      </c>
      <c r="BR691">
        <v>53038</v>
      </c>
      <c r="CD691">
        <v>24934</v>
      </c>
      <c r="CP691">
        <v>7875</v>
      </c>
      <c r="DA691">
        <v>8</v>
      </c>
      <c r="DP691">
        <v>0.5716</v>
      </c>
    </row>
    <row r="692" spans="1:120" x14ac:dyDescent="0.2">
      <c r="A692">
        <v>0.71030000000000004</v>
      </c>
      <c r="J692">
        <v>7537</v>
      </c>
      <c r="W692">
        <v>63462</v>
      </c>
      <c r="AI692">
        <v>0.86880000000000002</v>
      </c>
      <c r="AU692">
        <v>0.78590000000000004</v>
      </c>
      <c r="AY692">
        <v>0.75660000000000005</v>
      </c>
      <c r="BF692">
        <v>0.20430000000000001</v>
      </c>
      <c r="BR692">
        <v>108772</v>
      </c>
      <c r="CD692">
        <v>27000</v>
      </c>
      <c r="CP692">
        <v>17610</v>
      </c>
      <c r="DA692">
        <v>11</v>
      </c>
      <c r="DP692">
        <v>0.57179999999999997</v>
      </c>
    </row>
    <row r="693" spans="1:120" x14ac:dyDescent="0.2">
      <c r="A693">
        <v>0.4758</v>
      </c>
      <c r="J693">
        <v>7105</v>
      </c>
      <c r="W693">
        <v>24524</v>
      </c>
      <c r="AI693">
        <v>0.68540000000000001</v>
      </c>
      <c r="AU693">
        <v>0.91320000000000001</v>
      </c>
      <c r="AY693">
        <v>0.96899999999999997</v>
      </c>
      <c r="BF693">
        <v>0.42280000000000001</v>
      </c>
      <c r="BR693">
        <v>57602</v>
      </c>
      <c r="CD693">
        <v>20500</v>
      </c>
      <c r="CP693">
        <v>11456</v>
      </c>
      <c r="DA693">
        <v>17</v>
      </c>
      <c r="DP693">
        <v>0.57210000000000005</v>
      </c>
    </row>
    <row r="694" spans="1:120" x14ac:dyDescent="0.2">
      <c r="A694">
        <v>0.88939999999999997</v>
      </c>
      <c r="J694">
        <v>6614</v>
      </c>
      <c r="W694">
        <v>25752</v>
      </c>
      <c r="AI694">
        <v>0.85850000000000004</v>
      </c>
      <c r="AU694">
        <v>0.73939999999999995</v>
      </c>
      <c r="AY694">
        <v>0.76019999999999999</v>
      </c>
      <c r="BF694">
        <v>0.2097</v>
      </c>
      <c r="BR694">
        <v>73323</v>
      </c>
      <c r="CD694">
        <v>23250</v>
      </c>
      <c r="CP694">
        <v>12766</v>
      </c>
      <c r="DA694">
        <v>14</v>
      </c>
      <c r="DP694">
        <v>0.57279999999999998</v>
      </c>
    </row>
    <row r="695" spans="1:120" x14ac:dyDescent="0.2">
      <c r="A695">
        <v>0.62290000000000001</v>
      </c>
      <c r="J695">
        <v>5276</v>
      </c>
      <c r="W695">
        <v>25344</v>
      </c>
      <c r="AI695">
        <v>0.43959999999999999</v>
      </c>
      <c r="AU695">
        <v>0.8286</v>
      </c>
      <c r="AY695">
        <v>0.78949999999999998</v>
      </c>
      <c r="BF695">
        <v>0.46529999999999999</v>
      </c>
      <c r="BR695">
        <v>57780</v>
      </c>
      <c r="CD695">
        <v>22334</v>
      </c>
      <c r="CP695">
        <v>13396</v>
      </c>
      <c r="DA695">
        <v>18</v>
      </c>
      <c r="DP695">
        <v>0.57320000000000004</v>
      </c>
    </row>
    <row r="696" spans="1:120" x14ac:dyDescent="0.2">
      <c r="A696">
        <v>0.90080000000000005</v>
      </c>
      <c r="J696">
        <v>481</v>
      </c>
      <c r="W696">
        <v>49110</v>
      </c>
      <c r="AI696">
        <v>0.67149999999999999</v>
      </c>
      <c r="AU696">
        <v>0.85819999999999996</v>
      </c>
      <c r="AY696">
        <v>0.75249999999999995</v>
      </c>
      <c r="BF696">
        <v>0.31030000000000002</v>
      </c>
      <c r="BR696">
        <v>75482</v>
      </c>
      <c r="CD696">
        <v>25000</v>
      </c>
      <c r="CP696">
        <v>13657</v>
      </c>
      <c r="DA696">
        <v>12</v>
      </c>
      <c r="DP696">
        <v>0.57340000000000002</v>
      </c>
    </row>
    <row r="697" spans="1:120" x14ac:dyDescent="0.2">
      <c r="A697">
        <v>0.65910000000000002</v>
      </c>
      <c r="J697">
        <v>1423</v>
      </c>
      <c r="W697">
        <v>41475</v>
      </c>
      <c r="AI697">
        <v>0.6754</v>
      </c>
      <c r="AU697">
        <v>0.7752</v>
      </c>
      <c r="AY697">
        <v>0.84809999999999997</v>
      </c>
      <c r="BF697">
        <v>0.2888</v>
      </c>
      <c r="BR697">
        <v>131426</v>
      </c>
      <c r="CD697">
        <v>25500</v>
      </c>
      <c r="CP697">
        <v>10066</v>
      </c>
      <c r="DA697">
        <v>10</v>
      </c>
      <c r="DP697">
        <v>0.5736</v>
      </c>
    </row>
    <row r="698" spans="1:120" x14ac:dyDescent="0.2">
      <c r="A698">
        <v>0.52690000000000003</v>
      </c>
      <c r="J698">
        <v>2414</v>
      </c>
      <c r="W698">
        <v>41500</v>
      </c>
      <c r="AI698">
        <v>0.56979999999999997</v>
      </c>
      <c r="AU698">
        <v>0.8458</v>
      </c>
      <c r="AY698">
        <v>0.94299999999999995</v>
      </c>
      <c r="BF698">
        <v>0.38540000000000002</v>
      </c>
      <c r="BR698">
        <v>54897</v>
      </c>
      <c r="CD698">
        <v>26000</v>
      </c>
      <c r="CP698">
        <v>7390</v>
      </c>
      <c r="DA698">
        <v>9</v>
      </c>
      <c r="DP698">
        <v>0.5736</v>
      </c>
    </row>
    <row r="699" spans="1:120" x14ac:dyDescent="0.2">
      <c r="A699">
        <v>0.73839999999999995</v>
      </c>
      <c r="J699">
        <v>3264</v>
      </c>
      <c r="W699">
        <v>66436</v>
      </c>
      <c r="AI699">
        <v>0.67559999999999998</v>
      </c>
      <c r="AU699">
        <v>0.9657</v>
      </c>
      <c r="AY699">
        <v>0.80669999999999997</v>
      </c>
      <c r="BF699">
        <v>0.16669999999999999</v>
      </c>
      <c r="BR699">
        <v>46543</v>
      </c>
      <c r="CD699">
        <v>24254</v>
      </c>
      <c r="CP699">
        <v>12589</v>
      </c>
      <c r="DA699">
        <v>9</v>
      </c>
      <c r="DP699">
        <v>0.57399999999999995</v>
      </c>
    </row>
    <row r="700" spans="1:120" x14ac:dyDescent="0.2">
      <c r="A700">
        <v>0.5212</v>
      </c>
      <c r="J700">
        <v>1685</v>
      </c>
      <c r="W700">
        <v>69888</v>
      </c>
      <c r="AI700">
        <v>0.93020000000000003</v>
      </c>
      <c r="AU700">
        <v>0.72619999999999996</v>
      </c>
      <c r="AY700">
        <v>0.63600000000000001</v>
      </c>
      <c r="BF700">
        <v>0.15859999999999999</v>
      </c>
      <c r="BR700">
        <v>80516</v>
      </c>
      <c r="CD700">
        <v>18000</v>
      </c>
      <c r="CP700">
        <v>15995</v>
      </c>
      <c r="DA700">
        <v>10</v>
      </c>
      <c r="DP700">
        <v>0.57399999999999995</v>
      </c>
    </row>
    <row r="701" spans="1:120" x14ac:dyDescent="0.2">
      <c r="A701">
        <v>8.8400000000000006E-2</v>
      </c>
      <c r="J701">
        <v>2196</v>
      </c>
      <c r="W701">
        <v>34500</v>
      </c>
      <c r="AI701">
        <v>0.66390000000000005</v>
      </c>
      <c r="AU701">
        <v>0.8478</v>
      </c>
      <c r="AY701">
        <v>0.83960000000000001</v>
      </c>
      <c r="BF701">
        <v>0.32200000000000001</v>
      </c>
      <c r="BR701">
        <v>60681</v>
      </c>
      <c r="CD701">
        <v>24250</v>
      </c>
      <c r="CP701">
        <v>8691</v>
      </c>
      <c r="DA701">
        <v>11</v>
      </c>
      <c r="DP701">
        <v>0.57430000000000003</v>
      </c>
    </row>
    <row r="702" spans="1:120" x14ac:dyDescent="0.2">
      <c r="A702">
        <v>0.72360000000000002</v>
      </c>
      <c r="J702">
        <v>3180</v>
      </c>
      <c r="W702">
        <v>59398</v>
      </c>
      <c r="AI702">
        <v>0.74909999999999999</v>
      </c>
      <c r="AU702">
        <v>0.93430000000000002</v>
      </c>
      <c r="AY702">
        <v>0.75429999999999997</v>
      </c>
      <c r="BF702">
        <v>0.2157</v>
      </c>
      <c r="BR702">
        <v>89696</v>
      </c>
      <c r="CD702">
        <v>26000</v>
      </c>
      <c r="CP702">
        <v>11357</v>
      </c>
      <c r="DA702">
        <v>13</v>
      </c>
      <c r="DP702">
        <v>0.57430000000000003</v>
      </c>
    </row>
    <row r="703" spans="1:120" x14ac:dyDescent="0.2">
      <c r="A703">
        <v>0.77359999999999995</v>
      </c>
      <c r="J703">
        <v>402</v>
      </c>
      <c r="W703">
        <v>70306</v>
      </c>
      <c r="AI703">
        <v>0.91169999999999995</v>
      </c>
      <c r="AU703">
        <v>0.2</v>
      </c>
      <c r="AY703">
        <v>0.95499999999999996</v>
      </c>
      <c r="BF703">
        <v>0.12520000000000001</v>
      </c>
      <c r="BR703">
        <v>85139</v>
      </c>
      <c r="CD703">
        <v>15000</v>
      </c>
      <c r="CP703">
        <v>13098</v>
      </c>
      <c r="DA703">
        <v>9</v>
      </c>
      <c r="DP703">
        <v>0.57450000000000001</v>
      </c>
    </row>
    <row r="704" spans="1:120" x14ac:dyDescent="0.2">
      <c r="A704">
        <v>0.13880000000000001</v>
      </c>
      <c r="J704">
        <v>8973</v>
      </c>
      <c r="W704">
        <v>20188</v>
      </c>
      <c r="AI704">
        <v>0.4</v>
      </c>
      <c r="AU704">
        <v>0.98</v>
      </c>
      <c r="AY704">
        <v>0.96499999999999997</v>
      </c>
      <c r="BF704">
        <v>0.6512</v>
      </c>
      <c r="BR704">
        <v>46236</v>
      </c>
      <c r="CD704">
        <v>27688</v>
      </c>
      <c r="CP704">
        <v>7154</v>
      </c>
      <c r="DA704">
        <v>12</v>
      </c>
      <c r="DP704">
        <v>0.57489999999999997</v>
      </c>
    </row>
    <row r="705" spans="1:120" x14ac:dyDescent="0.2">
      <c r="A705">
        <v>0.9</v>
      </c>
      <c r="J705">
        <v>842</v>
      </c>
      <c r="W705">
        <v>71845</v>
      </c>
      <c r="AI705">
        <v>0.96099999999999997</v>
      </c>
      <c r="AU705">
        <v>0.9194</v>
      </c>
      <c r="AY705">
        <v>0.83760000000000001</v>
      </c>
      <c r="BF705">
        <v>0.2271</v>
      </c>
      <c r="BR705">
        <v>102491</v>
      </c>
      <c r="CD705">
        <v>21500</v>
      </c>
      <c r="CP705">
        <v>21516</v>
      </c>
      <c r="DA705">
        <v>6</v>
      </c>
      <c r="DP705">
        <v>0.57489999999999997</v>
      </c>
    </row>
    <row r="706" spans="1:120" x14ac:dyDescent="0.2">
      <c r="A706">
        <v>3.9899999999999998E-2</v>
      </c>
      <c r="J706">
        <v>15995</v>
      </c>
      <c r="W706">
        <v>46820</v>
      </c>
      <c r="AI706">
        <v>0.81110000000000004</v>
      </c>
      <c r="AU706">
        <v>0.98380000000000001</v>
      </c>
      <c r="AY706">
        <v>0.73970000000000002</v>
      </c>
      <c r="BF706">
        <v>0.27860000000000001</v>
      </c>
      <c r="BR706">
        <v>83847</v>
      </c>
      <c r="CD706">
        <v>15000</v>
      </c>
      <c r="CP706">
        <v>14408</v>
      </c>
      <c r="DA706">
        <v>8</v>
      </c>
      <c r="DP706">
        <v>0.57520000000000004</v>
      </c>
    </row>
    <row r="707" spans="1:120" x14ac:dyDescent="0.2">
      <c r="A707">
        <v>0.20710000000000001</v>
      </c>
      <c r="J707">
        <v>16154</v>
      </c>
      <c r="W707">
        <v>69314</v>
      </c>
      <c r="AI707">
        <v>0.95379999999999998</v>
      </c>
      <c r="AU707">
        <v>0.88600000000000001</v>
      </c>
      <c r="AY707">
        <v>0.73899999999999999</v>
      </c>
      <c r="BF707">
        <v>0.18410000000000001</v>
      </c>
      <c r="BR707">
        <v>104043</v>
      </c>
      <c r="CD707">
        <v>14000</v>
      </c>
      <c r="CP707">
        <v>17953</v>
      </c>
      <c r="DA707">
        <v>9</v>
      </c>
      <c r="DP707">
        <v>0.57520000000000004</v>
      </c>
    </row>
    <row r="708" spans="1:120" x14ac:dyDescent="0.2">
      <c r="A708">
        <v>8.7599999999999997E-2</v>
      </c>
      <c r="J708">
        <v>10543</v>
      </c>
      <c r="W708">
        <v>15414</v>
      </c>
      <c r="AI708">
        <v>0.72119999999999995</v>
      </c>
      <c r="AU708">
        <v>0.80120000000000002</v>
      </c>
      <c r="AY708">
        <v>0.82179999999999997</v>
      </c>
      <c r="BF708">
        <v>0.56879999999999997</v>
      </c>
      <c r="BR708">
        <v>75971</v>
      </c>
      <c r="CD708">
        <v>11512</v>
      </c>
      <c r="CP708">
        <v>12558</v>
      </c>
      <c r="DA708">
        <v>19</v>
      </c>
      <c r="DP708">
        <v>0.5756</v>
      </c>
    </row>
    <row r="709" spans="1:120" x14ac:dyDescent="0.2">
      <c r="A709">
        <v>0.47520000000000001</v>
      </c>
      <c r="J709">
        <v>9657</v>
      </c>
      <c r="W709">
        <v>15402</v>
      </c>
      <c r="AI709">
        <v>0.53859999999999997</v>
      </c>
      <c r="AU709">
        <v>0.75700000000000001</v>
      </c>
      <c r="AY709">
        <v>0.96850000000000003</v>
      </c>
      <c r="BF709">
        <v>0.57020000000000004</v>
      </c>
      <c r="BR709">
        <v>60752</v>
      </c>
      <c r="CD709">
        <v>11000</v>
      </c>
      <c r="CP709">
        <v>12737</v>
      </c>
      <c r="DA709">
        <v>13</v>
      </c>
      <c r="DP709">
        <v>0.57569999999999999</v>
      </c>
    </row>
    <row r="710" spans="1:120" x14ac:dyDescent="0.2">
      <c r="A710">
        <v>0.58360000000000001</v>
      </c>
      <c r="J710">
        <v>12505</v>
      </c>
      <c r="W710">
        <v>15440</v>
      </c>
      <c r="AI710">
        <v>0.33929999999999999</v>
      </c>
      <c r="AU710">
        <v>0.79259999999999997</v>
      </c>
      <c r="AY710">
        <v>0.93659999999999999</v>
      </c>
      <c r="BF710">
        <v>0.49590000000000001</v>
      </c>
      <c r="BR710">
        <v>53501</v>
      </c>
      <c r="CD710">
        <v>14350</v>
      </c>
      <c r="CP710">
        <v>12665</v>
      </c>
      <c r="DA710">
        <v>17</v>
      </c>
      <c r="DP710">
        <v>0.57589999999999997</v>
      </c>
    </row>
    <row r="711" spans="1:120" x14ac:dyDescent="0.2">
      <c r="A711">
        <v>0.9234</v>
      </c>
      <c r="J711">
        <v>16289</v>
      </c>
      <c r="W711">
        <v>15290</v>
      </c>
      <c r="AI711">
        <v>0.56820000000000004</v>
      </c>
      <c r="AU711">
        <v>0.77649999999999997</v>
      </c>
      <c r="AY711">
        <v>0.78139999999999998</v>
      </c>
      <c r="BF711">
        <v>0.60540000000000005</v>
      </c>
      <c r="BR711">
        <v>66039</v>
      </c>
      <c r="CD711">
        <v>11990</v>
      </c>
      <c r="CP711">
        <v>13231</v>
      </c>
      <c r="DA711">
        <v>15</v>
      </c>
      <c r="DP711">
        <v>0.57630000000000003</v>
      </c>
    </row>
    <row r="712" spans="1:120" x14ac:dyDescent="0.2">
      <c r="A712">
        <v>0.60019999999999996</v>
      </c>
      <c r="J712">
        <v>11590</v>
      </c>
      <c r="W712">
        <v>15332</v>
      </c>
      <c r="AI712">
        <v>0.56859999999999999</v>
      </c>
      <c r="AU712">
        <v>0.81599999999999995</v>
      </c>
      <c r="AY712">
        <v>0.76739999999999997</v>
      </c>
      <c r="BF712">
        <v>0.55889999999999995</v>
      </c>
      <c r="BR712">
        <v>63163</v>
      </c>
      <c r="CD712">
        <v>11000</v>
      </c>
      <c r="CP712">
        <v>12726</v>
      </c>
      <c r="DA712">
        <v>14</v>
      </c>
      <c r="DP712">
        <v>0.57669999999999999</v>
      </c>
    </row>
    <row r="713" spans="1:120" x14ac:dyDescent="0.2">
      <c r="A713">
        <v>0.53800000000000003</v>
      </c>
      <c r="J713">
        <v>10696</v>
      </c>
      <c r="W713">
        <v>15420</v>
      </c>
      <c r="AI713">
        <v>0.55830000000000002</v>
      </c>
      <c r="AU713">
        <v>0.73070000000000002</v>
      </c>
      <c r="AY713">
        <v>0.98419999999999996</v>
      </c>
      <c r="BF713">
        <v>0.59789999999999999</v>
      </c>
      <c r="BR713">
        <v>56195</v>
      </c>
      <c r="CD713">
        <v>11000</v>
      </c>
      <c r="CP713">
        <v>12169</v>
      </c>
      <c r="DA713">
        <v>16</v>
      </c>
      <c r="DP713">
        <v>0.57709999999999995</v>
      </c>
    </row>
    <row r="714" spans="1:120" x14ac:dyDescent="0.2">
      <c r="A714">
        <v>0.57110000000000005</v>
      </c>
      <c r="J714">
        <v>3233</v>
      </c>
      <c r="W714">
        <v>15360</v>
      </c>
      <c r="AI714">
        <v>0.51280000000000003</v>
      </c>
      <c r="AU714">
        <v>0.49740000000000001</v>
      </c>
      <c r="AY714">
        <v>0.74339999999999995</v>
      </c>
      <c r="BF714">
        <v>0.59940000000000004</v>
      </c>
      <c r="BR714">
        <v>58013</v>
      </c>
      <c r="CD714">
        <v>10950</v>
      </c>
      <c r="CP714">
        <v>11996</v>
      </c>
      <c r="DA714">
        <v>15</v>
      </c>
      <c r="DP714">
        <v>0.57720000000000005</v>
      </c>
    </row>
    <row r="715" spans="1:120" x14ac:dyDescent="0.2">
      <c r="A715">
        <v>0.56579999999999997</v>
      </c>
      <c r="J715">
        <v>13580</v>
      </c>
      <c r="W715">
        <v>15302</v>
      </c>
      <c r="AI715">
        <v>0.19769999999999999</v>
      </c>
      <c r="AU715">
        <v>0.64870000000000005</v>
      </c>
      <c r="AY715">
        <v>0.61280000000000001</v>
      </c>
      <c r="BF715">
        <v>0.56320000000000003</v>
      </c>
      <c r="BR715">
        <v>46498</v>
      </c>
      <c r="CD715">
        <v>10988</v>
      </c>
      <c r="CP715">
        <v>11999</v>
      </c>
      <c r="DA715">
        <v>13</v>
      </c>
      <c r="DP715">
        <v>0.57740000000000002</v>
      </c>
    </row>
    <row r="716" spans="1:120" x14ac:dyDescent="0.2">
      <c r="A716">
        <v>0.86050000000000004</v>
      </c>
      <c r="J716">
        <v>12550</v>
      </c>
      <c r="W716">
        <v>15282</v>
      </c>
      <c r="AI716">
        <v>0.2147</v>
      </c>
      <c r="AU716">
        <v>0.78680000000000005</v>
      </c>
      <c r="AY716">
        <v>0.61119999999999997</v>
      </c>
      <c r="BF716">
        <v>0.55069999999999997</v>
      </c>
      <c r="BR716">
        <v>49365</v>
      </c>
      <c r="CD716">
        <v>10533</v>
      </c>
      <c r="CP716">
        <v>12016</v>
      </c>
      <c r="DA716">
        <v>16</v>
      </c>
      <c r="DP716">
        <v>0.57740000000000002</v>
      </c>
    </row>
    <row r="717" spans="1:120" x14ac:dyDescent="0.2">
      <c r="A717">
        <v>0.80289999999999995</v>
      </c>
      <c r="J717">
        <v>4345</v>
      </c>
      <c r="W717">
        <v>15488</v>
      </c>
      <c r="AI717">
        <v>0.53249999999999997</v>
      </c>
      <c r="AU717">
        <v>0.57440000000000002</v>
      </c>
      <c r="AY717">
        <v>0.87270000000000003</v>
      </c>
      <c r="BF717">
        <v>0.47170000000000001</v>
      </c>
      <c r="BR717">
        <v>62763</v>
      </c>
      <c r="CD717">
        <v>10298</v>
      </c>
      <c r="CP717">
        <v>12204</v>
      </c>
      <c r="DA717">
        <v>13</v>
      </c>
      <c r="DP717">
        <v>0.57789999999999997</v>
      </c>
    </row>
    <row r="718" spans="1:120" x14ac:dyDescent="0.2">
      <c r="A718">
        <v>0.64349999999999996</v>
      </c>
      <c r="J718">
        <v>1258</v>
      </c>
      <c r="W718">
        <v>15308</v>
      </c>
      <c r="AI718">
        <v>0.32250000000000001</v>
      </c>
      <c r="AU718">
        <v>0.73440000000000005</v>
      </c>
      <c r="AY718">
        <v>0.78680000000000005</v>
      </c>
      <c r="BF718">
        <v>0.40079999999999999</v>
      </c>
      <c r="BR718">
        <v>56945</v>
      </c>
      <c r="CD718">
        <v>11000</v>
      </c>
      <c r="CP718">
        <v>11822</v>
      </c>
      <c r="DA718">
        <v>13</v>
      </c>
      <c r="DP718">
        <v>0.5786</v>
      </c>
    </row>
    <row r="719" spans="1:120" x14ac:dyDescent="0.2">
      <c r="A719">
        <v>0.64100000000000001</v>
      </c>
      <c r="J719">
        <v>1643</v>
      </c>
      <c r="W719">
        <v>34940</v>
      </c>
      <c r="AI719">
        <v>0.67490000000000006</v>
      </c>
      <c r="AU719">
        <v>0.75670000000000004</v>
      </c>
      <c r="AY719">
        <v>0.85289999999999999</v>
      </c>
      <c r="BF719">
        <v>0.39179999999999998</v>
      </c>
      <c r="BR719">
        <v>66942</v>
      </c>
      <c r="CD719">
        <v>25000</v>
      </c>
      <c r="CP719">
        <v>9306</v>
      </c>
      <c r="DA719">
        <v>14</v>
      </c>
      <c r="DP719">
        <v>0.57909999999999995</v>
      </c>
    </row>
    <row r="720" spans="1:120" x14ac:dyDescent="0.2">
      <c r="A720">
        <v>0.81369999999999998</v>
      </c>
      <c r="J720">
        <v>1105</v>
      </c>
      <c r="W720">
        <v>35218</v>
      </c>
      <c r="AI720">
        <v>0.58879999999999999</v>
      </c>
      <c r="AU720">
        <v>0.66439999999999999</v>
      </c>
      <c r="AY720">
        <v>0.6845</v>
      </c>
      <c r="BF720">
        <v>0.46179999999999999</v>
      </c>
      <c r="BR720">
        <v>61808</v>
      </c>
      <c r="CD720">
        <v>22091</v>
      </c>
      <c r="CP720">
        <v>7103</v>
      </c>
      <c r="DA720">
        <v>12</v>
      </c>
      <c r="DP720">
        <v>0.57930000000000004</v>
      </c>
    </row>
    <row r="721" spans="1:120" x14ac:dyDescent="0.2">
      <c r="A721">
        <v>0.68259999999999998</v>
      </c>
      <c r="J721">
        <v>708</v>
      </c>
      <c r="W721">
        <v>34220</v>
      </c>
      <c r="AI721">
        <v>0.52510000000000001</v>
      </c>
      <c r="AU721">
        <v>0.69750000000000001</v>
      </c>
      <c r="AY721">
        <v>0.7571</v>
      </c>
      <c r="BF721">
        <v>0.4839</v>
      </c>
      <c r="BR721">
        <v>61171</v>
      </c>
      <c r="CD721">
        <v>25000</v>
      </c>
      <c r="CP721">
        <v>8662</v>
      </c>
      <c r="DA721">
        <v>13</v>
      </c>
      <c r="DP721">
        <v>0.57969999999999999</v>
      </c>
    </row>
    <row r="722" spans="1:120" x14ac:dyDescent="0.2">
      <c r="A722">
        <v>0.63300000000000001</v>
      </c>
      <c r="J722">
        <v>547</v>
      </c>
      <c r="W722">
        <v>38976</v>
      </c>
      <c r="AI722">
        <v>0.64710000000000001</v>
      </c>
      <c r="AU722">
        <v>0.6966</v>
      </c>
      <c r="AY722">
        <v>0.88129999999999997</v>
      </c>
      <c r="BF722">
        <v>0.37909999999999999</v>
      </c>
      <c r="BR722">
        <v>57550</v>
      </c>
      <c r="CD722">
        <v>27000</v>
      </c>
      <c r="CP722">
        <v>5191</v>
      </c>
      <c r="DA722">
        <v>11</v>
      </c>
      <c r="DP722">
        <v>0.57979999999999998</v>
      </c>
    </row>
    <row r="723" spans="1:120" x14ac:dyDescent="0.2">
      <c r="A723">
        <v>0.76959999999999995</v>
      </c>
      <c r="J723">
        <v>10512</v>
      </c>
      <c r="W723">
        <v>30250</v>
      </c>
      <c r="AI723">
        <v>0.55320000000000003</v>
      </c>
      <c r="AU723">
        <v>0.88519999999999999</v>
      </c>
      <c r="AY723">
        <v>0.59440000000000004</v>
      </c>
      <c r="BF723">
        <v>0.34439999999999998</v>
      </c>
      <c r="BR723">
        <v>35887</v>
      </c>
      <c r="CD723">
        <v>21500</v>
      </c>
      <c r="CP723">
        <v>5870</v>
      </c>
      <c r="DA723">
        <v>11</v>
      </c>
      <c r="DP723">
        <v>0.58020000000000005</v>
      </c>
    </row>
    <row r="724" spans="1:120" x14ac:dyDescent="0.2">
      <c r="A724">
        <v>0.53820000000000001</v>
      </c>
      <c r="J724">
        <v>2030</v>
      </c>
      <c r="W724">
        <v>64915</v>
      </c>
      <c r="AI724">
        <v>0.81910000000000005</v>
      </c>
      <c r="AU724">
        <v>0.94810000000000005</v>
      </c>
      <c r="AY724">
        <v>0.77259999999999995</v>
      </c>
      <c r="BF724">
        <v>0.2142</v>
      </c>
      <c r="BR724">
        <v>85569</v>
      </c>
      <c r="CD724">
        <v>24300</v>
      </c>
      <c r="CP724">
        <v>16236</v>
      </c>
      <c r="DA724">
        <v>14</v>
      </c>
      <c r="DP724">
        <v>0.58220000000000005</v>
      </c>
    </row>
    <row r="725" spans="1:120" x14ac:dyDescent="0.2">
      <c r="A725">
        <v>0.59309999999999996</v>
      </c>
      <c r="J725">
        <v>1087</v>
      </c>
      <c r="W725">
        <v>68960</v>
      </c>
      <c r="AI725">
        <v>0.90629999999999999</v>
      </c>
      <c r="AU725">
        <v>0.74439999999999995</v>
      </c>
      <c r="AY725">
        <v>0.77839999999999998</v>
      </c>
      <c r="BF725">
        <v>0.1772</v>
      </c>
      <c r="BR725">
        <v>78411</v>
      </c>
      <c r="CD725">
        <v>17000</v>
      </c>
      <c r="CP725">
        <v>12404</v>
      </c>
      <c r="DA725">
        <v>9</v>
      </c>
      <c r="DP725">
        <v>0.58240000000000003</v>
      </c>
    </row>
    <row r="726" spans="1:120" x14ac:dyDescent="0.2">
      <c r="A726">
        <v>0.13619999999999999</v>
      </c>
      <c r="J726">
        <v>921</v>
      </c>
      <c r="W726">
        <v>54962</v>
      </c>
      <c r="AI726">
        <v>0.53320000000000001</v>
      </c>
      <c r="AU726">
        <v>0.63800000000000001</v>
      </c>
      <c r="AY726">
        <v>0.88370000000000004</v>
      </c>
      <c r="BF726">
        <v>0.35610000000000003</v>
      </c>
      <c r="BR726">
        <v>61107</v>
      </c>
      <c r="CD726">
        <v>27000</v>
      </c>
      <c r="CP726">
        <v>7918</v>
      </c>
      <c r="DA726">
        <v>10</v>
      </c>
      <c r="DP726">
        <v>0.58260000000000001</v>
      </c>
    </row>
    <row r="727" spans="1:120" x14ac:dyDescent="0.2">
      <c r="A727">
        <v>0.69599999999999995</v>
      </c>
      <c r="J727">
        <v>1786</v>
      </c>
      <c r="W727">
        <v>33740</v>
      </c>
      <c r="AI727">
        <v>0.56310000000000004</v>
      </c>
      <c r="AU727">
        <v>0.86360000000000003</v>
      </c>
      <c r="AY727">
        <v>0.76980000000000004</v>
      </c>
      <c r="BF727">
        <v>0.4824</v>
      </c>
      <c r="BR727">
        <v>48309</v>
      </c>
      <c r="CD727">
        <v>24750</v>
      </c>
      <c r="CP727">
        <v>6332</v>
      </c>
      <c r="DA727">
        <v>15</v>
      </c>
      <c r="DP727">
        <v>0.58309999999999995</v>
      </c>
    </row>
    <row r="728" spans="1:120" x14ac:dyDescent="0.2">
      <c r="A728">
        <v>0.97199999999999998</v>
      </c>
      <c r="J728">
        <v>6488</v>
      </c>
      <c r="W728">
        <v>65117</v>
      </c>
      <c r="AI728">
        <v>0.77249999999999996</v>
      </c>
      <c r="AU728">
        <v>0.83620000000000005</v>
      </c>
      <c r="AY728">
        <v>0.78210000000000002</v>
      </c>
      <c r="BF728">
        <v>0.25090000000000001</v>
      </c>
      <c r="BR728">
        <v>68831</v>
      </c>
      <c r="CD728">
        <v>27000</v>
      </c>
      <c r="CP728">
        <v>9559</v>
      </c>
      <c r="DA728">
        <v>11</v>
      </c>
      <c r="DP728">
        <v>0.58360000000000001</v>
      </c>
    </row>
    <row r="729" spans="1:120" x14ac:dyDescent="0.2">
      <c r="A729">
        <v>0.63990000000000002</v>
      </c>
      <c r="J729">
        <v>753</v>
      </c>
      <c r="W729">
        <v>57660</v>
      </c>
      <c r="AI729">
        <v>0.68540000000000001</v>
      </c>
      <c r="AU729">
        <v>0.83979999999999999</v>
      </c>
      <c r="AY729">
        <v>0.7611</v>
      </c>
      <c r="BF729">
        <v>0.25269999999999998</v>
      </c>
      <c r="BR729">
        <v>69039</v>
      </c>
      <c r="CD729">
        <v>23621</v>
      </c>
      <c r="CP729">
        <v>14951</v>
      </c>
      <c r="DA729">
        <v>13</v>
      </c>
      <c r="DP729">
        <v>0.58420000000000005</v>
      </c>
    </row>
    <row r="730" spans="1:120" x14ac:dyDescent="0.2">
      <c r="A730">
        <v>0.68079999999999996</v>
      </c>
      <c r="J730">
        <v>2951</v>
      </c>
      <c r="W730">
        <v>18430</v>
      </c>
      <c r="AI730">
        <v>0.6522</v>
      </c>
      <c r="AU730">
        <v>0.76929999999999998</v>
      </c>
      <c r="AY730">
        <v>0.82340000000000002</v>
      </c>
      <c r="BF730">
        <v>0.28499999999999998</v>
      </c>
      <c r="BR730">
        <v>46721</v>
      </c>
      <c r="CD730">
        <v>25250</v>
      </c>
      <c r="CP730">
        <v>6614</v>
      </c>
      <c r="DA730">
        <v>12</v>
      </c>
      <c r="DP730">
        <v>0.58440000000000003</v>
      </c>
    </row>
    <row r="731" spans="1:120" x14ac:dyDescent="0.2">
      <c r="A731">
        <v>0.88660000000000005</v>
      </c>
      <c r="J731">
        <v>4242</v>
      </c>
      <c r="W731">
        <v>47260</v>
      </c>
      <c r="AI731">
        <v>0.56000000000000005</v>
      </c>
      <c r="AU731">
        <v>0.84670000000000001</v>
      </c>
      <c r="AY731">
        <v>0.6482</v>
      </c>
      <c r="BF731">
        <v>0.28270000000000001</v>
      </c>
      <c r="BR731">
        <v>73595</v>
      </c>
      <c r="CD731">
        <v>25999</v>
      </c>
      <c r="CP731">
        <v>9406</v>
      </c>
      <c r="DA731">
        <v>16</v>
      </c>
      <c r="DP731">
        <v>0.58499999999999996</v>
      </c>
    </row>
    <row r="732" spans="1:120" x14ac:dyDescent="0.2">
      <c r="A732">
        <v>0.86939999999999995</v>
      </c>
      <c r="J732">
        <v>468</v>
      </c>
      <c r="W732">
        <v>53540</v>
      </c>
      <c r="AI732">
        <v>0.76229999999999998</v>
      </c>
      <c r="AU732">
        <v>0.97889999999999999</v>
      </c>
      <c r="AY732">
        <v>0.76070000000000004</v>
      </c>
      <c r="BF732">
        <v>0.1905</v>
      </c>
      <c r="BR732">
        <v>63548</v>
      </c>
      <c r="CD732">
        <v>24000</v>
      </c>
      <c r="CP732">
        <v>9844</v>
      </c>
      <c r="DA732">
        <v>10</v>
      </c>
      <c r="DP732">
        <v>0.58509999999999995</v>
      </c>
    </row>
    <row r="733" spans="1:120" x14ac:dyDescent="0.2">
      <c r="A733">
        <v>0.69010000000000005</v>
      </c>
      <c r="J733">
        <v>966</v>
      </c>
      <c r="W733">
        <v>57950</v>
      </c>
      <c r="AI733">
        <v>0.92559999999999998</v>
      </c>
      <c r="AU733">
        <v>0.73360000000000003</v>
      </c>
      <c r="AY733">
        <v>0.79859999999999998</v>
      </c>
      <c r="BF733">
        <v>0.1389</v>
      </c>
      <c r="BR733">
        <v>37827</v>
      </c>
      <c r="CD733">
        <v>25500</v>
      </c>
      <c r="CP733">
        <v>15261</v>
      </c>
      <c r="DA733">
        <v>4</v>
      </c>
      <c r="DP733">
        <v>0.58540000000000003</v>
      </c>
    </row>
    <row r="734" spans="1:120" x14ac:dyDescent="0.2">
      <c r="A734">
        <v>9.1499999999999998E-2</v>
      </c>
      <c r="J734">
        <v>1187</v>
      </c>
      <c r="W734">
        <v>39332</v>
      </c>
      <c r="AI734">
        <v>0.58360000000000001</v>
      </c>
      <c r="AU734">
        <v>0.73329999999999995</v>
      </c>
      <c r="AY734">
        <v>0.77890000000000004</v>
      </c>
      <c r="BF734">
        <v>0.49890000000000001</v>
      </c>
      <c r="BR734">
        <v>58289</v>
      </c>
      <c r="CD734">
        <v>27000</v>
      </c>
      <c r="CP734">
        <v>7000</v>
      </c>
      <c r="DA734">
        <v>10</v>
      </c>
      <c r="DP734">
        <v>0.5857</v>
      </c>
    </row>
    <row r="735" spans="1:120" x14ac:dyDescent="0.2">
      <c r="A735">
        <v>0.68079999999999996</v>
      </c>
      <c r="J735">
        <v>2439</v>
      </c>
      <c r="W735">
        <v>33504</v>
      </c>
      <c r="AI735">
        <v>0.50870000000000004</v>
      </c>
      <c r="AU735">
        <v>0.83550000000000002</v>
      </c>
      <c r="AY735">
        <v>0.89539999999999997</v>
      </c>
      <c r="BF735">
        <v>0.37709999999999999</v>
      </c>
      <c r="BR735">
        <v>58956</v>
      </c>
      <c r="CD735">
        <v>24000</v>
      </c>
      <c r="CP735">
        <v>6448</v>
      </c>
      <c r="DA735">
        <v>20</v>
      </c>
      <c r="DP735">
        <v>0.58579999999999999</v>
      </c>
    </row>
    <row r="736" spans="1:120" x14ac:dyDescent="0.2">
      <c r="A736">
        <v>0.95899999999999996</v>
      </c>
      <c r="J736">
        <v>5520</v>
      </c>
      <c r="W736">
        <v>40330</v>
      </c>
      <c r="AI736">
        <v>0.73129999999999995</v>
      </c>
      <c r="AU736">
        <v>0.77190000000000003</v>
      </c>
      <c r="AY736">
        <v>0.98350000000000004</v>
      </c>
      <c r="BF736">
        <v>0.30980000000000002</v>
      </c>
      <c r="BR736">
        <v>62731</v>
      </c>
      <c r="CD736">
        <v>23000</v>
      </c>
      <c r="CP736">
        <v>9082</v>
      </c>
      <c r="DA736">
        <v>12</v>
      </c>
      <c r="DP736">
        <v>0.58640000000000003</v>
      </c>
    </row>
    <row r="737" spans="1:120" x14ac:dyDescent="0.2">
      <c r="A737">
        <v>0.82979999999999998</v>
      </c>
      <c r="J737">
        <v>2744</v>
      </c>
      <c r="W737">
        <v>42432</v>
      </c>
      <c r="AI737">
        <v>0.57069999999999999</v>
      </c>
      <c r="AU737">
        <v>0.75980000000000003</v>
      </c>
      <c r="AY737">
        <v>0.83609999999999995</v>
      </c>
      <c r="BF737">
        <v>0.1714</v>
      </c>
      <c r="BR737">
        <v>59950</v>
      </c>
      <c r="CD737">
        <v>23577</v>
      </c>
      <c r="CP737">
        <v>13296</v>
      </c>
      <c r="DA737">
        <v>15</v>
      </c>
      <c r="DP737">
        <v>0.58650000000000002</v>
      </c>
    </row>
    <row r="738" spans="1:120" x14ac:dyDescent="0.2">
      <c r="A738">
        <v>0.86160000000000003</v>
      </c>
      <c r="J738">
        <v>539</v>
      </c>
      <c r="W738">
        <v>53400</v>
      </c>
      <c r="AI738">
        <v>0.6371</v>
      </c>
      <c r="AU738">
        <v>0.92959999999999998</v>
      </c>
      <c r="AY738">
        <v>0.78359999999999996</v>
      </c>
      <c r="BF738">
        <v>0.36</v>
      </c>
      <c r="BR738">
        <v>86316</v>
      </c>
      <c r="CD738">
        <v>26000</v>
      </c>
      <c r="CP738">
        <v>12755</v>
      </c>
      <c r="DA738">
        <v>15</v>
      </c>
      <c r="DP738">
        <v>0.58720000000000006</v>
      </c>
    </row>
    <row r="739" spans="1:120" x14ac:dyDescent="0.2">
      <c r="A739">
        <v>0.78939999999999999</v>
      </c>
      <c r="J739">
        <v>1362</v>
      </c>
      <c r="W739">
        <v>57050</v>
      </c>
      <c r="AI739">
        <v>0.78320000000000001</v>
      </c>
      <c r="AU739">
        <v>0.73870000000000002</v>
      </c>
      <c r="AY739">
        <v>0.8</v>
      </c>
      <c r="BF739">
        <v>0.1197</v>
      </c>
      <c r="BR739">
        <v>26878</v>
      </c>
      <c r="CD739">
        <v>26994</v>
      </c>
      <c r="CP739">
        <v>7792</v>
      </c>
      <c r="DA739">
        <v>6</v>
      </c>
      <c r="DP739">
        <v>0.5877</v>
      </c>
    </row>
    <row r="740" spans="1:120" x14ac:dyDescent="0.2">
      <c r="A740">
        <v>0.4078</v>
      </c>
      <c r="J740">
        <v>5182</v>
      </c>
      <c r="W740">
        <v>44604</v>
      </c>
      <c r="AI740">
        <v>0.58420000000000005</v>
      </c>
      <c r="AU740">
        <v>0.8609</v>
      </c>
      <c r="AY740">
        <v>0.93020000000000003</v>
      </c>
      <c r="BF740">
        <v>0.35139999999999999</v>
      </c>
      <c r="BR740">
        <v>58832</v>
      </c>
      <c r="CD740">
        <v>25000</v>
      </c>
      <c r="CP740">
        <v>8614</v>
      </c>
      <c r="DA740">
        <v>12</v>
      </c>
      <c r="DP740">
        <v>0.58799999999999997</v>
      </c>
    </row>
    <row r="741" spans="1:120" x14ac:dyDescent="0.2">
      <c r="A741">
        <v>0.87339999999999995</v>
      </c>
      <c r="J741">
        <v>1577</v>
      </c>
      <c r="W741">
        <v>47750</v>
      </c>
      <c r="AI741">
        <v>0.79600000000000004</v>
      </c>
      <c r="AU741">
        <v>0.70179999999999998</v>
      </c>
      <c r="AY741">
        <v>0.83819999999999995</v>
      </c>
      <c r="BF741">
        <v>0.14449999999999999</v>
      </c>
      <c r="BR741">
        <v>77819</v>
      </c>
      <c r="CD741">
        <v>25000</v>
      </c>
      <c r="CP741">
        <v>11066</v>
      </c>
      <c r="DA741">
        <v>15</v>
      </c>
      <c r="DP741">
        <v>0.58840000000000003</v>
      </c>
    </row>
    <row r="742" spans="1:120" x14ac:dyDescent="0.2">
      <c r="A742">
        <v>0.56510000000000005</v>
      </c>
      <c r="J742">
        <v>5735</v>
      </c>
      <c r="W742">
        <v>41870</v>
      </c>
      <c r="AI742">
        <v>0.4904</v>
      </c>
      <c r="AU742">
        <v>0.75719999999999998</v>
      </c>
      <c r="AY742">
        <v>0.71779999999999999</v>
      </c>
      <c r="BF742">
        <v>0.28399999999999997</v>
      </c>
      <c r="BR742">
        <v>49131</v>
      </c>
      <c r="CD742">
        <v>25750</v>
      </c>
      <c r="CP742">
        <v>8703</v>
      </c>
      <c r="DA742">
        <v>7</v>
      </c>
      <c r="DP742">
        <v>0.58879999999999999</v>
      </c>
    </row>
    <row r="743" spans="1:120" x14ac:dyDescent="0.2">
      <c r="A743">
        <v>0.82609999999999995</v>
      </c>
      <c r="J743">
        <v>3162</v>
      </c>
      <c r="W743">
        <v>22880</v>
      </c>
      <c r="AI743">
        <v>0.45710000000000001</v>
      </c>
      <c r="AU743">
        <v>0.85170000000000001</v>
      </c>
      <c r="AY743">
        <v>0.8145</v>
      </c>
      <c r="BF743">
        <v>0.50049999999999994</v>
      </c>
      <c r="BR743">
        <v>52055</v>
      </c>
      <c r="CD743">
        <v>19637</v>
      </c>
      <c r="CP743">
        <v>9574</v>
      </c>
      <c r="DA743">
        <v>16</v>
      </c>
      <c r="DP743">
        <v>0.58899999999999997</v>
      </c>
    </row>
    <row r="744" spans="1:120" x14ac:dyDescent="0.2">
      <c r="A744">
        <v>0.85840000000000005</v>
      </c>
      <c r="J744">
        <v>1148</v>
      </c>
      <c r="W744">
        <v>39790</v>
      </c>
      <c r="AI744">
        <v>0.69930000000000003</v>
      </c>
      <c r="AU744">
        <v>0.73629999999999995</v>
      </c>
      <c r="AY744">
        <v>0.64710000000000001</v>
      </c>
      <c r="BF744">
        <v>0.33660000000000001</v>
      </c>
      <c r="BR744">
        <v>77789</v>
      </c>
      <c r="CD744">
        <v>27000</v>
      </c>
      <c r="CP744">
        <v>11277</v>
      </c>
      <c r="DA744">
        <v>12</v>
      </c>
      <c r="DP744">
        <v>0.58930000000000005</v>
      </c>
    </row>
    <row r="745" spans="1:120" x14ac:dyDescent="0.2">
      <c r="A745">
        <v>0.81740000000000002</v>
      </c>
      <c r="J745">
        <v>2692</v>
      </c>
      <c r="W745">
        <v>43450</v>
      </c>
      <c r="AI745">
        <v>0.65459999999999996</v>
      </c>
      <c r="AU745">
        <v>0.73050000000000004</v>
      </c>
      <c r="AY745">
        <v>0.93640000000000001</v>
      </c>
      <c r="BF745">
        <v>0.2225</v>
      </c>
      <c r="BR745">
        <v>67705</v>
      </c>
      <c r="CD745">
        <v>26007</v>
      </c>
      <c r="CP745">
        <v>9710</v>
      </c>
      <c r="DA745">
        <v>12</v>
      </c>
      <c r="DP745">
        <v>0.59009999999999996</v>
      </c>
    </row>
    <row r="746" spans="1:120" x14ac:dyDescent="0.2">
      <c r="A746">
        <v>0.88880000000000003</v>
      </c>
      <c r="J746">
        <v>1873</v>
      </c>
      <c r="W746">
        <v>44540</v>
      </c>
      <c r="AI746">
        <v>0.56830000000000003</v>
      </c>
      <c r="AU746">
        <v>0.84819999999999995</v>
      </c>
      <c r="AY746">
        <v>0.78590000000000004</v>
      </c>
      <c r="BF746">
        <v>0.46210000000000001</v>
      </c>
      <c r="BR746">
        <v>65756</v>
      </c>
      <c r="CD746">
        <v>25000</v>
      </c>
      <c r="CP746">
        <v>10648</v>
      </c>
      <c r="DA746">
        <v>12</v>
      </c>
      <c r="DP746">
        <v>0.59030000000000005</v>
      </c>
    </row>
    <row r="747" spans="1:120" x14ac:dyDescent="0.2">
      <c r="A747">
        <v>0.85109999999999997</v>
      </c>
      <c r="J747">
        <v>6563</v>
      </c>
      <c r="W747">
        <v>42450</v>
      </c>
      <c r="AI747">
        <v>0.72789999999999999</v>
      </c>
      <c r="AU747">
        <v>0.84760000000000002</v>
      </c>
      <c r="AY747">
        <v>0.91320000000000001</v>
      </c>
      <c r="BF747">
        <v>0.2626</v>
      </c>
      <c r="BR747">
        <v>56458</v>
      </c>
      <c r="CD747">
        <v>26038</v>
      </c>
      <c r="CP747">
        <v>8439</v>
      </c>
      <c r="DA747">
        <v>8</v>
      </c>
      <c r="DP747">
        <v>0.59089999999999998</v>
      </c>
    </row>
    <row r="748" spans="1:120" x14ac:dyDescent="0.2">
      <c r="A748">
        <v>0.74719999999999998</v>
      </c>
      <c r="J748">
        <v>28663</v>
      </c>
      <c r="W748">
        <v>58694</v>
      </c>
      <c r="AI748">
        <v>0.69369999999999998</v>
      </c>
      <c r="AU748">
        <v>0.9577</v>
      </c>
      <c r="AY748">
        <v>0.73939999999999995</v>
      </c>
      <c r="BF748">
        <v>0.15010000000000001</v>
      </c>
      <c r="BR748">
        <v>52901</v>
      </c>
      <c r="CD748">
        <v>22266</v>
      </c>
      <c r="CP748">
        <v>13417</v>
      </c>
      <c r="DA748">
        <v>9</v>
      </c>
      <c r="DP748">
        <v>0.59130000000000005</v>
      </c>
    </row>
    <row r="749" spans="1:120" x14ac:dyDescent="0.2">
      <c r="A749">
        <v>0.63470000000000004</v>
      </c>
      <c r="J749">
        <v>2653</v>
      </c>
      <c r="W749">
        <v>62796</v>
      </c>
      <c r="AI749">
        <v>0.87570000000000003</v>
      </c>
      <c r="AU749">
        <v>0.80379999999999996</v>
      </c>
      <c r="AY749">
        <v>0.8286</v>
      </c>
      <c r="BF749">
        <v>0.17879999999999999</v>
      </c>
      <c r="BR749">
        <v>82509</v>
      </c>
      <c r="CD749">
        <v>20500</v>
      </c>
      <c r="CP749">
        <v>18026</v>
      </c>
      <c r="DA749">
        <v>8</v>
      </c>
      <c r="DP749">
        <v>0.59340000000000004</v>
      </c>
    </row>
    <row r="750" spans="1:120" x14ac:dyDescent="0.2">
      <c r="A750">
        <v>9.2299999999999993E-2</v>
      </c>
      <c r="J750">
        <v>3440</v>
      </c>
      <c r="W750">
        <v>39345</v>
      </c>
      <c r="AI750">
        <v>0.74509999999999998</v>
      </c>
      <c r="AU750">
        <v>0.77990000000000004</v>
      </c>
      <c r="AY750">
        <v>0.85819999999999996</v>
      </c>
      <c r="BF750">
        <v>0.27189999999999998</v>
      </c>
      <c r="BR750">
        <v>56196</v>
      </c>
      <c r="CD750">
        <v>25475</v>
      </c>
      <c r="CP750">
        <v>9724</v>
      </c>
      <c r="DA750">
        <v>10</v>
      </c>
      <c r="DP750">
        <v>0.59350000000000003</v>
      </c>
    </row>
    <row r="751" spans="1:120" x14ac:dyDescent="0.2">
      <c r="A751">
        <v>0.87370000000000003</v>
      </c>
      <c r="J751">
        <v>7665</v>
      </c>
      <c r="W751">
        <v>46560</v>
      </c>
      <c r="AI751">
        <v>0.5877</v>
      </c>
      <c r="AU751">
        <v>0.75490000000000002</v>
      </c>
      <c r="AY751">
        <v>0.7752</v>
      </c>
      <c r="BF751">
        <v>0.45100000000000001</v>
      </c>
      <c r="BR751">
        <v>70080</v>
      </c>
      <c r="CD751">
        <v>23334</v>
      </c>
      <c r="CP751">
        <v>13524</v>
      </c>
      <c r="DA751">
        <v>12</v>
      </c>
      <c r="DP751">
        <v>0.59440000000000004</v>
      </c>
    </row>
    <row r="752" spans="1:120" x14ac:dyDescent="0.2">
      <c r="A752">
        <v>0.81020000000000003</v>
      </c>
      <c r="J752">
        <v>579</v>
      </c>
      <c r="W752">
        <v>53290</v>
      </c>
      <c r="AI752">
        <v>0.60029999999999994</v>
      </c>
      <c r="AU752">
        <v>0.75190000000000001</v>
      </c>
      <c r="AY752">
        <v>0.8458</v>
      </c>
      <c r="BF752">
        <v>0.27250000000000002</v>
      </c>
      <c r="BR752">
        <v>70378</v>
      </c>
      <c r="CD752">
        <v>23250</v>
      </c>
      <c r="CP752">
        <v>12908</v>
      </c>
      <c r="DA752">
        <v>14</v>
      </c>
      <c r="DP752">
        <v>0.59519999999999995</v>
      </c>
    </row>
    <row r="753" spans="1:120" x14ac:dyDescent="0.2">
      <c r="A753">
        <v>0.75919999999999999</v>
      </c>
      <c r="J753">
        <v>3910</v>
      </c>
      <c r="W753">
        <v>33009</v>
      </c>
      <c r="AI753">
        <v>0.50549999999999995</v>
      </c>
      <c r="AU753">
        <v>0.88260000000000005</v>
      </c>
      <c r="AY753">
        <v>0.9657</v>
      </c>
      <c r="BF753">
        <v>0.36249999999999999</v>
      </c>
      <c r="BR753">
        <v>46145</v>
      </c>
      <c r="CD753">
        <v>22750</v>
      </c>
      <c r="CP753">
        <v>6551</v>
      </c>
      <c r="DA753">
        <v>12</v>
      </c>
      <c r="DP753">
        <v>0.59530000000000005</v>
      </c>
    </row>
    <row r="754" spans="1:120" x14ac:dyDescent="0.2">
      <c r="A754">
        <v>0.76529999999999998</v>
      </c>
      <c r="J754">
        <v>5714</v>
      </c>
      <c r="W754">
        <v>61845</v>
      </c>
      <c r="AI754">
        <v>0.73540000000000005</v>
      </c>
      <c r="AU754">
        <v>0.90720000000000001</v>
      </c>
      <c r="AY754">
        <v>0.72619999999999996</v>
      </c>
      <c r="BF754">
        <v>0.18859999999999999</v>
      </c>
      <c r="BR754">
        <v>54295</v>
      </c>
      <c r="CD754">
        <v>26000</v>
      </c>
      <c r="CP754">
        <v>12587</v>
      </c>
      <c r="DA754">
        <v>9</v>
      </c>
      <c r="DP754">
        <v>0.59630000000000005</v>
      </c>
    </row>
    <row r="755" spans="1:120" x14ac:dyDescent="0.2">
      <c r="A755">
        <v>0.73250000000000004</v>
      </c>
      <c r="J755">
        <v>1149</v>
      </c>
      <c r="W755">
        <v>64081</v>
      </c>
      <c r="AI755">
        <v>0.83620000000000005</v>
      </c>
      <c r="AU755">
        <v>0.83599999999999997</v>
      </c>
      <c r="AY755">
        <v>0.8478</v>
      </c>
      <c r="BF755">
        <v>0.19919999999999999</v>
      </c>
      <c r="BR755">
        <v>102051</v>
      </c>
      <c r="CD755">
        <v>23750</v>
      </c>
      <c r="CP755">
        <v>13820</v>
      </c>
      <c r="DA755">
        <v>14</v>
      </c>
      <c r="DP755">
        <v>0.5968</v>
      </c>
    </row>
    <row r="756" spans="1:120" x14ac:dyDescent="0.2">
      <c r="A756">
        <v>0.63470000000000004</v>
      </c>
      <c r="J756">
        <v>13215</v>
      </c>
      <c r="W756">
        <v>38826</v>
      </c>
      <c r="AI756">
        <v>0.66669999999999996</v>
      </c>
      <c r="AU756">
        <v>0.88790000000000002</v>
      </c>
      <c r="AY756">
        <v>0.93430000000000002</v>
      </c>
      <c r="BF756">
        <v>0.35420000000000001</v>
      </c>
      <c r="BR756">
        <v>55031</v>
      </c>
      <c r="CD756">
        <v>23750</v>
      </c>
      <c r="CP756">
        <v>7175</v>
      </c>
      <c r="DA756">
        <v>7</v>
      </c>
      <c r="DP756">
        <v>0.59719999999999995</v>
      </c>
    </row>
    <row r="757" spans="1:120" x14ac:dyDescent="0.2">
      <c r="A757">
        <v>0.70630000000000004</v>
      </c>
      <c r="J757">
        <v>6331</v>
      </c>
      <c r="W757">
        <v>59274</v>
      </c>
      <c r="AI757">
        <v>0.69889999999999997</v>
      </c>
      <c r="AU757">
        <v>0.90690000000000004</v>
      </c>
      <c r="AY757">
        <v>0.2</v>
      </c>
      <c r="BF757">
        <v>0.27239999999999998</v>
      </c>
      <c r="BR757">
        <v>76571</v>
      </c>
      <c r="CD757">
        <v>26778</v>
      </c>
      <c r="CP757">
        <v>11525</v>
      </c>
      <c r="DA757">
        <v>13</v>
      </c>
      <c r="DP757">
        <v>0.59730000000000005</v>
      </c>
    </row>
    <row r="758" spans="1:120" x14ac:dyDescent="0.2">
      <c r="A758">
        <v>0.66930000000000001</v>
      </c>
      <c r="J758">
        <v>1244</v>
      </c>
      <c r="W758">
        <v>67080</v>
      </c>
      <c r="AI758">
        <v>0.85429999999999995</v>
      </c>
      <c r="AU758">
        <v>0.77890000000000004</v>
      </c>
      <c r="AY758">
        <v>0.98</v>
      </c>
      <c r="BF758">
        <v>0.17249999999999999</v>
      </c>
      <c r="BR758">
        <v>79042</v>
      </c>
      <c r="CD758">
        <v>21000</v>
      </c>
      <c r="CP758">
        <v>14585</v>
      </c>
      <c r="DA758">
        <v>9</v>
      </c>
      <c r="DP758">
        <v>0.5978</v>
      </c>
    </row>
    <row r="759" spans="1:120" x14ac:dyDescent="0.2">
      <c r="A759">
        <v>0.40079999999999999</v>
      </c>
      <c r="J759">
        <v>2012</v>
      </c>
      <c r="W759">
        <v>38164</v>
      </c>
      <c r="AI759">
        <v>0.56100000000000005</v>
      </c>
      <c r="AU759">
        <v>0.8589</v>
      </c>
      <c r="AY759">
        <v>0.9194</v>
      </c>
      <c r="BF759">
        <v>0.4204</v>
      </c>
      <c r="BR759">
        <v>58316</v>
      </c>
      <c r="CD759">
        <v>22000</v>
      </c>
      <c r="CP759">
        <v>6600</v>
      </c>
      <c r="DA759">
        <v>10</v>
      </c>
      <c r="DP759">
        <v>0.59870000000000001</v>
      </c>
    </row>
    <row r="760" spans="1:120" x14ac:dyDescent="0.2">
      <c r="A760">
        <v>0.53259999999999996</v>
      </c>
      <c r="J760">
        <v>1918</v>
      </c>
      <c r="W760">
        <v>41735</v>
      </c>
      <c r="AI760">
        <v>0.6673</v>
      </c>
      <c r="AU760">
        <v>0.9083</v>
      </c>
      <c r="AY760">
        <v>0.98380000000000001</v>
      </c>
      <c r="BF760">
        <v>0.26750000000000002</v>
      </c>
      <c r="BR760">
        <v>57214</v>
      </c>
      <c r="CD760">
        <v>26000</v>
      </c>
      <c r="CP760">
        <v>7778</v>
      </c>
      <c r="DA760">
        <v>13</v>
      </c>
      <c r="DP760">
        <v>0.59889999999999999</v>
      </c>
    </row>
    <row r="761" spans="1:120" x14ac:dyDescent="0.2">
      <c r="A761">
        <v>0.8165</v>
      </c>
      <c r="J761">
        <v>972</v>
      </c>
      <c r="W761">
        <v>65900</v>
      </c>
      <c r="AI761">
        <v>0.79059999999999997</v>
      </c>
      <c r="AU761">
        <v>0.73360000000000003</v>
      </c>
      <c r="AY761">
        <v>0.88600000000000001</v>
      </c>
      <c r="BF761">
        <v>0.21360000000000001</v>
      </c>
      <c r="BR761">
        <v>67258</v>
      </c>
      <c r="CD761">
        <v>27000</v>
      </c>
      <c r="CP761">
        <v>10401</v>
      </c>
      <c r="DA761">
        <v>11</v>
      </c>
      <c r="DP761">
        <v>0.59909999999999997</v>
      </c>
    </row>
    <row r="762" spans="1:120" x14ac:dyDescent="0.2">
      <c r="A762">
        <v>0.54339999999999999</v>
      </c>
      <c r="J762">
        <v>1530</v>
      </c>
      <c r="W762">
        <v>39450</v>
      </c>
      <c r="AI762">
        <v>0.54039999999999999</v>
      </c>
      <c r="AU762">
        <v>0.87350000000000005</v>
      </c>
      <c r="AY762">
        <v>0.80120000000000002</v>
      </c>
      <c r="BF762">
        <v>0.2162</v>
      </c>
      <c r="BR762">
        <v>62909</v>
      </c>
      <c r="CD762">
        <v>23198</v>
      </c>
      <c r="CP762">
        <v>9579</v>
      </c>
      <c r="DA762">
        <v>16</v>
      </c>
      <c r="DP762">
        <v>0.59919999999999995</v>
      </c>
    </row>
    <row r="763" spans="1:120" x14ac:dyDescent="0.2">
      <c r="A763">
        <v>0.93049999999999999</v>
      </c>
      <c r="J763">
        <v>3409</v>
      </c>
      <c r="W763">
        <v>66862</v>
      </c>
      <c r="AI763">
        <v>0.71330000000000005</v>
      </c>
      <c r="AU763">
        <v>0.82689999999999997</v>
      </c>
      <c r="AY763">
        <v>0.75700000000000001</v>
      </c>
      <c r="BF763">
        <v>0.1183</v>
      </c>
      <c r="BR763">
        <v>53603</v>
      </c>
      <c r="CD763">
        <v>27000</v>
      </c>
      <c r="CP763">
        <v>11235</v>
      </c>
      <c r="DA763">
        <v>10</v>
      </c>
      <c r="DP763">
        <v>0.59960000000000002</v>
      </c>
    </row>
    <row r="764" spans="1:120" x14ac:dyDescent="0.2">
      <c r="A764">
        <v>0.61729999999999996</v>
      </c>
      <c r="J764">
        <v>2694</v>
      </c>
      <c r="W764">
        <v>46580</v>
      </c>
      <c r="AI764">
        <v>0.74729999999999996</v>
      </c>
      <c r="AU764">
        <v>0.89649999999999996</v>
      </c>
      <c r="AY764">
        <v>0.79259999999999997</v>
      </c>
      <c r="BF764">
        <v>0.24490000000000001</v>
      </c>
      <c r="BR764">
        <v>76079</v>
      </c>
      <c r="CD764">
        <v>26561</v>
      </c>
      <c r="CP764">
        <v>9661</v>
      </c>
      <c r="DA764">
        <v>12</v>
      </c>
      <c r="DP764">
        <v>0.6</v>
      </c>
    </row>
    <row r="765" spans="1:120" x14ac:dyDescent="0.2">
      <c r="A765">
        <v>0.69020000000000004</v>
      </c>
      <c r="J765">
        <v>3144</v>
      </c>
      <c r="W765">
        <v>67290</v>
      </c>
      <c r="AI765">
        <v>0.82569999999999999</v>
      </c>
      <c r="AU765">
        <v>0.80700000000000005</v>
      </c>
      <c r="AY765">
        <v>0.77649999999999997</v>
      </c>
      <c r="BF765">
        <v>0.1275</v>
      </c>
      <c r="BR765">
        <v>69363</v>
      </c>
      <c r="CD765">
        <v>19500</v>
      </c>
      <c r="CP765">
        <v>11403</v>
      </c>
      <c r="DA765">
        <v>8</v>
      </c>
      <c r="DP765">
        <v>0.60029999999999994</v>
      </c>
    </row>
    <row r="766" spans="1:120" x14ac:dyDescent="0.2">
      <c r="A766">
        <v>0.21049999999999999</v>
      </c>
      <c r="J766">
        <v>2565</v>
      </c>
      <c r="W766">
        <v>36550</v>
      </c>
      <c r="AI766">
        <v>0.68779999999999997</v>
      </c>
      <c r="AU766">
        <v>0.86419999999999997</v>
      </c>
      <c r="AY766">
        <v>0.81599999999999995</v>
      </c>
      <c r="BF766">
        <v>0.33989999999999998</v>
      </c>
      <c r="BR766">
        <v>63905</v>
      </c>
      <c r="CD766">
        <v>22000</v>
      </c>
      <c r="CP766">
        <v>9258</v>
      </c>
      <c r="DA766">
        <v>12</v>
      </c>
      <c r="DP766">
        <v>0.60060000000000002</v>
      </c>
    </row>
    <row r="767" spans="1:120" x14ac:dyDescent="0.2">
      <c r="A767">
        <v>0.72050000000000003</v>
      </c>
      <c r="J767">
        <v>9477</v>
      </c>
      <c r="W767">
        <v>41190</v>
      </c>
      <c r="AI767">
        <v>0.74170000000000003</v>
      </c>
      <c r="AU767">
        <v>0.78700000000000003</v>
      </c>
      <c r="AY767">
        <v>0.73070000000000002</v>
      </c>
      <c r="BF767">
        <v>0.28689999999999999</v>
      </c>
      <c r="BR767">
        <v>66944</v>
      </c>
      <c r="CD767">
        <v>23250</v>
      </c>
      <c r="CP767">
        <v>9676</v>
      </c>
      <c r="DA767">
        <v>11</v>
      </c>
      <c r="DP767">
        <v>0.60170000000000001</v>
      </c>
    </row>
    <row r="768" spans="1:120" x14ac:dyDescent="0.2">
      <c r="A768">
        <v>0.66400000000000003</v>
      </c>
      <c r="J768">
        <v>2741</v>
      </c>
      <c r="W768">
        <v>53020</v>
      </c>
      <c r="AI768">
        <v>0.66090000000000004</v>
      </c>
      <c r="AU768">
        <v>0.69489999999999996</v>
      </c>
      <c r="AY768">
        <v>0.49740000000000001</v>
      </c>
      <c r="BF768">
        <v>0.2419</v>
      </c>
      <c r="BR768">
        <v>69571</v>
      </c>
      <c r="CD768">
        <v>25000</v>
      </c>
      <c r="CP768">
        <v>13500</v>
      </c>
      <c r="DA768">
        <v>16</v>
      </c>
      <c r="DP768">
        <v>0.60199999999999998</v>
      </c>
    </row>
    <row r="769" spans="1:120" x14ac:dyDescent="0.2">
      <c r="A769">
        <v>0.83430000000000004</v>
      </c>
      <c r="J769">
        <v>1904</v>
      </c>
      <c r="W769">
        <v>13572</v>
      </c>
      <c r="AI769">
        <v>0.38450000000000001</v>
      </c>
      <c r="AU769">
        <v>0.68710000000000004</v>
      </c>
      <c r="AY769">
        <v>0.64870000000000005</v>
      </c>
      <c r="BF769">
        <v>0.50419999999999998</v>
      </c>
      <c r="BR769">
        <v>47860</v>
      </c>
      <c r="CD769">
        <v>20000</v>
      </c>
      <c r="CP769">
        <v>7884</v>
      </c>
      <c r="DA769">
        <v>18</v>
      </c>
      <c r="DP769">
        <v>0.60209999999999997</v>
      </c>
    </row>
    <row r="770" spans="1:120" x14ac:dyDescent="0.2">
      <c r="A770">
        <v>0.92149999999999999</v>
      </c>
      <c r="J770">
        <v>9552</v>
      </c>
      <c r="W770">
        <v>18678</v>
      </c>
      <c r="AI770">
        <v>0.4234</v>
      </c>
      <c r="AU770">
        <v>0.81569999999999998</v>
      </c>
      <c r="AY770">
        <v>0.78680000000000005</v>
      </c>
      <c r="BF770">
        <v>0.43290000000000001</v>
      </c>
      <c r="BR770">
        <v>45030</v>
      </c>
      <c r="CD770">
        <v>16023</v>
      </c>
      <c r="CP770">
        <v>7556</v>
      </c>
      <c r="DA770">
        <v>15</v>
      </c>
      <c r="DP770">
        <v>0.60229999999999995</v>
      </c>
    </row>
    <row r="771" spans="1:120" x14ac:dyDescent="0.2">
      <c r="A771">
        <v>0.84019999999999995</v>
      </c>
      <c r="J771">
        <v>12564</v>
      </c>
      <c r="W771">
        <v>18536</v>
      </c>
      <c r="AI771">
        <v>0.52780000000000005</v>
      </c>
      <c r="AU771">
        <v>0.83440000000000003</v>
      </c>
      <c r="AY771">
        <v>0.57440000000000002</v>
      </c>
      <c r="BF771">
        <v>0.36249999999999999</v>
      </c>
      <c r="BR771">
        <v>69781</v>
      </c>
      <c r="CD771">
        <v>14718</v>
      </c>
      <c r="CP771">
        <v>9379</v>
      </c>
      <c r="DA771">
        <v>18</v>
      </c>
      <c r="DP771">
        <v>0.60240000000000005</v>
      </c>
    </row>
    <row r="772" spans="1:120" x14ac:dyDescent="0.2">
      <c r="A772">
        <v>0.63290000000000002</v>
      </c>
      <c r="J772">
        <v>14655</v>
      </c>
      <c r="W772">
        <v>31256</v>
      </c>
      <c r="AI772">
        <v>0.61450000000000005</v>
      </c>
      <c r="AU772">
        <v>0.89380000000000004</v>
      </c>
      <c r="AY772">
        <v>0.73440000000000005</v>
      </c>
      <c r="BF772">
        <v>0.43690000000000001</v>
      </c>
      <c r="BR772">
        <v>67979</v>
      </c>
      <c r="CD772">
        <v>19500</v>
      </c>
      <c r="CP772">
        <v>11012</v>
      </c>
      <c r="DA772">
        <v>16</v>
      </c>
      <c r="DP772">
        <v>0.60260000000000002</v>
      </c>
    </row>
    <row r="773" spans="1:120" x14ac:dyDescent="0.2">
      <c r="A773">
        <v>0.69099999999999995</v>
      </c>
      <c r="J773">
        <v>20112</v>
      </c>
      <c r="W773">
        <v>30447</v>
      </c>
      <c r="AI773">
        <v>0.81620000000000004</v>
      </c>
      <c r="AU773">
        <v>0.85209999999999997</v>
      </c>
      <c r="AY773">
        <v>0.75670000000000004</v>
      </c>
      <c r="BF773">
        <v>0.28120000000000001</v>
      </c>
      <c r="BR773">
        <v>80596</v>
      </c>
      <c r="CD773">
        <v>18500</v>
      </c>
      <c r="CP773">
        <v>11086</v>
      </c>
      <c r="DA773">
        <v>18</v>
      </c>
      <c r="DP773">
        <v>0.60270000000000001</v>
      </c>
    </row>
    <row r="774" spans="1:120" x14ac:dyDescent="0.2">
      <c r="A774">
        <v>0.3861</v>
      </c>
      <c r="J774">
        <v>18101</v>
      </c>
      <c r="W774">
        <v>31536</v>
      </c>
      <c r="AI774">
        <v>0.75180000000000002</v>
      </c>
      <c r="AU774">
        <v>0.89810000000000001</v>
      </c>
      <c r="AY774">
        <v>0.66439999999999999</v>
      </c>
      <c r="BF774">
        <v>0.33129999999999998</v>
      </c>
      <c r="BR774">
        <v>70814</v>
      </c>
      <c r="CD774">
        <v>19000</v>
      </c>
      <c r="CP774">
        <v>12415</v>
      </c>
      <c r="DA774">
        <v>11</v>
      </c>
      <c r="DP774">
        <v>0.60299999999999998</v>
      </c>
    </row>
    <row r="775" spans="1:120" x14ac:dyDescent="0.2">
      <c r="A775">
        <v>0.74180000000000001</v>
      </c>
      <c r="J775">
        <v>1839</v>
      </c>
      <c r="W775">
        <v>32741</v>
      </c>
      <c r="AI775">
        <v>0.75560000000000005</v>
      </c>
      <c r="AU775">
        <v>0.87019999999999997</v>
      </c>
      <c r="AY775">
        <v>0.69750000000000001</v>
      </c>
      <c r="BF775">
        <v>0.39439999999999997</v>
      </c>
      <c r="BR775">
        <v>74502</v>
      </c>
      <c r="CD775">
        <v>18228</v>
      </c>
      <c r="CP775">
        <v>14008</v>
      </c>
      <c r="DA775">
        <v>19</v>
      </c>
      <c r="DP775">
        <v>0.60319999999999996</v>
      </c>
    </row>
    <row r="776" spans="1:120" x14ac:dyDescent="0.2">
      <c r="A776">
        <v>0.4904</v>
      </c>
      <c r="J776">
        <v>1849</v>
      </c>
      <c r="W776">
        <v>22263</v>
      </c>
      <c r="AI776">
        <v>0.66320000000000001</v>
      </c>
      <c r="AU776">
        <v>0.6915</v>
      </c>
      <c r="AY776">
        <v>0.6966</v>
      </c>
      <c r="BF776">
        <v>0.19650000000000001</v>
      </c>
      <c r="BR776">
        <v>55763</v>
      </c>
      <c r="CD776">
        <v>11000</v>
      </c>
      <c r="CP776">
        <v>9954</v>
      </c>
      <c r="DA776">
        <v>14</v>
      </c>
      <c r="DP776">
        <v>0.60360000000000003</v>
      </c>
    </row>
    <row r="777" spans="1:120" x14ac:dyDescent="0.2">
      <c r="A777">
        <v>0.63280000000000003</v>
      </c>
      <c r="J777">
        <v>5784</v>
      </c>
      <c r="W777">
        <v>21215</v>
      </c>
      <c r="AI777">
        <v>0.55079999999999996</v>
      </c>
      <c r="AU777">
        <v>0.7177</v>
      </c>
      <c r="AY777">
        <v>0.88519999999999999</v>
      </c>
      <c r="BF777">
        <v>0.39650000000000002</v>
      </c>
      <c r="BR777">
        <v>64355</v>
      </c>
      <c r="CD777">
        <v>17250</v>
      </c>
      <c r="CP777">
        <v>9835</v>
      </c>
      <c r="DA777">
        <v>13</v>
      </c>
      <c r="DP777">
        <v>0.60389999999999999</v>
      </c>
    </row>
    <row r="778" spans="1:120" x14ac:dyDescent="0.2">
      <c r="A778">
        <v>0.8135</v>
      </c>
      <c r="J778">
        <v>5097</v>
      </c>
      <c r="W778">
        <v>15822</v>
      </c>
      <c r="AI778">
        <v>0.55130000000000001</v>
      </c>
      <c r="AU778">
        <v>0.57720000000000005</v>
      </c>
      <c r="AY778">
        <v>0.94810000000000005</v>
      </c>
      <c r="BF778">
        <v>0.40189999999999998</v>
      </c>
      <c r="BR778">
        <v>54496</v>
      </c>
      <c r="CD778">
        <v>20000</v>
      </c>
      <c r="CP778">
        <v>8645</v>
      </c>
      <c r="DA778">
        <v>17</v>
      </c>
      <c r="DP778">
        <v>0.60450000000000004</v>
      </c>
    </row>
    <row r="779" spans="1:120" x14ac:dyDescent="0.2">
      <c r="A779">
        <v>0.70679999999999998</v>
      </c>
      <c r="J779">
        <v>5901</v>
      </c>
      <c r="W779">
        <v>19653</v>
      </c>
      <c r="AI779">
        <v>0.33310000000000001</v>
      </c>
      <c r="AU779">
        <v>0.81089999999999995</v>
      </c>
      <c r="AY779">
        <v>0.74439999999999995</v>
      </c>
      <c r="BF779">
        <v>0.55600000000000005</v>
      </c>
      <c r="BR779">
        <v>52334</v>
      </c>
      <c r="CD779">
        <v>21028</v>
      </c>
      <c r="CP779">
        <v>9132</v>
      </c>
      <c r="DA779">
        <v>14</v>
      </c>
      <c r="DP779">
        <v>0.6048</v>
      </c>
    </row>
    <row r="780" spans="1:120" x14ac:dyDescent="0.2">
      <c r="A780">
        <v>0.72950000000000004</v>
      </c>
      <c r="J780">
        <v>2755</v>
      </c>
      <c r="W780">
        <v>18784</v>
      </c>
      <c r="AI780">
        <v>0.68030000000000002</v>
      </c>
      <c r="AU780">
        <v>0.76239999999999997</v>
      </c>
      <c r="AY780">
        <v>0.63800000000000001</v>
      </c>
      <c r="BF780">
        <v>0.2742</v>
      </c>
      <c r="BR780">
        <v>60236</v>
      </c>
      <c r="CD780">
        <v>21500</v>
      </c>
      <c r="CP780">
        <v>7557</v>
      </c>
      <c r="DA780">
        <v>15</v>
      </c>
      <c r="DP780">
        <v>0.60499999999999998</v>
      </c>
    </row>
    <row r="781" spans="1:120" x14ac:dyDescent="0.2">
      <c r="A781">
        <v>0.59789999999999999</v>
      </c>
      <c r="J781">
        <v>3869</v>
      </c>
      <c r="W781">
        <v>19771</v>
      </c>
      <c r="AI781">
        <v>0.50209999999999999</v>
      </c>
      <c r="AU781">
        <v>0.86990000000000001</v>
      </c>
      <c r="AY781">
        <v>0.86360000000000003</v>
      </c>
      <c r="BF781">
        <v>0.38829999999999998</v>
      </c>
      <c r="BR781">
        <v>54247</v>
      </c>
      <c r="CD781">
        <v>24250</v>
      </c>
      <c r="CP781">
        <v>8123</v>
      </c>
      <c r="DA781">
        <v>11</v>
      </c>
      <c r="DP781">
        <v>0.60499999999999998</v>
      </c>
    </row>
    <row r="782" spans="1:120" x14ac:dyDescent="0.2">
      <c r="A782">
        <v>0.77700000000000002</v>
      </c>
      <c r="J782">
        <v>6086</v>
      </c>
      <c r="W782">
        <v>19569</v>
      </c>
      <c r="AI782">
        <v>0.71450000000000002</v>
      </c>
      <c r="AU782">
        <v>0.85019999999999996</v>
      </c>
      <c r="AY782">
        <v>0.83620000000000005</v>
      </c>
      <c r="BF782">
        <v>0.27639999999999998</v>
      </c>
      <c r="BR782">
        <v>67316</v>
      </c>
      <c r="CD782">
        <v>19500</v>
      </c>
      <c r="CP782">
        <v>8765</v>
      </c>
      <c r="DA782">
        <v>16</v>
      </c>
      <c r="DP782">
        <v>0.60580000000000001</v>
      </c>
    </row>
    <row r="783" spans="1:120" x14ac:dyDescent="0.2">
      <c r="A783">
        <v>0.66449999999999998</v>
      </c>
      <c r="J783">
        <v>4643</v>
      </c>
      <c r="W783">
        <v>18822</v>
      </c>
      <c r="AI783">
        <v>0.71599999999999997</v>
      </c>
      <c r="AU783">
        <v>0.75509999999999999</v>
      </c>
      <c r="AY783">
        <v>0.83979999999999999</v>
      </c>
      <c r="BF783">
        <v>0.31900000000000001</v>
      </c>
      <c r="BR783">
        <v>58073</v>
      </c>
      <c r="CD783">
        <v>18750</v>
      </c>
      <c r="CP783">
        <v>8406</v>
      </c>
      <c r="DA783">
        <v>16</v>
      </c>
      <c r="DP783">
        <v>0.60589999999999999</v>
      </c>
    </row>
    <row r="784" spans="1:120" x14ac:dyDescent="0.2">
      <c r="A784">
        <v>0.61609999999999998</v>
      </c>
      <c r="J784">
        <v>5473</v>
      </c>
      <c r="W784">
        <v>19781</v>
      </c>
      <c r="AI784">
        <v>0.68810000000000004</v>
      </c>
      <c r="AU784">
        <v>0.70450000000000002</v>
      </c>
      <c r="AY784">
        <v>0.76929999999999998</v>
      </c>
      <c r="BF784">
        <v>0.36020000000000002</v>
      </c>
      <c r="BR784">
        <v>60386</v>
      </c>
      <c r="CD784">
        <v>19812</v>
      </c>
      <c r="CP784">
        <v>7888</v>
      </c>
      <c r="DA784">
        <v>13</v>
      </c>
      <c r="DP784">
        <v>0.60629999999999995</v>
      </c>
    </row>
    <row r="785" spans="1:120" x14ac:dyDescent="0.2">
      <c r="A785">
        <v>0.69599999999999995</v>
      </c>
      <c r="J785">
        <v>1823</v>
      </c>
      <c r="W785">
        <v>18735</v>
      </c>
      <c r="AI785">
        <v>0.60360000000000003</v>
      </c>
      <c r="AU785">
        <v>0.77669999999999995</v>
      </c>
      <c r="AY785">
        <v>0.84670000000000001</v>
      </c>
      <c r="BF785">
        <v>0.39650000000000002</v>
      </c>
      <c r="BR785">
        <v>57566</v>
      </c>
      <c r="CD785">
        <v>20880</v>
      </c>
      <c r="CP785">
        <v>8147</v>
      </c>
      <c r="DA785">
        <v>15</v>
      </c>
      <c r="DP785">
        <v>0.60670000000000002</v>
      </c>
    </row>
    <row r="786" spans="1:120" x14ac:dyDescent="0.2">
      <c r="A786">
        <v>0.80549999999999999</v>
      </c>
      <c r="J786">
        <v>3197</v>
      </c>
      <c r="W786">
        <v>18678</v>
      </c>
      <c r="AI786">
        <v>0.45300000000000001</v>
      </c>
      <c r="AU786">
        <v>0.80310000000000004</v>
      </c>
      <c r="AY786">
        <v>0.97889999999999999</v>
      </c>
      <c r="BF786">
        <v>0.40339999999999998</v>
      </c>
      <c r="BR786">
        <v>47866</v>
      </c>
      <c r="CD786">
        <v>24250</v>
      </c>
      <c r="CP786">
        <v>7383</v>
      </c>
      <c r="DA786">
        <v>11</v>
      </c>
      <c r="DP786">
        <v>0.60709999999999997</v>
      </c>
    </row>
    <row r="787" spans="1:120" x14ac:dyDescent="0.2">
      <c r="A787">
        <v>0.77700000000000002</v>
      </c>
      <c r="J787">
        <v>4162</v>
      </c>
      <c r="W787">
        <v>19203</v>
      </c>
      <c r="AI787">
        <v>0.62770000000000004</v>
      </c>
      <c r="AU787">
        <v>0.7177</v>
      </c>
      <c r="AY787">
        <v>0.73360000000000003</v>
      </c>
      <c r="BF787">
        <v>0.35510000000000003</v>
      </c>
      <c r="BR787">
        <v>45092</v>
      </c>
      <c r="CD787">
        <v>21067</v>
      </c>
      <c r="CP787">
        <v>8079</v>
      </c>
      <c r="DA787">
        <v>12</v>
      </c>
      <c r="DP787">
        <v>0.60840000000000005</v>
      </c>
    </row>
    <row r="788" spans="1:120" x14ac:dyDescent="0.2">
      <c r="A788">
        <v>0.74050000000000005</v>
      </c>
      <c r="J788">
        <v>3769</v>
      </c>
      <c r="W788">
        <v>18842</v>
      </c>
      <c r="AI788">
        <v>0.44569999999999999</v>
      </c>
      <c r="AU788">
        <v>0.73199999999999998</v>
      </c>
      <c r="AY788">
        <v>0.73329999999999995</v>
      </c>
      <c r="BF788">
        <v>0.49270000000000003</v>
      </c>
      <c r="BR788">
        <v>58526</v>
      </c>
      <c r="CD788">
        <v>14997</v>
      </c>
      <c r="CP788">
        <v>10290</v>
      </c>
      <c r="DA788">
        <v>17</v>
      </c>
      <c r="DP788">
        <v>0.60880000000000001</v>
      </c>
    </row>
    <row r="789" spans="1:120" x14ac:dyDescent="0.2">
      <c r="A789">
        <v>0.83630000000000004</v>
      </c>
      <c r="J789">
        <v>1285</v>
      </c>
      <c r="W789">
        <v>18945</v>
      </c>
      <c r="AI789">
        <v>0.58509999999999995</v>
      </c>
      <c r="AU789">
        <v>0.83460000000000001</v>
      </c>
      <c r="AY789">
        <v>0.83550000000000002</v>
      </c>
      <c r="BF789">
        <v>0.40560000000000002</v>
      </c>
      <c r="BR789">
        <v>56403</v>
      </c>
      <c r="CD789">
        <v>21196</v>
      </c>
      <c r="CP789">
        <v>8116</v>
      </c>
      <c r="DA789">
        <v>15</v>
      </c>
      <c r="DP789">
        <v>0.60909999999999997</v>
      </c>
    </row>
    <row r="790" spans="1:120" x14ac:dyDescent="0.2">
      <c r="A790">
        <v>0.78410000000000002</v>
      </c>
      <c r="J790">
        <v>15477</v>
      </c>
      <c r="W790">
        <v>19159</v>
      </c>
      <c r="AI790">
        <v>0.64390000000000003</v>
      </c>
      <c r="AU790">
        <v>0.90129999999999999</v>
      </c>
      <c r="AY790">
        <v>0.77190000000000003</v>
      </c>
      <c r="BF790">
        <v>0.22120000000000001</v>
      </c>
      <c r="BR790">
        <v>95951</v>
      </c>
      <c r="CD790">
        <v>23250</v>
      </c>
      <c r="CP790">
        <v>8873</v>
      </c>
      <c r="DA790">
        <v>15</v>
      </c>
      <c r="DP790">
        <v>0.60950000000000004</v>
      </c>
    </row>
    <row r="791" spans="1:120" x14ac:dyDescent="0.2">
      <c r="A791">
        <v>0.72409999999999997</v>
      </c>
      <c r="J791">
        <v>4040</v>
      </c>
      <c r="W791">
        <v>65528</v>
      </c>
      <c r="AI791">
        <v>0.83609999999999995</v>
      </c>
      <c r="AU791">
        <v>0.88829999999999998</v>
      </c>
      <c r="AY791">
        <v>0.75980000000000003</v>
      </c>
      <c r="BF791">
        <v>0.17069999999999999</v>
      </c>
      <c r="BR791">
        <v>79164</v>
      </c>
      <c r="CD791">
        <v>26000</v>
      </c>
      <c r="CP791">
        <v>13189</v>
      </c>
      <c r="DA791">
        <v>15</v>
      </c>
      <c r="DP791">
        <v>0.60960000000000003</v>
      </c>
    </row>
    <row r="792" spans="1:120" x14ac:dyDescent="0.2">
      <c r="A792">
        <v>0.4592</v>
      </c>
      <c r="J792">
        <v>2046</v>
      </c>
      <c r="W792">
        <v>22450</v>
      </c>
      <c r="AI792">
        <v>0.72389999999999999</v>
      </c>
      <c r="AU792">
        <v>0.90180000000000005</v>
      </c>
      <c r="AY792">
        <v>0.92959999999999998</v>
      </c>
      <c r="BF792">
        <v>0.30199999999999999</v>
      </c>
      <c r="BR792">
        <v>53419</v>
      </c>
      <c r="CD792">
        <v>15547</v>
      </c>
      <c r="CP792">
        <v>9964</v>
      </c>
      <c r="DA792">
        <v>10</v>
      </c>
      <c r="DP792">
        <v>0.61019999999999996</v>
      </c>
    </row>
    <row r="793" spans="1:120" x14ac:dyDescent="0.2">
      <c r="A793">
        <v>0.60829999999999995</v>
      </c>
      <c r="J793">
        <v>962</v>
      </c>
      <c r="W793">
        <v>69039</v>
      </c>
      <c r="AI793">
        <v>0.80389999999999995</v>
      </c>
      <c r="AU793">
        <v>0.84460000000000002</v>
      </c>
      <c r="AY793">
        <v>0.73870000000000002</v>
      </c>
      <c r="BF793">
        <v>0.14360000000000001</v>
      </c>
      <c r="BR793">
        <v>88604</v>
      </c>
      <c r="CD793">
        <v>25337</v>
      </c>
      <c r="CP793">
        <v>12031</v>
      </c>
      <c r="DA793">
        <v>9</v>
      </c>
      <c r="DP793">
        <v>0.61029999999999995</v>
      </c>
    </row>
    <row r="794" spans="1:120" x14ac:dyDescent="0.2">
      <c r="A794">
        <v>0.43919999999999998</v>
      </c>
      <c r="J794">
        <v>2278</v>
      </c>
      <c r="W794">
        <v>895</v>
      </c>
      <c r="AI794">
        <v>0.82379999999999998</v>
      </c>
      <c r="AU794">
        <v>0.70709999999999995</v>
      </c>
      <c r="AY794">
        <v>0.8609</v>
      </c>
      <c r="BF794">
        <v>7.8100000000000003E-2</v>
      </c>
      <c r="BR794">
        <v>90610</v>
      </c>
      <c r="CD794">
        <v>8833</v>
      </c>
      <c r="CP794">
        <v>11875</v>
      </c>
      <c r="DA794">
        <v>13</v>
      </c>
      <c r="DP794">
        <v>0.61070000000000002</v>
      </c>
    </row>
    <row r="795" spans="1:120" x14ac:dyDescent="0.2">
      <c r="A795">
        <v>0.34239999999999998</v>
      </c>
      <c r="J795">
        <v>2444</v>
      </c>
      <c r="W795">
        <v>26930</v>
      </c>
      <c r="AI795">
        <v>0.56240000000000001</v>
      </c>
      <c r="AU795">
        <v>0.94899999999999995</v>
      </c>
      <c r="AY795">
        <v>0.70179999999999998</v>
      </c>
      <c r="BF795">
        <v>0.3337</v>
      </c>
      <c r="BR795">
        <v>63277</v>
      </c>
      <c r="CD795">
        <v>22500</v>
      </c>
      <c r="CP795">
        <v>9148</v>
      </c>
      <c r="DA795">
        <v>12</v>
      </c>
      <c r="DP795">
        <v>0.61219999999999997</v>
      </c>
    </row>
    <row r="796" spans="1:120" x14ac:dyDescent="0.2">
      <c r="A796">
        <v>0.91949999999999998</v>
      </c>
      <c r="J796">
        <v>603</v>
      </c>
      <c r="W796">
        <v>71030</v>
      </c>
      <c r="AI796">
        <v>0.91080000000000005</v>
      </c>
      <c r="AU796">
        <v>0.76470000000000005</v>
      </c>
      <c r="AY796">
        <v>0.75719999999999998</v>
      </c>
      <c r="BF796">
        <v>0.19239999999999999</v>
      </c>
      <c r="BR796">
        <v>71366</v>
      </c>
      <c r="CD796">
        <v>18625</v>
      </c>
      <c r="CP796">
        <v>13587</v>
      </c>
      <c r="DA796">
        <v>7</v>
      </c>
      <c r="DP796">
        <v>0.61229999999999996</v>
      </c>
    </row>
    <row r="797" spans="1:120" x14ac:dyDescent="0.2">
      <c r="A797">
        <v>0.1857</v>
      </c>
      <c r="J797">
        <v>3244</v>
      </c>
      <c r="W797">
        <v>28670</v>
      </c>
      <c r="AI797">
        <v>0.3145</v>
      </c>
      <c r="AU797">
        <v>0.8548</v>
      </c>
      <c r="AY797">
        <v>0.85170000000000001</v>
      </c>
      <c r="BF797">
        <v>0.64770000000000005</v>
      </c>
      <c r="BR797">
        <v>38857</v>
      </c>
      <c r="CD797">
        <v>21250</v>
      </c>
      <c r="CP797">
        <v>5508</v>
      </c>
      <c r="DA797">
        <v>10</v>
      </c>
      <c r="DP797">
        <v>0.61229999999999996</v>
      </c>
    </row>
    <row r="798" spans="1:120" x14ac:dyDescent="0.2">
      <c r="A798">
        <v>0.8659</v>
      </c>
      <c r="J798">
        <v>1651</v>
      </c>
      <c r="W798">
        <v>51400</v>
      </c>
      <c r="AI798">
        <v>0.75680000000000003</v>
      </c>
      <c r="AU798">
        <v>0.83420000000000005</v>
      </c>
      <c r="AY798">
        <v>0.73629999999999995</v>
      </c>
      <c r="BF798">
        <v>0.15570000000000001</v>
      </c>
      <c r="BR798">
        <v>46459</v>
      </c>
      <c r="CD798">
        <v>27000</v>
      </c>
      <c r="CP798">
        <v>4435</v>
      </c>
      <c r="DA798">
        <v>9</v>
      </c>
      <c r="DP798">
        <v>0.61240000000000006</v>
      </c>
    </row>
    <row r="799" spans="1:120" x14ac:dyDescent="0.2">
      <c r="A799">
        <v>0.9264</v>
      </c>
      <c r="J799">
        <v>759</v>
      </c>
      <c r="W799">
        <v>53200</v>
      </c>
      <c r="AI799">
        <v>0.65139999999999998</v>
      </c>
      <c r="AU799">
        <v>0.79310000000000003</v>
      </c>
      <c r="AY799">
        <v>0.73050000000000004</v>
      </c>
      <c r="BF799">
        <v>0.23849999999999999</v>
      </c>
      <c r="BR799">
        <v>74360</v>
      </c>
      <c r="CD799">
        <v>25000</v>
      </c>
      <c r="CP799">
        <v>8122</v>
      </c>
      <c r="DA799">
        <v>11</v>
      </c>
      <c r="DP799">
        <v>0.61250000000000004</v>
      </c>
    </row>
    <row r="800" spans="1:120" x14ac:dyDescent="0.2">
      <c r="A800">
        <v>0.88</v>
      </c>
      <c r="J800">
        <v>2852</v>
      </c>
      <c r="W800">
        <v>25191</v>
      </c>
      <c r="AI800">
        <v>0.3765</v>
      </c>
      <c r="AU800">
        <v>0.9153</v>
      </c>
      <c r="AY800">
        <v>0.84819999999999995</v>
      </c>
      <c r="BF800">
        <v>0.62290000000000001</v>
      </c>
      <c r="BR800">
        <v>42215</v>
      </c>
      <c r="CD800">
        <v>26967</v>
      </c>
      <c r="CP800">
        <v>6287</v>
      </c>
      <c r="DA800">
        <v>19</v>
      </c>
      <c r="DP800">
        <v>0.61309999999999998</v>
      </c>
    </row>
    <row r="801" spans="1:120" x14ac:dyDescent="0.2">
      <c r="A801">
        <v>0.94420000000000004</v>
      </c>
      <c r="J801">
        <v>244</v>
      </c>
      <c r="W801">
        <v>51800</v>
      </c>
      <c r="AI801">
        <v>0.83199999999999996</v>
      </c>
      <c r="AU801">
        <v>0.73329999999999995</v>
      </c>
      <c r="AY801">
        <v>0.84760000000000002</v>
      </c>
      <c r="BF801">
        <v>0.13439999999999999</v>
      </c>
      <c r="BR801">
        <v>71353</v>
      </c>
      <c r="CD801">
        <v>18250</v>
      </c>
      <c r="CP801">
        <v>13637</v>
      </c>
      <c r="DA801">
        <v>7</v>
      </c>
      <c r="DP801">
        <v>0.61319999999999997</v>
      </c>
    </row>
    <row r="802" spans="1:120" x14ac:dyDescent="0.2">
      <c r="A802">
        <v>0.55620000000000003</v>
      </c>
      <c r="J802">
        <v>1217</v>
      </c>
      <c r="W802">
        <v>28917</v>
      </c>
      <c r="AI802">
        <v>0.6774</v>
      </c>
      <c r="AU802">
        <v>0.61670000000000003</v>
      </c>
      <c r="AY802">
        <v>0.9577</v>
      </c>
      <c r="BF802">
        <v>0.40289999999999998</v>
      </c>
      <c r="BR802">
        <v>40457</v>
      </c>
      <c r="CD802">
        <v>22250</v>
      </c>
      <c r="CP802">
        <v>7653</v>
      </c>
      <c r="DA802">
        <v>8</v>
      </c>
      <c r="DP802">
        <v>0.61319999999999997</v>
      </c>
    </row>
    <row r="803" spans="1:120" x14ac:dyDescent="0.2">
      <c r="A803">
        <v>0.82940000000000003</v>
      </c>
      <c r="J803">
        <v>1156</v>
      </c>
      <c r="W803">
        <v>29082</v>
      </c>
      <c r="AI803">
        <v>0.50700000000000001</v>
      </c>
      <c r="AU803">
        <v>0.77939999999999998</v>
      </c>
      <c r="AY803">
        <v>0.80379999999999996</v>
      </c>
      <c r="BF803">
        <v>0.50039999999999996</v>
      </c>
      <c r="BR803">
        <v>58700</v>
      </c>
      <c r="CD803">
        <v>27000</v>
      </c>
      <c r="CP803">
        <v>6685</v>
      </c>
      <c r="DA803">
        <v>11</v>
      </c>
      <c r="DP803">
        <v>0.61329999999999996</v>
      </c>
    </row>
    <row r="804" spans="1:120" x14ac:dyDescent="0.2">
      <c r="A804">
        <v>0.76329999999999998</v>
      </c>
      <c r="J804">
        <v>2128</v>
      </c>
      <c r="W804">
        <v>56550</v>
      </c>
      <c r="AI804">
        <v>0.72550000000000003</v>
      </c>
      <c r="AU804">
        <v>0.83030000000000004</v>
      </c>
      <c r="AY804">
        <v>0.77990000000000004</v>
      </c>
      <c r="BF804">
        <v>0.28489999999999999</v>
      </c>
      <c r="BR804">
        <v>62069</v>
      </c>
      <c r="CD804">
        <v>27000</v>
      </c>
      <c r="CP804">
        <v>8582</v>
      </c>
      <c r="DA804">
        <v>8</v>
      </c>
      <c r="DP804">
        <v>0.61360000000000003</v>
      </c>
    </row>
    <row r="805" spans="1:120" x14ac:dyDescent="0.2">
      <c r="A805">
        <v>0.54569999999999996</v>
      </c>
      <c r="J805">
        <v>2152</v>
      </c>
      <c r="W805">
        <v>46800</v>
      </c>
      <c r="AI805">
        <v>0.72199999999999998</v>
      </c>
      <c r="AU805">
        <v>0.7198</v>
      </c>
      <c r="AY805">
        <v>0.75490000000000002</v>
      </c>
      <c r="BF805">
        <v>0.23780000000000001</v>
      </c>
      <c r="BR805">
        <v>61295</v>
      </c>
      <c r="CD805">
        <v>25788</v>
      </c>
      <c r="CP805">
        <v>8905</v>
      </c>
      <c r="DA805">
        <v>12</v>
      </c>
      <c r="DP805">
        <v>0.61380000000000001</v>
      </c>
    </row>
    <row r="806" spans="1:120" x14ac:dyDescent="0.2">
      <c r="A806">
        <v>0.77090000000000003</v>
      </c>
      <c r="J806">
        <v>1948</v>
      </c>
      <c r="W806">
        <v>45000</v>
      </c>
      <c r="AI806">
        <v>0.55530000000000002</v>
      </c>
      <c r="AU806">
        <v>0.78800000000000003</v>
      </c>
      <c r="AY806">
        <v>0.75190000000000001</v>
      </c>
      <c r="BF806">
        <v>0.3624</v>
      </c>
      <c r="BR806">
        <v>55055</v>
      </c>
      <c r="CD806">
        <v>27000</v>
      </c>
      <c r="CP806">
        <v>8028</v>
      </c>
      <c r="DA806">
        <v>14</v>
      </c>
      <c r="DP806">
        <v>0.61399999999999999</v>
      </c>
    </row>
    <row r="807" spans="1:120" x14ac:dyDescent="0.2">
      <c r="A807">
        <v>0.5806</v>
      </c>
      <c r="J807">
        <v>1359</v>
      </c>
      <c r="W807">
        <v>49610</v>
      </c>
      <c r="AI807">
        <v>0.66739999999999999</v>
      </c>
      <c r="AU807">
        <v>0.9224</v>
      </c>
      <c r="AY807">
        <v>0.88260000000000005</v>
      </c>
      <c r="BF807">
        <v>0.28310000000000002</v>
      </c>
      <c r="BR807">
        <v>58336</v>
      </c>
      <c r="CD807">
        <v>27000</v>
      </c>
      <c r="CP807">
        <v>8854</v>
      </c>
      <c r="DA807">
        <v>10</v>
      </c>
      <c r="DP807">
        <v>0.61450000000000005</v>
      </c>
    </row>
    <row r="808" spans="1:120" x14ac:dyDescent="0.2">
      <c r="A808">
        <v>0.80220000000000002</v>
      </c>
      <c r="J808">
        <v>3876</v>
      </c>
      <c r="W808">
        <v>65920</v>
      </c>
      <c r="AI808">
        <v>0.81789999999999996</v>
      </c>
      <c r="AU808">
        <v>0.93679999999999997</v>
      </c>
      <c r="AY808">
        <v>0.90720000000000001</v>
      </c>
      <c r="BF808">
        <v>0.14749999999999999</v>
      </c>
      <c r="BR808">
        <v>75217</v>
      </c>
      <c r="CD808">
        <v>25000</v>
      </c>
      <c r="CP808">
        <v>12083</v>
      </c>
      <c r="DA808">
        <v>8</v>
      </c>
      <c r="DP808">
        <v>0.61450000000000005</v>
      </c>
    </row>
    <row r="809" spans="1:120" x14ac:dyDescent="0.2">
      <c r="A809">
        <v>0.29430000000000001</v>
      </c>
      <c r="J809">
        <v>1348</v>
      </c>
      <c r="W809">
        <v>67812</v>
      </c>
      <c r="AI809">
        <v>0.86319999999999997</v>
      </c>
      <c r="AU809">
        <v>0.84430000000000005</v>
      </c>
      <c r="AY809">
        <v>0.83599999999999997</v>
      </c>
      <c r="BF809">
        <v>0.12379999999999999</v>
      </c>
      <c r="BR809">
        <v>93807</v>
      </c>
      <c r="CD809">
        <v>27000</v>
      </c>
      <c r="CP809">
        <v>13254</v>
      </c>
      <c r="DA809">
        <v>9</v>
      </c>
      <c r="DP809">
        <v>0.61539999999999995</v>
      </c>
    </row>
    <row r="810" spans="1:120" x14ac:dyDescent="0.2">
      <c r="A810">
        <v>0.2893</v>
      </c>
      <c r="J810">
        <v>7304</v>
      </c>
      <c r="W810">
        <v>35874</v>
      </c>
      <c r="AI810">
        <v>0.59919999999999995</v>
      </c>
      <c r="AU810">
        <v>0.98</v>
      </c>
      <c r="AY810">
        <v>0.88790000000000002</v>
      </c>
      <c r="BF810">
        <v>0.43009999999999998</v>
      </c>
      <c r="BR810">
        <v>51051</v>
      </c>
      <c r="CD810">
        <v>25500</v>
      </c>
      <c r="CP810">
        <v>7520</v>
      </c>
      <c r="DA810">
        <v>12</v>
      </c>
      <c r="DP810">
        <v>0.61580000000000001</v>
      </c>
    </row>
    <row r="811" spans="1:120" x14ac:dyDescent="0.2">
      <c r="A811">
        <v>0.86950000000000005</v>
      </c>
      <c r="J811">
        <v>834</v>
      </c>
      <c r="W811">
        <v>66246</v>
      </c>
      <c r="AI811">
        <v>0.94130000000000003</v>
      </c>
      <c r="AU811">
        <v>0.7097</v>
      </c>
      <c r="AY811">
        <v>0.90690000000000004</v>
      </c>
      <c r="BF811">
        <v>0.16039999999999999</v>
      </c>
      <c r="BR811">
        <v>114862</v>
      </c>
      <c r="CD811">
        <v>21750</v>
      </c>
      <c r="CP811">
        <v>13972</v>
      </c>
      <c r="DA811">
        <v>5</v>
      </c>
      <c r="DP811">
        <v>0.6159</v>
      </c>
    </row>
    <row r="812" spans="1:120" x14ac:dyDescent="0.2">
      <c r="A812">
        <v>0.1166</v>
      </c>
      <c r="J812">
        <v>1232</v>
      </c>
      <c r="W812">
        <v>46314</v>
      </c>
      <c r="AI812">
        <v>0.60389999999999999</v>
      </c>
      <c r="AU812">
        <v>0.77810000000000001</v>
      </c>
      <c r="AY812">
        <v>0.77890000000000004</v>
      </c>
      <c r="BF812">
        <v>0.43569999999999998</v>
      </c>
      <c r="BR812">
        <v>59460</v>
      </c>
      <c r="CD812">
        <v>27000</v>
      </c>
      <c r="CP812">
        <v>7285</v>
      </c>
      <c r="DA812">
        <v>9</v>
      </c>
      <c r="DP812">
        <v>0.61619999999999997</v>
      </c>
    </row>
    <row r="813" spans="1:120" x14ac:dyDescent="0.2">
      <c r="A813">
        <v>0.8407</v>
      </c>
      <c r="J813">
        <v>815</v>
      </c>
      <c r="W813">
        <v>44626</v>
      </c>
      <c r="AI813">
        <v>0.63060000000000005</v>
      </c>
      <c r="AU813">
        <v>0.62429999999999997</v>
      </c>
      <c r="AY813">
        <v>0.8589</v>
      </c>
      <c r="BF813">
        <v>0.21829999999999999</v>
      </c>
      <c r="BR813">
        <v>52410</v>
      </c>
      <c r="CD813">
        <v>23250</v>
      </c>
      <c r="CP813">
        <v>8160</v>
      </c>
      <c r="DA813">
        <v>10</v>
      </c>
      <c r="DP813">
        <v>0.61619999999999997</v>
      </c>
    </row>
    <row r="814" spans="1:120" x14ac:dyDescent="0.2">
      <c r="A814">
        <v>0.61960000000000004</v>
      </c>
      <c r="J814">
        <v>1628</v>
      </c>
      <c r="W814">
        <v>39870</v>
      </c>
      <c r="AI814">
        <v>0.48780000000000001</v>
      </c>
      <c r="AU814">
        <v>0.69279999999999997</v>
      </c>
      <c r="AY814">
        <v>0.9083</v>
      </c>
      <c r="BF814">
        <v>0.52080000000000004</v>
      </c>
      <c r="BR814">
        <v>52015</v>
      </c>
      <c r="CD814">
        <v>26389</v>
      </c>
      <c r="CP814">
        <v>5821</v>
      </c>
      <c r="DA814">
        <v>10</v>
      </c>
      <c r="DP814">
        <v>0.61680000000000001</v>
      </c>
    </row>
    <row r="815" spans="1:120" x14ac:dyDescent="0.2">
      <c r="A815">
        <v>0.74460000000000004</v>
      </c>
      <c r="J815">
        <v>2273</v>
      </c>
      <c r="W815">
        <v>44850</v>
      </c>
      <c r="AI815">
        <v>0.55910000000000004</v>
      </c>
      <c r="AU815">
        <v>0.91979999999999995</v>
      </c>
      <c r="AY815">
        <v>0.73360000000000003</v>
      </c>
      <c r="BF815">
        <v>0.29899999999999999</v>
      </c>
      <c r="BR815">
        <v>55838</v>
      </c>
      <c r="CD815">
        <v>25000</v>
      </c>
      <c r="CP815">
        <v>9069</v>
      </c>
      <c r="DA815">
        <v>14</v>
      </c>
      <c r="DP815">
        <v>0.6169</v>
      </c>
    </row>
    <row r="816" spans="1:120" x14ac:dyDescent="0.2">
      <c r="A816">
        <v>0.93210000000000004</v>
      </c>
      <c r="J816">
        <v>13233</v>
      </c>
      <c r="W816">
        <v>65650</v>
      </c>
      <c r="AI816">
        <v>0.79779999999999995</v>
      </c>
      <c r="AU816">
        <v>0.89510000000000001</v>
      </c>
      <c r="AY816">
        <v>0.87350000000000005</v>
      </c>
      <c r="BF816">
        <v>0.1275</v>
      </c>
      <c r="BR816">
        <v>70204</v>
      </c>
      <c r="CD816">
        <v>19000</v>
      </c>
      <c r="CP816">
        <v>10034</v>
      </c>
      <c r="DA816">
        <v>11</v>
      </c>
      <c r="DP816">
        <v>0.6179</v>
      </c>
    </row>
    <row r="817" spans="1:120" x14ac:dyDescent="0.2">
      <c r="A817">
        <v>0.4209</v>
      </c>
      <c r="J817">
        <v>5350</v>
      </c>
      <c r="W817">
        <v>62412</v>
      </c>
      <c r="AI817">
        <v>0.78159999999999996</v>
      </c>
      <c r="AU817">
        <v>0.84150000000000003</v>
      </c>
      <c r="AY817">
        <v>0.82689999999999997</v>
      </c>
      <c r="BF817">
        <v>0.2676</v>
      </c>
      <c r="BR817">
        <v>84648</v>
      </c>
      <c r="CD817">
        <v>25325</v>
      </c>
      <c r="CP817">
        <v>12380</v>
      </c>
      <c r="DA817">
        <v>9</v>
      </c>
      <c r="DP817">
        <v>0.61799999999999999</v>
      </c>
    </row>
    <row r="818" spans="1:120" x14ac:dyDescent="0.2">
      <c r="A818">
        <v>0.7944</v>
      </c>
      <c r="J818">
        <v>4814</v>
      </c>
      <c r="W818">
        <v>48986</v>
      </c>
      <c r="AI818">
        <v>0.77490000000000003</v>
      </c>
      <c r="AU818">
        <v>0.72130000000000005</v>
      </c>
      <c r="AY818">
        <v>0.89649999999999996</v>
      </c>
      <c r="BF818">
        <v>0.2024</v>
      </c>
      <c r="BR818">
        <v>74742</v>
      </c>
      <c r="CD818">
        <v>26244</v>
      </c>
      <c r="CP818">
        <v>10204</v>
      </c>
      <c r="DA818">
        <v>12</v>
      </c>
      <c r="DP818">
        <v>0.61819999999999997</v>
      </c>
    </row>
    <row r="819" spans="1:120" x14ac:dyDescent="0.2">
      <c r="A819">
        <v>0.83560000000000001</v>
      </c>
      <c r="J819">
        <v>2404</v>
      </c>
      <c r="W819">
        <v>19502</v>
      </c>
      <c r="AI819">
        <v>0.43120000000000003</v>
      </c>
      <c r="AU819">
        <v>0.65469999999999995</v>
      </c>
      <c r="AY819">
        <v>0.80700000000000005</v>
      </c>
      <c r="BF819">
        <v>0.41489999999999999</v>
      </c>
      <c r="BR819">
        <v>56148</v>
      </c>
      <c r="CD819">
        <v>24218</v>
      </c>
      <c r="CP819">
        <v>10957</v>
      </c>
      <c r="DA819">
        <v>21</v>
      </c>
      <c r="DP819">
        <v>0.61870000000000003</v>
      </c>
    </row>
    <row r="820" spans="1:120" x14ac:dyDescent="0.2">
      <c r="A820">
        <v>0.92049999999999998</v>
      </c>
      <c r="J820">
        <v>1868</v>
      </c>
      <c r="W820">
        <v>38400</v>
      </c>
      <c r="AI820">
        <v>0.54</v>
      </c>
      <c r="AU820">
        <v>0.83720000000000006</v>
      </c>
      <c r="AY820">
        <v>0.86419999999999997</v>
      </c>
      <c r="BF820">
        <v>0.41920000000000002</v>
      </c>
      <c r="BR820">
        <v>51655</v>
      </c>
      <c r="CD820">
        <v>25000</v>
      </c>
      <c r="CP820">
        <v>5855</v>
      </c>
      <c r="DA820">
        <v>21</v>
      </c>
      <c r="DP820">
        <v>0.61880000000000002</v>
      </c>
    </row>
    <row r="821" spans="1:120" x14ac:dyDescent="0.2">
      <c r="A821">
        <v>0.90769999999999995</v>
      </c>
      <c r="J821">
        <v>1799</v>
      </c>
      <c r="W821">
        <v>37950</v>
      </c>
      <c r="AI821">
        <v>0.76170000000000004</v>
      </c>
      <c r="AU821">
        <v>0.90239999999999998</v>
      </c>
      <c r="AY821">
        <v>0.78700000000000003</v>
      </c>
      <c r="BF821">
        <v>0.2084</v>
      </c>
      <c r="BR821">
        <v>62399</v>
      </c>
      <c r="CD821">
        <v>27000</v>
      </c>
      <c r="CP821">
        <v>9109</v>
      </c>
      <c r="DA821">
        <v>13</v>
      </c>
      <c r="DP821">
        <v>0.61899999999999999</v>
      </c>
    </row>
    <row r="822" spans="1:120" x14ac:dyDescent="0.2">
      <c r="A822">
        <v>0.77869999999999995</v>
      </c>
      <c r="J822">
        <v>2365</v>
      </c>
      <c r="W822">
        <v>70794</v>
      </c>
      <c r="AI822">
        <v>0.8377</v>
      </c>
      <c r="AU822">
        <v>0.76170000000000004</v>
      </c>
      <c r="AY822">
        <v>0.69489999999999996</v>
      </c>
      <c r="BF822">
        <v>0.158</v>
      </c>
      <c r="BR822">
        <v>76124</v>
      </c>
      <c r="CD822">
        <v>19000</v>
      </c>
      <c r="CP822">
        <v>11293</v>
      </c>
      <c r="DA822">
        <v>9</v>
      </c>
      <c r="DP822">
        <v>0.61950000000000005</v>
      </c>
    </row>
    <row r="823" spans="1:120" x14ac:dyDescent="0.2">
      <c r="A823">
        <v>0.28189999999999998</v>
      </c>
      <c r="J823">
        <v>2099</v>
      </c>
      <c r="W823">
        <v>40656</v>
      </c>
      <c r="AI823">
        <v>0.66359999999999997</v>
      </c>
      <c r="AU823">
        <v>0.91210000000000002</v>
      </c>
      <c r="AY823">
        <v>0.68710000000000004</v>
      </c>
      <c r="BF823">
        <v>0.2384</v>
      </c>
      <c r="BR823">
        <v>58845</v>
      </c>
      <c r="CD823">
        <v>27000</v>
      </c>
      <c r="CP823">
        <v>8733</v>
      </c>
      <c r="DA823">
        <v>11</v>
      </c>
      <c r="DP823">
        <v>0.62019999999999997</v>
      </c>
    </row>
    <row r="824" spans="1:120" x14ac:dyDescent="0.2">
      <c r="A824">
        <v>0.74160000000000004</v>
      </c>
      <c r="J824">
        <v>1067</v>
      </c>
      <c r="W824">
        <v>66640</v>
      </c>
      <c r="AI824">
        <v>0.82530000000000003</v>
      </c>
      <c r="AU824">
        <v>0.7752</v>
      </c>
      <c r="AY824">
        <v>0.81569999999999998</v>
      </c>
      <c r="BF824">
        <v>0.2099</v>
      </c>
      <c r="BR824">
        <v>71517</v>
      </c>
      <c r="CD824">
        <v>26999</v>
      </c>
      <c r="CP824">
        <v>10433</v>
      </c>
      <c r="DA824">
        <v>10</v>
      </c>
      <c r="DP824">
        <v>0.62170000000000003</v>
      </c>
    </row>
    <row r="825" spans="1:120" x14ac:dyDescent="0.2">
      <c r="A825">
        <v>0.38900000000000001</v>
      </c>
      <c r="J825">
        <v>1430</v>
      </c>
      <c r="W825">
        <v>40122</v>
      </c>
      <c r="AI825">
        <v>0.56879999999999997</v>
      </c>
      <c r="AU825">
        <v>0.93830000000000002</v>
      </c>
      <c r="AY825">
        <v>0.83440000000000003</v>
      </c>
      <c r="BF825">
        <v>0.24909999999999999</v>
      </c>
      <c r="BR825">
        <v>67145</v>
      </c>
      <c r="CD825">
        <v>25000</v>
      </c>
      <c r="CP825">
        <v>7592</v>
      </c>
      <c r="DA825">
        <v>12</v>
      </c>
      <c r="DP825">
        <v>0.62290000000000001</v>
      </c>
    </row>
    <row r="826" spans="1:120" x14ac:dyDescent="0.2">
      <c r="A826">
        <v>0.89629999999999999</v>
      </c>
      <c r="J826">
        <v>2464</v>
      </c>
      <c r="W826">
        <v>70688</v>
      </c>
      <c r="AI826">
        <v>0.89639999999999997</v>
      </c>
      <c r="AU826">
        <v>0.77729999999999999</v>
      </c>
      <c r="AY826">
        <v>0.89380000000000004</v>
      </c>
      <c r="BF826">
        <v>0.1545</v>
      </c>
      <c r="BR826">
        <v>79966</v>
      </c>
      <c r="CD826">
        <v>13621</v>
      </c>
      <c r="CP826">
        <v>11785</v>
      </c>
      <c r="DA826">
        <v>8</v>
      </c>
      <c r="DP826">
        <v>0.62329999999999997</v>
      </c>
    </row>
    <row r="827" spans="1:120" x14ac:dyDescent="0.2">
      <c r="A827">
        <v>0.1237</v>
      </c>
      <c r="J827">
        <v>1320</v>
      </c>
      <c r="W827">
        <v>35330</v>
      </c>
      <c r="AI827">
        <v>0.60909999999999997</v>
      </c>
      <c r="AU827">
        <v>0.83030000000000004</v>
      </c>
      <c r="AY827">
        <v>0.85209999999999997</v>
      </c>
      <c r="BF827">
        <v>0.41049999999999998</v>
      </c>
      <c r="BR827">
        <v>62235</v>
      </c>
      <c r="CD827">
        <v>25125</v>
      </c>
      <c r="CP827">
        <v>7978</v>
      </c>
      <c r="DA827">
        <v>14</v>
      </c>
      <c r="DP827">
        <v>0.62339999999999995</v>
      </c>
    </row>
    <row r="828" spans="1:120" x14ac:dyDescent="0.2">
      <c r="A828">
        <v>0.71040000000000003</v>
      </c>
      <c r="J828">
        <v>6764</v>
      </c>
      <c r="W828">
        <v>29330</v>
      </c>
      <c r="AI828">
        <v>0.71040000000000003</v>
      </c>
      <c r="AU828">
        <v>0.75339999999999996</v>
      </c>
      <c r="AY828">
        <v>0.89810000000000001</v>
      </c>
      <c r="BF828">
        <v>0.2283</v>
      </c>
      <c r="BR828">
        <v>75701</v>
      </c>
      <c r="CD828">
        <v>27000</v>
      </c>
      <c r="CP828">
        <v>4852</v>
      </c>
      <c r="DA828">
        <v>11</v>
      </c>
      <c r="DP828">
        <v>0.62350000000000005</v>
      </c>
    </row>
    <row r="829" spans="1:120" x14ac:dyDescent="0.2">
      <c r="A829">
        <v>0.85760000000000003</v>
      </c>
      <c r="J829">
        <v>1191</v>
      </c>
      <c r="W829">
        <v>16297</v>
      </c>
      <c r="AI829">
        <v>0.55510000000000004</v>
      </c>
      <c r="AU829">
        <v>0.83330000000000004</v>
      </c>
      <c r="AY829">
        <v>0.87019999999999997</v>
      </c>
      <c r="BF829">
        <v>0.36830000000000002</v>
      </c>
      <c r="BR829">
        <v>51019</v>
      </c>
      <c r="CD829">
        <v>26798</v>
      </c>
      <c r="CP829">
        <v>11877</v>
      </c>
      <c r="DA829">
        <v>23</v>
      </c>
      <c r="DP829">
        <v>0.62409999999999999</v>
      </c>
    </row>
    <row r="830" spans="1:120" x14ac:dyDescent="0.2">
      <c r="A830">
        <v>0.90769999999999995</v>
      </c>
      <c r="J830">
        <v>771</v>
      </c>
      <c r="W830">
        <v>58580</v>
      </c>
      <c r="AI830">
        <v>0.73499999999999999</v>
      </c>
      <c r="AU830">
        <v>0.57230000000000003</v>
      </c>
      <c r="AY830">
        <v>0.6915</v>
      </c>
      <c r="BF830">
        <v>0.29039999999999999</v>
      </c>
      <c r="BR830">
        <v>56918</v>
      </c>
      <c r="CD830">
        <v>27000</v>
      </c>
      <c r="CP830">
        <v>9004</v>
      </c>
      <c r="DA830">
        <v>11</v>
      </c>
      <c r="DP830">
        <v>0.625</v>
      </c>
    </row>
    <row r="831" spans="1:120" x14ac:dyDescent="0.2">
      <c r="A831">
        <v>0.78910000000000002</v>
      </c>
      <c r="J831">
        <v>1484</v>
      </c>
      <c r="W831">
        <v>18300</v>
      </c>
      <c r="AI831">
        <v>0.35870000000000002</v>
      </c>
      <c r="AU831">
        <v>0.75700000000000001</v>
      </c>
      <c r="AY831">
        <v>0.7177</v>
      </c>
      <c r="BF831">
        <v>0.4178</v>
      </c>
      <c r="BR831">
        <v>44976</v>
      </c>
      <c r="CD831">
        <v>26000</v>
      </c>
      <c r="CP831">
        <v>5423</v>
      </c>
      <c r="DA831">
        <v>12</v>
      </c>
      <c r="DP831">
        <v>0.62539999999999996</v>
      </c>
    </row>
    <row r="832" spans="1:120" x14ac:dyDescent="0.2">
      <c r="A832">
        <v>0.84799999999999998</v>
      </c>
      <c r="J832">
        <v>6180</v>
      </c>
      <c r="W832">
        <v>44100</v>
      </c>
      <c r="AI832">
        <v>0.59889999999999999</v>
      </c>
      <c r="AU832">
        <v>0.77790000000000004</v>
      </c>
      <c r="AY832">
        <v>0.57720000000000005</v>
      </c>
      <c r="BF832">
        <v>0.30380000000000001</v>
      </c>
      <c r="BR832">
        <v>59498</v>
      </c>
      <c r="CD832">
        <v>27000</v>
      </c>
      <c r="CP832">
        <v>8851</v>
      </c>
      <c r="DA832">
        <v>13</v>
      </c>
      <c r="DP832">
        <v>0.62570000000000003</v>
      </c>
    </row>
    <row r="833" spans="1:120" x14ac:dyDescent="0.2">
      <c r="A833">
        <v>0.93110000000000004</v>
      </c>
      <c r="J833">
        <v>751</v>
      </c>
      <c r="W833">
        <v>16068</v>
      </c>
      <c r="AI833">
        <v>0.53820000000000001</v>
      </c>
      <c r="AU833">
        <v>0.68820000000000003</v>
      </c>
      <c r="AY833">
        <v>0.81089999999999995</v>
      </c>
      <c r="BF833">
        <v>0.3266</v>
      </c>
      <c r="BR833">
        <v>53775</v>
      </c>
      <c r="CD833">
        <v>26000</v>
      </c>
      <c r="CP833">
        <v>11035</v>
      </c>
      <c r="DA833">
        <v>20</v>
      </c>
      <c r="DP833">
        <v>0.62590000000000001</v>
      </c>
    </row>
    <row r="834" spans="1:120" x14ac:dyDescent="0.2">
      <c r="A834">
        <v>0.90749999999999997</v>
      </c>
      <c r="J834">
        <v>1953</v>
      </c>
      <c r="W834">
        <v>34052</v>
      </c>
      <c r="AI834">
        <v>0.57210000000000005</v>
      </c>
      <c r="AU834">
        <v>0.73899999999999999</v>
      </c>
      <c r="AY834">
        <v>0.76239999999999997</v>
      </c>
      <c r="BF834">
        <v>0.1009</v>
      </c>
      <c r="BR834">
        <v>52341</v>
      </c>
      <c r="CD834">
        <v>25000</v>
      </c>
      <c r="CP834">
        <v>7208</v>
      </c>
      <c r="DA834">
        <v>11</v>
      </c>
      <c r="DP834">
        <v>0.62590000000000001</v>
      </c>
    </row>
    <row r="835" spans="1:120" x14ac:dyDescent="0.2">
      <c r="A835">
        <v>0.75760000000000005</v>
      </c>
      <c r="J835">
        <v>2757</v>
      </c>
      <c r="W835">
        <v>37800</v>
      </c>
      <c r="AI835">
        <v>0.57120000000000004</v>
      </c>
      <c r="AU835">
        <v>0.89670000000000005</v>
      </c>
      <c r="AY835">
        <v>0.86990000000000001</v>
      </c>
      <c r="BF835">
        <v>0.35049999999999998</v>
      </c>
      <c r="BR835">
        <v>67416</v>
      </c>
      <c r="CD835">
        <v>25000</v>
      </c>
      <c r="CP835">
        <v>9355</v>
      </c>
      <c r="DA835">
        <v>12</v>
      </c>
      <c r="DP835">
        <v>0.62609999999999999</v>
      </c>
    </row>
    <row r="836" spans="1:120" x14ac:dyDescent="0.2">
      <c r="A836">
        <v>0.96589999999999998</v>
      </c>
      <c r="J836">
        <v>1569</v>
      </c>
      <c r="W836">
        <v>65398</v>
      </c>
      <c r="AI836">
        <v>0.87590000000000001</v>
      </c>
      <c r="AU836">
        <v>0.79390000000000005</v>
      </c>
      <c r="AY836">
        <v>0.85019999999999996</v>
      </c>
      <c r="BF836">
        <v>0.11650000000000001</v>
      </c>
      <c r="BR836">
        <v>91410</v>
      </c>
      <c r="CD836">
        <v>16000</v>
      </c>
      <c r="CP836">
        <v>12663</v>
      </c>
      <c r="DA836">
        <v>10</v>
      </c>
      <c r="DP836">
        <v>0.62619999999999998</v>
      </c>
    </row>
    <row r="837" spans="1:120" x14ac:dyDescent="0.2">
      <c r="A837">
        <v>0.3145</v>
      </c>
      <c r="J837">
        <v>1684</v>
      </c>
      <c r="W837">
        <v>29990</v>
      </c>
      <c r="AI837">
        <v>0.66669999999999996</v>
      </c>
      <c r="AU837">
        <v>0.82979999999999998</v>
      </c>
      <c r="AY837">
        <v>0.75509999999999999</v>
      </c>
      <c r="BF837">
        <v>0.35489999999999999</v>
      </c>
      <c r="BR837">
        <v>44096</v>
      </c>
      <c r="CD837">
        <v>20500</v>
      </c>
      <c r="CP837">
        <v>5811</v>
      </c>
      <c r="DA837">
        <v>19</v>
      </c>
      <c r="DP837">
        <v>0.62770000000000004</v>
      </c>
    </row>
    <row r="838" spans="1:120" x14ac:dyDescent="0.2">
      <c r="A838">
        <v>0.55889999999999995</v>
      </c>
      <c r="J838">
        <v>5898</v>
      </c>
      <c r="W838">
        <v>52080</v>
      </c>
      <c r="AI838">
        <v>0.64959999999999996</v>
      </c>
      <c r="AU838">
        <v>0.93700000000000006</v>
      </c>
      <c r="AY838">
        <v>0.70450000000000002</v>
      </c>
      <c r="BF838">
        <v>0.2485</v>
      </c>
      <c r="BR838">
        <v>62621</v>
      </c>
      <c r="CD838">
        <v>27000</v>
      </c>
      <c r="CP838">
        <v>8422</v>
      </c>
      <c r="DA838">
        <v>11</v>
      </c>
      <c r="DP838">
        <v>0.62780000000000002</v>
      </c>
    </row>
    <row r="839" spans="1:120" x14ac:dyDescent="0.2">
      <c r="A839">
        <v>0.8377</v>
      </c>
      <c r="J839">
        <v>1539</v>
      </c>
      <c r="W839">
        <v>64980</v>
      </c>
      <c r="AI839">
        <v>0.87909999999999999</v>
      </c>
      <c r="AU839">
        <v>0.73409999999999997</v>
      </c>
      <c r="AY839">
        <v>0.77669999999999995</v>
      </c>
      <c r="BF839">
        <v>0.17710000000000001</v>
      </c>
      <c r="BR839">
        <v>105584</v>
      </c>
      <c r="CD839">
        <v>21960</v>
      </c>
      <c r="CP839">
        <v>15219</v>
      </c>
      <c r="DA839">
        <v>10</v>
      </c>
      <c r="DP839">
        <v>0.62870000000000004</v>
      </c>
    </row>
    <row r="840" spans="1:120" x14ac:dyDescent="0.2">
      <c r="A840">
        <v>0.25929999999999997</v>
      </c>
      <c r="J840">
        <v>996</v>
      </c>
      <c r="W840">
        <v>19384</v>
      </c>
      <c r="AI840">
        <v>0.4355</v>
      </c>
      <c r="AU840">
        <v>0.7611</v>
      </c>
      <c r="AY840">
        <v>0.80310000000000004</v>
      </c>
      <c r="BF840">
        <v>0.68669999999999998</v>
      </c>
      <c r="BR840">
        <v>43167</v>
      </c>
      <c r="CD840">
        <v>28250</v>
      </c>
      <c r="CP840">
        <v>9580</v>
      </c>
      <c r="DA840">
        <v>12</v>
      </c>
      <c r="DP840">
        <v>0.62909999999999999</v>
      </c>
    </row>
    <row r="841" spans="1:120" x14ac:dyDescent="0.2">
      <c r="A841">
        <v>0.65720000000000001</v>
      </c>
      <c r="J841">
        <v>1784</v>
      </c>
      <c r="W841">
        <v>50029</v>
      </c>
      <c r="AI841">
        <v>0.59630000000000005</v>
      </c>
      <c r="AU841">
        <v>0.79810000000000003</v>
      </c>
      <c r="AY841">
        <v>0.7177</v>
      </c>
      <c r="BF841">
        <v>0.38009999999999999</v>
      </c>
      <c r="BR841">
        <v>56210</v>
      </c>
      <c r="CD841">
        <v>27000</v>
      </c>
      <c r="CP841">
        <v>8261</v>
      </c>
      <c r="DA841">
        <v>10</v>
      </c>
      <c r="DP841">
        <v>0.63039999999999996</v>
      </c>
    </row>
    <row r="842" spans="1:120" x14ac:dyDescent="0.2">
      <c r="A842">
        <v>0.74070000000000003</v>
      </c>
      <c r="J842">
        <v>2191</v>
      </c>
      <c r="W842">
        <v>41420</v>
      </c>
      <c r="AI842">
        <v>0.71650000000000003</v>
      </c>
      <c r="AU842">
        <v>0.79790000000000005</v>
      </c>
      <c r="AY842">
        <v>0.73199999999999998</v>
      </c>
      <c r="BF842">
        <v>0.3196</v>
      </c>
      <c r="BR842">
        <v>55817</v>
      </c>
      <c r="CD842">
        <v>26186</v>
      </c>
      <c r="CP842">
        <v>7773</v>
      </c>
      <c r="DA842">
        <v>11</v>
      </c>
      <c r="DP842">
        <v>0.63060000000000005</v>
      </c>
    </row>
    <row r="843" spans="1:120" x14ac:dyDescent="0.2">
      <c r="A843">
        <v>0.60580000000000001</v>
      </c>
      <c r="J843">
        <v>2259</v>
      </c>
      <c r="W843">
        <v>45770</v>
      </c>
      <c r="AI843">
        <v>0.60170000000000001</v>
      </c>
      <c r="AU843">
        <v>0.88570000000000004</v>
      </c>
      <c r="AY843">
        <v>0.83460000000000001</v>
      </c>
      <c r="BF843">
        <v>0.31330000000000002</v>
      </c>
      <c r="BR843">
        <v>47452</v>
      </c>
      <c r="CD843">
        <v>25305</v>
      </c>
      <c r="CP843">
        <v>7193</v>
      </c>
      <c r="DA843">
        <v>14</v>
      </c>
      <c r="DP843">
        <v>0.63070000000000004</v>
      </c>
    </row>
    <row r="844" spans="1:120" x14ac:dyDescent="0.2">
      <c r="A844">
        <v>0.81020000000000003</v>
      </c>
      <c r="J844">
        <v>5728</v>
      </c>
      <c r="W844">
        <v>42240</v>
      </c>
      <c r="AI844">
        <v>0.74960000000000004</v>
      </c>
      <c r="AU844">
        <v>0.77110000000000001</v>
      </c>
      <c r="AY844">
        <v>0.90129999999999999</v>
      </c>
      <c r="BF844">
        <v>0.19639999999999999</v>
      </c>
      <c r="BR844">
        <v>54064</v>
      </c>
      <c r="CD844">
        <v>25621</v>
      </c>
      <c r="CP844">
        <v>9179</v>
      </c>
      <c r="DA844">
        <v>12</v>
      </c>
      <c r="DP844">
        <v>0.63119999999999998</v>
      </c>
    </row>
    <row r="845" spans="1:120" x14ac:dyDescent="0.2">
      <c r="A845">
        <v>0.78969999999999996</v>
      </c>
      <c r="J845">
        <v>1672</v>
      </c>
      <c r="W845">
        <v>22952</v>
      </c>
      <c r="AI845">
        <v>0.57630000000000003</v>
      </c>
      <c r="AU845">
        <v>0.77639999999999998</v>
      </c>
      <c r="AY845">
        <v>0.88829999999999998</v>
      </c>
      <c r="BF845">
        <v>0.27310000000000001</v>
      </c>
      <c r="BR845">
        <v>55246</v>
      </c>
      <c r="CD845">
        <v>23507</v>
      </c>
      <c r="CP845">
        <v>11531</v>
      </c>
      <c r="DA845">
        <v>19</v>
      </c>
      <c r="DP845">
        <v>0.63170000000000004</v>
      </c>
    </row>
    <row r="846" spans="1:120" x14ac:dyDescent="0.2">
      <c r="A846">
        <v>0.8619</v>
      </c>
      <c r="J846">
        <v>535</v>
      </c>
      <c r="W846">
        <v>40370</v>
      </c>
      <c r="AI846">
        <v>0.71709999999999996</v>
      </c>
      <c r="AU846">
        <v>0.80559999999999998</v>
      </c>
      <c r="AY846">
        <v>0.90180000000000005</v>
      </c>
      <c r="BF846">
        <v>0.27189999999999998</v>
      </c>
      <c r="BR846">
        <v>64313</v>
      </c>
      <c r="CD846">
        <v>26973</v>
      </c>
      <c r="CP846">
        <v>8504</v>
      </c>
      <c r="DA846">
        <v>11</v>
      </c>
      <c r="DP846">
        <v>0.63180000000000003</v>
      </c>
    </row>
    <row r="847" spans="1:120" x14ac:dyDescent="0.2">
      <c r="A847">
        <v>0.70930000000000004</v>
      </c>
      <c r="J847">
        <v>1949</v>
      </c>
      <c r="W847">
        <v>52812</v>
      </c>
      <c r="AI847">
        <v>0.57140000000000002</v>
      </c>
      <c r="AU847">
        <v>0.79169999999999996</v>
      </c>
      <c r="AY847">
        <v>0.84460000000000002</v>
      </c>
      <c r="BF847">
        <v>0.43330000000000002</v>
      </c>
      <c r="BR847">
        <v>37839</v>
      </c>
      <c r="CD847">
        <v>26000</v>
      </c>
      <c r="CP847">
        <v>8081</v>
      </c>
      <c r="DA847">
        <v>9</v>
      </c>
      <c r="DP847">
        <v>0.63239999999999996</v>
      </c>
    </row>
    <row r="848" spans="1:120" x14ac:dyDescent="0.2">
      <c r="A848">
        <v>0.56459999999999999</v>
      </c>
      <c r="J848">
        <v>1094</v>
      </c>
      <c r="W848">
        <v>53500</v>
      </c>
      <c r="AI848">
        <v>0.71689999999999998</v>
      </c>
      <c r="AU848">
        <v>0.56120000000000003</v>
      </c>
      <c r="AY848">
        <v>0.70709999999999995</v>
      </c>
      <c r="BF848">
        <v>0.31900000000000001</v>
      </c>
      <c r="BR848">
        <v>61860</v>
      </c>
      <c r="CD848">
        <v>26793</v>
      </c>
      <c r="CP848">
        <v>8295</v>
      </c>
      <c r="DA848">
        <v>10</v>
      </c>
      <c r="DP848">
        <v>0.63290000000000002</v>
      </c>
    </row>
    <row r="849" spans="1:120" x14ac:dyDescent="0.2">
      <c r="A849">
        <v>0.54169999999999996</v>
      </c>
      <c r="J849">
        <v>1727</v>
      </c>
      <c r="W849">
        <v>27072</v>
      </c>
      <c r="AI849">
        <v>0.56910000000000005</v>
      </c>
      <c r="AU849">
        <v>0.89929999999999999</v>
      </c>
      <c r="AY849">
        <v>0.94899999999999995</v>
      </c>
      <c r="BF849">
        <v>0.15429999999999999</v>
      </c>
      <c r="BR849">
        <v>46165</v>
      </c>
      <c r="CD849">
        <v>24287</v>
      </c>
      <c r="CP849">
        <v>7396</v>
      </c>
      <c r="DA849">
        <v>11</v>
      </c>
      <c r="DP849">
        <v>0.63300000000000001</v>
      </c>
    </row>
    <row r="850" spans="1:120" x14ac:dyDescent="0.2">
      <c r="A850">
        <v>0.82050000000000001</v>
      </c>
      <c r="J850">
        <v>1533</v>
      </c>
      <c r="W850">
        <v>62805</v>
      </c>
      <c r="AI850">
        <v>0.82230000000000003</v>
      </c>
      <c r="AU850">
        <v>0.72089999999999999</v>
      </c>
      <c r="AY850">
        <v>0.76470000000000005</v>
      </c>
      <c r="BF850">
        <v>0.21199999999999999</v>
      </c>
      <c r="BR850">
        <v>69107</v>
      </c>
      <c r="CD850">
        <v>25455</v>
      </c>
      <c r="CP850">
        <v>9647</v>
      </c>
      <c r="DA850">
        <v>9</v>
      </c>
      <c r="DP850">
        <v>0.63319999999999999</v>
      </c>
    </row>
    <row r="851" spans="1:120" x14ac:dyDescent="0.2">
      <c r="A851">
        <v>0.71989999999999998</v>
      </c>
      <c r="J851">
        <v>3240</v>
      </c>
      <c r="W851">
        <v>39100</v>
      </c>
      <c r="AI851">
        <v>0.53680000000000005</v>
      </c>
      <c r="AU851">
        <v>0.83250000000000002</v>
      </c>
      <c r="AY851">
        <v>0.8548</v>
      </c>
      <c r="BF851">
        <v>0.42770000000000002</v>
      </c>
      <c r="BR851">
        <v>57817</v>
      </c>
      <c r="CD851">
        <v>27000</v>
      </c>
      <c r="CP851">
        <v>7550</v>
      </c>
      <c r="DA851">
        <v>13</v>
      </c>
      <c r="DP851">
        <v>0.63329999999999997</v>
      </c>
    </row>
    <row r="852" spans="1:120" x14ac:dyDescent="0.2">
      <c r="A852">
        <v>0.81279999999999997</v>
      </c>
      <c r="J852">
        <v>416</v>
      </c>
      <c r="W852">
        <v>26958</v>
      </c>
      <c r="AI852">
        <v>0.43630000000000002</v>
      </c>
      <c r="AU852">
        <v>0.85440000000000005</v>
      </c>
      <c r="AY852">
        <v>0.83420000000000005</v>
      </c>
      <c r="BF852">
        <v>0.28889999999999999</v>
      </c>
      <c r="BR852">
        <v>63435</v>
      </c>
      <c r="CD852">
        <v>25000</v>
      </c>
      <c r="CP852">
        <v>10333</v>
      </c>
      <c r="DA852">
        <v>12</v>
      </c>
      <c r="DP852">
        <v>0.63339999999999996</v>
      </c>
    </row>
    <row r="853" spans="1:120" x14ac:dyDescent="0.2">
      <c r="A853">
        <v>0.96830000000000005</v>
      </c>
      <c r="J853">
        <v>256</v>
      </c>
      <c r="W853">
        <v>24134</v>
      </c>
      <c r="AI853">
        <v>0.27610000000000001</v>
      </c>
      <c r="AU853">
        <v>0.65790000000000004</v>
      </c>
      <c r="AY853">
        <v>0.79310000000000003</v>
      </c>
      <c r="BF853">
        <v>0.318</v>
      </c>
      <c r="BR853">
        <v>63435</v>
      </c>
      <c r="CD853">
        <v>25000</v>
      </c>
      <c r="CP853">
        <v>9403</v>
      </c>
      <c r="DA853">
        <v>9</v>
      </c>
      <c r="DP853">
        <v>0.63429999999999997</v>
      </c>
    </row>
    <row r="854" spans="1:120" x14ac:dyDescent="0.2">
      <c r="A854">
        <v>0.95289999999999997</v>
      </c>
      <c r="J854">
        <v>313</v>
      </c>
      <c r="W854">
        <v>23560</v>
      </c>
      <c r="AI854">
        <v>0.4194</v>
      </c>
      <c r="AU854">
        <v>0.80720000000000003</v>
      </c>
      <c r="AY854">
        <v>0.9153</v>
      </c>
      <c r="BF854">
        <v>0.3916</v>
      </c>
      <c r="BR854">
        <v>63435</v>
      </c>
      <c r="CD854">
        <v>25000</v>
      </c>
      <c r="CP854">
        <v>9036</v>
      </c>
      <c r="DA854">
        <v>7</v>
      </c>
      <c r="DP854">
        <v>0.63539999999999996</v>
      </c>
    </row>
    <row r="855" spans="1:120" x14ac:dyDescent="0.2">
      <c r="A855">
        <v>0.92200000000000004</v>
      </c>
      <c r="J855">
        <v>793</v>
      </c>
      <c r="W855">
        <v>24006</v>
      </c>
      <c r="AI855">
        <v>0.2273</v>
      </c>
      <c r="AU855">
        <v>0.79310000000000003</v>
      </c>
      <c r="AY855">
        <v>0.73329999999999995</v>
      </c>
      <c r="BF855">
        <v>0.39369999999999999</v>
      </c>
      <c r="BR855">
        <v>63435</v>
      </c>
      <c r="CD855">
        <v>25000</v>
      </c>
      <c r="CP855">
        <v>9188</v>
      </c>
      <c r="DA855">
        <v>10</v>
      </c>
      <c r="DP855">
        <v>0.63539999999999996</v>
      </c>
    </row>
    <row r="856" spans="1:120" x14ac:dyDescent="0.2">
      <c r="A856">
        <v>0.96989999999999998</v>
      </c>
      <c r="J856">
        <v>859</v>
      </c>
      <c r="W856">
        <v>25392</v>
      </c>
      <c r="AI856">
        <v>0.39290000000000003</v>
      </c>
      <c r="AU856">
        <v>0.83389999999999997</v>
      </c>
      <c r="AY856">
        <v>0.61670000000000003</v>
      </c>
      <c r="BF856">
        <v>0.41820000000000002</v>
      </c>
      <c r="BR856">
        <v>63435</v>
      </c>
      <c r="CD856">
        <v>25000</v>
      </c>
      <c r="CP856">
        <v>9774</v>
      </c>
      <c r="DA856">
        <v>11</v>
      </c>
      <c r="DP856">
        <v>0.63570000000000004</v>
      </c>
    </row>
    <row r="857" spans="1:120" x14ac:dyDescent="0.2">
      <c r="A857">
        <v>0.98519999999999996</v>
      </c>
      <c r="J857">
        <v>2367</v>
      </c>
      <c r="W857">
        <v>25392</v>
      </c>
      <c r="AI857">
        <v>0.17829999999999999</v>
      </c>
      <c r="AU857">
        <v>0.79520000000000002</v>
      </c>
      <c r="AY857">
        <v>0.77939999999999998</v>
      </c>
      <c r="BF857">
        <v>0.35010000000000002</v>
      </c>
      <c r="BR857">
        <v>63435</v>
      </c>
      <c r="CD857">
        <v>25000</v>
      </c>
      <c r="CP857">
        <v>8550</v>
      </c>
      <c r="DA857">
        <v>14</v>
      </c>
      <c r="DP857">
        <v>0.63570000000000004</v>
      </c>
    </row>
    <row r="858" spans="1:120" x14ac:dyDescent="0.2">
      <c r="A858">
        <v>0.97370000000000001</v>
      </c>
      <c r="J858">
        <v>482</v>
      </c>
      <c r="W858">
        <v>26958</v>
      </c>
      <c r="AI858">
        <v>0.16500000000000001</v>
      </c>
      <c r="AU858">
        <v>0.75609999999999999</v>
      </c>
      <c r="AY858">
        <v>0.83030000000000004</v>
      </c>
      <c r="BF858">
        <v>0.29370000000000002</v>
      </c>
      <c r="BR858">
        <v>63435</v>
      </c>
      <c r="CD858">
        <v>25000</v>
      </c>
      <c r="CP858">
        <v>9491</v>
      </c>
      <c r="DA858">
        <v>13</v>
      </c>
      <c r="DP858">
        <v>0.63600000000000001</v>
      </c>
    </row>
    <row r="859" spans="1:120" x14ac:dyDescent="0.2">
      <c r="A859">
        <v>0.98060000000000003</v>
      </c>
      <c r="J859">
        <v>1872</v>
      </c>
      <c r="W859">
        <v>24134</v>
      </c>
      <c r="AI859">
        <v>0.21740000000000001</v>
      </c>
      <c r="AU859">
        <v>0.76749999999999996</v>
      </c>
      <c r="AY859">
        <v>0.7198</v>
      </c>
      <c r="BF859">
        <v>0.31940000000000002</v>
      </c>
      <c r="BR859">
        <v>63435</v>
      </c>
      <c r="CD859">
        <v>25000</v>
      </c>
      <c r="CP859">
        <v>9688</v>
      </c>
      <c r="DA859">
        <v>12</v>
      </c>
      <c r="DP859">
        <v>0.6361</v>
      </c>
    </row>
    <row r="860" spans="1:120" x14ac:dyDescent="0.2">
      <c r="A860">
        <v>0.95650000000000002</v>
      </c>
      <c r="J860">
        <v>4031</v>
      </c>
      <c r="W860">
        <v>26958</v>
      </c>
      <c r="AI860">
        <v>0.31519999999999998</v>
      </c>
      <c r="AU860">
        <v>0.82120000000000004</v>
      </c>
      <c r="AY860">
        <v>0.78800000000000003</v>
      </c>
      <c r="BF860">
        <v>0.28760000000000002</v>
      </c>
      <c r="BR860">
        <v>63435</v>
      </c>
      <c r="CD860">
        <v>25000</v>
      </c>
      <c r="CP860">
        <v>10158</v>
      </c>
      <c r="DA860">
        <v>13</v>
      </c>
      <c r="DP860">
        <v>0.63639999999999997</v>
      </c>
    </row>
    <row r="861" spans="1:120" x14ac:dyDescent="0.2">
      <c r="A861">
        <v>0.98670000000000002</v>
      </c>
      <c r="J861">
        <v>1223</v>
      </c>
      <c r="W861">
        <v>26958</v>
      </c>
      <c r="AI861">
        <v>0.26119999999999999</v>
      </c>
      <c r="AU861">
        <v>0.72619999999999996</v>
      </c>
      <c r="AY861">
        <v>0.9224</v>
      </c>
      <c r="BF861">
        <v>0.26129999999999998</v>
      </c>
      <c r="BR861">
        <v>63435</v>
      </c>
      <c r="CD861">
        <v>25000</v>
      </c>
      <c r="CP861">
        <v>11107</v>
      </c>
      <c r="DA861">
        <v>15</v>
      </c>
      <c r="DP861">
        <v>0.63700000000000001</v>
      </c>
    </row>
    <row r="862" spans="1:120" x14ac:dyDescent="0.2">
      <c r="A862">
        <v>0.97599999999999998</v>
      </c>
      <c r="J862">
        <v>349</v>
      </c>
      <c r="W862">
        <v>25392</v>
      </c>
      <c r="AI862">
        <v>0.25979999999999998</v>
      </c>
      <c r="AU862">
        <v>0.86360000000000003</v>
      </c>
      <c r="AY862">
        <v>0.93679999999999997</v>
      </c>
      <c r="BF862">
        <v>0.33689999999999998</v>
      </c>
      <c r="BR862">
        <v>63435</v>
      </c>
      <c r="CD862">
        <v>25000</v>
      </c>
      <c r="CP862">
        <v>9857</v>
      </c>
      <c r="DA862">
        <v>15</v>
      </c>
      <c r="DP862">
        <v>0.6371</v>
      </c>
    </row>
    <row r="863" spans="1:120" x14ac:dyDescent="0.2">
      <c r="A863">
        <v>0.98109999999999997</v>
      </c>
      <c r="J863">
        <v>402</v>
      </c>
      <c r="W863">
        <v>24134</v>
      </c>
      <c r="AI863">
        <v>0.33810000000000001</v>
      </c>
      <c r="AU863">
        <v>0.77780000000000005</v>
      </c>
      <c r="AY863">
        <v>0.84430000000000005</v>
      </c>
      <c r="BF863">
        <v>0.29459999999999997</v>
      </c>
      <c r="BR863">
        <v>63435</v>
      </c>
      <c r="CD863">
        <v>25000</v>
      </c>
      <c r="CP863">
        <v>9056</v>
      </c>
      <c r="DA863">
        <v>9</v>
      </c>
      <c r="DP863">
        <v>0.63719999999999999</v>
      </c>
    </row>
    <row r="864" spans="1:120" x14ac:dyDescent="0.2">
      <c r="A864">
        <v>0.97119999999999995</v>
      </c>
      <c r="J864">
        <v>501</v>
      </c>
      <c r="W864">
        <v>24134</v>
      </c>
      <c r="AI864">
        <v>0.38619999999999999</v>
      </c>
      <c r="AU864">
        <v>0.75139999999999996</v>
      </c>
      <c r="AY864">
        <v>0.98</v>
      </c>
      <c r="BF864">
        <v>0.3866</v>
      </c>
      <c r="BR864">
        <v>63435</v>
      </c>
      <c r="CD864">
        <v>25000</v>
      </c>
      <c r="CP864">
        <v>9599</v>
      </c>
      <c r="DA864">
        <v>9</v>
      </c>
      <c r="DP864">
        <v>0.63729999999999998</v>
      </c>
    </row>
    <row r="865" spans="1:120" x14ac:dyDescent="0.2">
      <c r="A865">
        <v>0.95469999999999999</v>
      </c>
      <c r="J865">
        <v>42284</v>
      </c>
      <c r="W865">
        <v>25392</v>
      </c>
      <c r="AI865">
        <v>0.26150000000000001</v>
      </c>
      <c r="AU865">
        <v>0.9264</v>
      </c>
      <c r="AY865">
        <v>0.7097</v>
      </c>
      <c r="BF865">
        <v>0.42749999999999999</v>
      </c>
      <c r="BR865">
        <v>63435</v>
      </c>
      <c r="CD865">
        <v>25000</v>
      </c>
      <c r="CP865">
        <v>9943</v>
      </c>
      <c r="DA865">
        <v>12</v>
      </c>
      <c r="DP865">
        <v>0.63749999999999996</v>
      </c>
    </row>
    <row r="866" spans="1:120" x14ac:dyDescent="0.2">
      <c r="A866">
        <v>0.96409999999999996</v>
      </c>
      <c r="J866">
        <v>349</v>
      </c>
      <c r="W866">
        <v>41790</v>
      </c>
      <c r="AI866">
        <v>0.8609</v>
      </c>
      <c r="AU866">
        <v>0.77880000000000005</v>
      </c>
      <c r="AY866">
        <v>0.77810000000000001</v>
      </c>
      <c r="BF866">
        <v>0.13880000000000001</v>
      </c>
      <c r="BR866">
        <v>63435</v>
      </c>
      <c r="CD866">
        <v>25000</v>
      </c>
      <c r="CP866">
        <v>13120</v>
      </c>
      <c r="DA866">
        <v>16</v>
      </c>
      <c r="DP866">
        <v>0.63759999999999994</v>
      </c>
    </row>
    <row r="867" spans="1:120" x14ac:dyDescent="0.2">
      <c r="A867">
        <v>0.60560000000000003</v>
      </c>
      <c r="J867">
        <v>559</v>
      </c>
      <c r="W867">
        <v>24134</v>
      </c>
      <c r="AI867">
        <v>0.18970000000000001</v>
      </c>
      <c r="AU867">
        <v>0.8286</v>
      </c>
      <c r="AY867">
        <v>0.62429999999999997</v>
      </c>
      <c r="BF867">
        <v>0.41270000000000001</v>
      </c>
      <c r="BR867">
        <v>63435</v>
      </c>
      <c r="CD867">
        <v>25000</v>
      </c>
      <c r="CP867">
        <v>10177</v>
      </c>
      <c r="DA867">
        <v>9</v>
      </c>
      <c r="DP867">
        <v>0.6381</v>
      </c>
    </row>
    <row r="868" spans="1:120" x14ac:dyDescent="0.2">
      <c r="A868">
        <v>0.9647</v>
      </c>
      <c r="J868">
        <v>2877</v>
      </c>
      <c r="W868">
        <v>24134</v>
      </c>
      <c r="AI868">
        <v>0.33650000000000002</v>
      </c>
      <c r="AU868">
        <v>0.77229999999999999</v>
      </c>
      <c r="AY868">
        <v>0.69279999999999997</v>
      </c>
      <c r="BF868">
        <v>0.26750000000000002</v>
      </c>
      <c r="BR868">
        <v>63435</v>
      </c>
      <c r="CD868">
        <v>25000</v>
      </c>
      <c r="CP868">
        <v>9579</v>
      </c>
      <c r="DA868">
        <v>10</v>
      </c>
      <c r="DP868">
        <v>0.6381</v>
      </c>
    </row>
    <row r="869" spans="1:120" x14ac:dyDescent="0.2">
      <c r="A869">
        <v>0.98209999999999997</v>
      </c>
      <c r="J869">
        <v>620</v>
      </c>
      <c r="W869">
        <v>25664</v>
      </c>
      <c r="AI869">
        <v>0.19750000000000001</v>
      </c>
      <c r="AU869">
        <v>0.7823</v>
      </c>
      <c r="AY869">
        <v>0.91979999999999995</v>
      </c>
      <c r="BF869">
        <v>0.38769999999999999</v>
      </c>
      <c r="BR869">
        <v>63435</v>
      </c>
      <c r="CD869">
        <v>25000</v>
      </c>
      <c r="CP869">
        <v>9204</v>
      </c>
      <c r="DA869">
        <v>14</v>
      </c>
      <c r="DP869">
        <v>0.63819999999999999</v>
      </c>
    </row>
    <row r="870" spans="1:120" x14ac:dyDescent="0.2">
      <c r="A870">
        <v>0.9677</v>
      </c>
      <c r="J870">
        <v>668</v>
      </c>
      <c r="W870">
        <v>25392</v>
      </c>
      <c r="AI870">
        <v>0.31879999999999997</v>
      </c>
      <c r="AU870">
        <v>0.76839999999999997</v>
      </c>
      <c r="AY870">
        <v>0.89510000000000001</v>
      </c>
      <c r="BF870">
        <v>0.40460000000000002</v>
      </c>
      <c r="BR870">
        <v>63435</v>
      </c>
      <c r="CD870">
        <v>25000</v>
      </c>
      <c r="CP870">
        <v>8985</v>
      </c>
      <c r="DA870">
        <v>14</v>
      </c>
      <c r="DP870">
        <v>0.63819999999999999</v>
      </c>
    </row>
    <row r="871" spans="1:120" x14ac:dyDescent="0.2">
      <c r="A871">
        <v>0.96640000000000004</v>
      </c>
      <c r="J871">
        <v>400</v>
      </c>
      <c r="W871">
        <v>25392</v>
      </c>
      <c r="AI871">
        <v>0.16270000000000001</v>
      </c>
      <c r="AU871">
        <v>0.85109999999999997</v>
      </c>
      <c r="AY871">
        <v>0.84150000000000003</v>
      </c>
      <c r="BF871">
        <v>0.30199999999999999</v>
      </c>
      <c r="BR871">
        <v>63435</v>
      </c>
      <c r="CD871">
        <v>25000</v>
      </c>
      <c r="CP871">
        <v>10236</v>
      </c>
      <c r="DA871">
        <v>14</v>
      </c>
      <c r="DP871">
        <v>0.63859999999999995</v>
      </c>
    </row>
    <row r="872" spans="1:120" x14ac:dyDescent="0.2">
      <c r="A872">
        <v>0.97409999999999997</v>
      </c>
      <c r="J872">
        <v>10650</v>
      </c>
      <c r="W872">
        <v>32150</v>
      </c>
      <c r="AI872">
        <v>0.68520000000000003</v>
      </c>
      <c r="AU872">
        <v>0.98880000000000001</v>
      </c>
      <c r="AY872">
        <v>0.72130000000000005</v>
      </c>
      <c r="BF872">
        <v>0.47370000000000001</v>
      </c>
      <c r="BR872">
        <v>33301</v>
      </c>
      <c r="CD872">
        <v>27000</v>
      </c>
      <c r="CP872">
        <v>4574</v>
      </c>
      <c r="DA872">
        <v>10</v>
      </c>
      <c r="DP872">
        <v>0.63890000000000002</v>
      </c>
    </row>
    <row r="873" spans="1:120" x14ac:dyDescent="0.2">
      <c r="A873">
        <v>0.99239999999999995</v>
      </c>
      <c r="J873">
        <v>775</v>
      </c>
      <c r="W873">
        <v>68686</v>
      </c>
      <c r="AI873">
        <v>0.96540000000000004</v>
      </c>
      <c r="AU873">
        <v>0.76619999999999999</v>
      </c>
      <c r="AY873">
        <v>0.65469999999999995</v>
      </c>
      <c r="BF873">
        <v>0.1653</v>
      </c>
      <c r="BR873">
        <v>111371</v>
      </c>
      <c r="CD873">
        <v>15715</v>
      </c>
      <c r="CP873">
        <v>22117</v>
      </c>
      <c r="DA873">
        <v>8</v>
      </c>
      <c r="DP873">
        <v>0.63980000000000004</v>
      </c>
    </row>
    <row r="874" spans="1:120" x14ac:dyDescent="0.2">
      <c r="A874">
        <v>5.3999999999999999E-2</v>
      </c>
      <c r="J874">
        <v>995</v>
      </c>
      <c r="W874">
        <v>34009</v>
      </c>
      <c r="AI874">
        <v>0.5968</v>
      </c>
      <c r="AU874">
        <v>0.65569999999999995</v>
      </c>
      <c r="AY874">
        <v>0.83720000000000006</v>
      </c>
      <c r="BF874">
        <v>0.32050000000000001</v>
      </c>
      <c r="BR874">
        <v>44172</v>
      </c>
      <c r="CD874">
        <v>26926</v>
      </c>
      <c r="CP874">
        <v>6206</v>
      </c>
      <c r="DA874">
        <v>11</v>
      </c>
      <c r="DP874">
        <v>0.64</v>
      </c>
    </row>
    <row r="875" spans="1:120" x14ac:dyDescent="0.2">
      <c r="A875">
        <v>0.88170000000000004</v>
      </c>
      <c r="J875">
        <v>1305</v>
      </c>
      <c r="W875">
        <v>26644</v>
      </c>
      <c r="AI875">
        <v>0.47610000000000002</v>
      </c>
      <c r="AU875">
        <v>0.69069999999999998</v>
      </c>
      <c r="AY875">
        <v>0.90239999999999998</v>
      </c>
      <c r="BF875">
        <v>0.47060000000000002</v>
      </c>
      <c r="BR875">
        <v>66125</v>
      </c>
      <c r="CD875">
        <v>24250</v>
      </c>
      <c r="CP875">
        <v>9088</v>
      </c>
      <c r="DA875">
        <v>12</v>
      </c>
      <c r="DP875">
        <v>0.64100000000000001</v>
      </c>
    </row>
    <row r="876" spans="1:120" x14ac:dyDescent="0.2">
      <c r="A876">
        <v>0.88539999999999996</v>
      </c>
      <c r="J876">
        <v>1808</v>
      </c>
      <c r="W876">
        <v>26584</v>
      </c>
      <c r="AI876">
        <v>0.39700000000000002</v>
      </c>
      <c r="AU876">
        <v>0.75109999999999999</v>
      </c>
      <c r="AY876">
        <v>0.76170000000000004</v>
      </c>
      <c r="BF876">
        <v>0.37709999999999999</v>
      </c>
      <c r="BR876">
        <v>66125</v>
      </c>
      <c r="CD876">
        <v>24250</v>
      </c>
      <c r="CP876">
        <v>8269</v>
      </c>
      <c r="DA876">
        <v>14</v>
      </c>
      <c r="DP876">
        <v>0.64229999999999998</v>
      </c>
    </row>
    <row r="877" spans="1:120" x14ac:dyDescent="0.2">
      <c r="A877">
        <v>0.95209999999999995</v>
      </c>
      <c r="J877">
        <v>20370</v>
      </c>
      <c r="W877">
        <v>26780</v>
      </c>
      <c r="AI877">
        <v>0.55820000000000003</v>
      </c>
      <c r="AU877">
        <v>0.91990000000000005</v>
      </c>
      <c r="AY877">
        <v>0.91210000000000002</v>
      </c>
      <c r="BF877">
        <v>0.32369999999999999</v>
      </c>
      <c r="BR877">
        <v>66125</v>
      </c>
      <c r="CD877">
        <v>24250</v>
      </c>
      <c r="CP877">
        <v>8540</v>
      </c>
      <c r="DA877">
        <v>14</v>
      </c>
      <c r="DP877">
        <v>0.64259999999999995</v>
      </c>
    </row>
    <row r="878" spans="1:120" x14ac:dyDescent="0.2">
      <c r="A878">
        <v>0.94840000000000002</v>
      </c>
      <c r="J878">
        <v>2331</v>
      </c>
      <c r="W878">
        <v>41430</v>
      </c>
      <c r="AI878">
        <v>0.85499999999999998</v>
      </c>
      <c r="AU878">
        <v>0.73939999999999995</v>
      </c>
      <c r="AY878">
        <v>0.7752</v>
      </c>
      <c r="BF878">
        <v>0.13980000000000001</v>
      </c>
      <c r="BR878">
        <v>66125</v>
      </c>
      <c r="CD878">
        <v>24250</v>
      </c>
      <c r="CP878">
        <v>12140</v>
      </c>
      <c r="DA878">
        <v>13</v>
      </c>
      <c r="DP878">
        <v>0.64290000000000003</v>
      </c>
    </row>
    <row r="879" spans="1:120" x14ac:dyDescent="0.2">
      <c r="A879">
        <v>0.58079999999999998</v>
      </c>
      <c r="J879">
        <v>2896</v>
      </c>
      <c r="W879">
        <v>39570</v>
      </c>
      <c r="AI879">
        <v>0.58540000000000003</v>
      </c>
      <c r="AU879">
        <v>0.83199999999999996</v>
      </c>
      <c r="AY879">
        <v>0.93830000000000002</v>
      </c>
      <c r="BF879">
        <v>0.38700000000000001</v>
      </c>
      <c r="BR879">
        <v>45856</v>
      </c>
      <c r="CD879">
        <v>27000</v>
      </c>
      <c r="CP879">
        <v>9211</v>
      </c>
      <c r="DA879">
        <v>12</v>
      </c>
      <c r="DP879">
        <v>0.64290000000000003</v>
      </c>
    </row>
    <row r="880" spans="1:120" x14ac:dyDescent="0.2">
      <c r="A880">
        <v>0.96909999999999996</v>
      </c>
      <c r="J880">
        <v>486</v>
      </c>
      <c r="W880">
        <v>35970</v>
      </c>
      <c r="AI880">
        <v>0.65690000000000004</v>
      </c>
      <c r="AU880">
        <v>0.82020000000000004</v>
      </c>
      <c r="AY880">
        <v>0.77729999999999999</v>
      </c>
      <c r="BF880">
        <v>0.23300000000000001</v>
      </c>
      <c r="BR880">
        <v>62105</v>
      </c>
      <c r="CD880">
        <v>26950</v>
      </c>
      <c r="CP880">
        <v>13576</v>
      </c>
      <c r="DA880">
        <v>14</v>
      </c>
      <c r="DP880">
        <v>0.64300000000000002</v>
      </c>
    </row>
    <row r="881" spans="1:120" x14ac:dyDescent="0.2">
      <c r="A881">
        <v>0.89890000000000003</v>
      </c>
      <c r="J881">
        <v>1557</v>
      </c>
      <c r="W881">
        <v>23845</v>
      </c>
      <c r="AI881">
        <v>0.57140000000000002</v>
      </c>
      <c r="AU881">
        <v>0.83020000000000005</v>
      </c>
      <c r="AY881">
        <v>0.83030000000000004</v>
      </c>
      <c r="BF881">
        <v>0.44890000000000002</v>
      </c>
      <c r="BR881">
        <v>48555</v>
      </c>
      <c r="CD881">
        <v>27000</v>
      </c>
      <c r="CP881">
        <v>6270</v>
      </c>
      <c r="DA881">
        <v>12</v>
      </c>
      <c r="DP881">
        <v>0.64359999999999995</v>
      </c>
    </row>
    <row r="882" spans="1:120" x14ac:dyDescent="0.2">
      <c r="A882">
        <v>0.76339999999999997</v>
      </c>
      <c r="J882">
        <v>4948</v>
      </c>
      <c r="W882">
        <v>44000</v>
      </c>
      <c r="AI882">
        <v>0.74390000000000001</v>
      </c>
      <c r="AU882">
        <v>0.88680000000000003</v>
      </c>
      <c r="AY882">
        <v>0.75339999999999996</v>
      </c>
      <c r="BF882">
        <v>0.17699999999999999</v>
      </c>
      <c r="BR882">
        <v>62101</v>
      </c>
      <c r="CD882">
        <v>27000</v>
      </c>
      <c r="CP882">
        <v>7645</v>
      </c>
      <c r="DA882">
        <v>16</v>
      </c>
      <c r="DP882">
        <v>0.64370000000000005</v>
      </c>
    </row>
    <row r="883" spans="1:120" x14ac:dyDescent="0.2">
      <c r="A883">
        <v>0.76819999999999999</v>
      </c>
      <c r="J883">
        <v>1259</v>
      </c>
      <c r="W883">
        <v>53260</v>
      </c>
      <c r="AI883">
        <v>0.78839999999999999</v>
      </c>
      <c r="AU883">
        <v>0.82250000000000001</v>
      </c>
      <c r="AY883">
        <v>0.83330000000000004</v>
      </c>
      <c r="BF883">
        <v>0.19800000000000001</v>
      </c>
      <c r="BR883">
        <v>86881</v>
      </c>
      <c r="CD883">
        <v>25500</v>
      </c>
      <c r="CP883">
        <v>11284</v>
      </c>
      <c r="DA883">
        <v>11</v>
      </c>
      <c r="DP883">
        <v>0.64380000000000004</v>
      </c>
    </row>
    <row r="884" spans="1:120" x14ac:dyDescent="0.2">
      <c r="A884">
        <v>0.88829999999999998</v>
      </c>
      <c r="J884">
        <v>3554</v>
      </c>
      <c r="W884">
        <v>42396</v>
      </c>
      <c r="AI884">
        <v>0.68589999999999995</v>
      </c>
      <c r="AU884">
        <v>0.8538</v>
      </c>
      <c r="AY884">
        <v>0.57230000000000003</v>
      </c>
      <c r="BF884">
        <v>0.26719999999999999</v>
      </c>
      <c r="BR884">
        <v>59982</v>
      </c>
      <c r="CD884">
        <v>27000</v>
      </c>
      <c r="CP884">
        <v>8302</v>
      </c>
      <c r="DA884">
        <v>11</v>
      </c>
      <c r="DP884">
        <v>0.64390000000000003</v>
      </c>
    </row>
    <row r="885" spans="1:120" x14ac:dyDescent="0.2">
      <c r="A885">
        <v>0.61729999999999996</v>
      </c>
      <c r="J885">
        <v>1492</v>
      </c>
      <c r="W885">
        <v>53983</v>
      </c>
      <c r="AI885">
        <v>0.79790000000000005</v>
      </c>
      <c r="AU885">
        <v>0.80879999999999996</v>
      </c>
      <c r="AY885">
        <v>0.75700000000000001</v>
      </c>
      <c r="BF885">
        <v>0.24060000000000001</v>
      </c>
      <c r="BR885">
        <v>74652</v>
      </c>
      <c r="CD885">
        <v>27000</v>
      </c>
      <c r="CP885">
        <v>11510</v>
      </c>
      <c r="DA885">
        <v>11</v>
      </c>
      <c r="DP885">
        <v>0.64390000000000003</v>
      </c>
    </row>
    <row r="886" spans="1:120" x14ac:dyDescent="0.2">
      <c r="A886">
        <v>0.81230000000000002</v>
      </c>
      <c r="J886">
        <v>4086</v>
      </c>
      <c r="W886">
        <v>42944</v>
      </c>
      <c r="AI886">
        <v>0.67359999999999998</v>
      </c>
      <c r="AU886">
        <v>0.7681</v>
      </c>
      <c r="AY886">
        <v>0.77790000000000004</v>
      </c>
      <c r="BF886">
        <v>0.31269999999999998</v>
      </c>
      <c r="BR886">
        <v>51748</v>
      </c>
      <c r="CD886">
        <v>27000</v>
      </c>
      <c r="CP886">
        <v>8143</v>
      </c>
      <c r="DA886">
        <v>13</v>
      </c>
      <c r="DP886">
        <v>0.64459999999999995</v>
      </c>
    </row>
    <row r="887" spans="1:120" x14ac:dyDescent="0.2">
      <c r="A887">
        <v>0.79530000000000001</v>
      </c>
      <c r="J887">
        <v>6788</v>
      </c>
      <c r="W887">
        <v>15974</v>
      </c>
      <c r="AI887">
        <v>0.55700000000000005</v>
      </c>
      <c r="AU887">
        <v>0.84009999999999996</v>
      </c>
      <c r="AY887">
        <v>0.68820000000000003</v>
      </c>
      <c r="BF887">
        <v>0.29770000000000002</v>
      </c>
      <c r="BR887">
        <v>56351</v>
      </c>
      <c r="CD887">
        <v>25000</v>
      </c>
      <c r="CP887">
        <v>12033</v>
      </c>
      <c r="DA887">
        <v>18</v>
      </c>
      <c r="DP887">
        <v>0.64539999999999997</v>
      </c>
    </row>
    <row r="888" spans="1:120" x14ac:dyDescent="0.2">
      <c r="A888">
        <v>0.86499999999999999</v>
      </c>
      <c r="J888">
        <v>2163</v>
      </c>
      <c r="W888">
        <v>14676</v>
      </c>
      <c r="AI888">
        <v>0.65569999999999995</v>
      </c>
      <c r="AU888">
        <v>0.86329999999999996</v>
      </c>
      <c r="AY888">
        <v>0.73899999999999999</v>
      </c>
      <c r="BF888">
        <v>0.30520000000000003</v>
      </c>
      <c r="BR888">
        <v>53032</v>
      </c>
      <c r="CD888">
        <v>25000</v>
      </c>
      <c r="CP888">
        <v>11014</v>
      </c>
      <c r="DA888">
        <v>20</v>
      </c>
      <c r="DP888">
        <v>0.64549999999999996</v>
      </c>
    </row>
    <row r="889" spans="1:120" x14ac:dyDescent="0.2">
      <c r="A889">
        <v>0.7147</v>
      </c>
      <c r="J889">
        <v>1613</v>
      </c>
      <c r="W889">
        <v>59850</v>
      </c>
      <c r="AI889">
        <v>0.81740000000000002</v>
      </c>
      <c r="AU889">
        <v>0.93979999999999997</v>
      </c>
      <c r="AY889">
        <v>0.89670000000000005</v>
      </c>
      <c r="BF889">
        <v>0.249</v>
      </c>
      <c r="BR889">
        <v>61723</v>
      </c>
      <c r="CD889">
        <v>27000</v>
      </c>
      <c r="CP889">
        <v>9249</v>
      </c>
      <c r="DA889">
        <v>13</v>
      </c>
      <c r="DP889">
        <v>0.64559999999999995</v>
      </c>
    </row>
    <row r="890" spans="1:120" x14ac:dyDescent="0.2">
      <c r="A890">
        <v>0.81430000000000002</v>
      </c>
      <c r="J890">
        <v>20970</v>
      </c>
      <c r="W890">
        <v>65494</v>
      </c>
      <c r="AI890">
        <v>0.92269999999999996</v>
      </c>
      <c r="AU890">
        <v>0.82609999999999995</v>
      </c>
      <c r="AY890">
        <v>0.79390000000000005</v>
      </c>
      <c r="BF890">
        <v>0.1948</v>
      </c>
      <c r="BR890">
        <v>80257</v>
      </c>
      <c r="CD890">
        <v>17500</v>
      </c>
      <c r="CP890">
        <v>14961</v>
      </c>
      <c r="DA890">
        <v>7</v>
      </c>
      <c r="DP890">
        <v>0.64610000000000001</v>
      </c>
    </row>
    <row r="891" spans="1:120" x14ac:dyDescent="0.2">
      <c r="A891">
        <v>7.46E-2</v>
      </c>
      <c r="J891">
        <v>788</v>
      </c>
      <c r="W891">
        <v>38958</v>
      </c>
      <c r="AI891">
        <v>0.75049999999999994</v>
      </c>
      <c r="AU891">
        <v>0.73270000000000002</v>
      </c>
      <c r="AY891">
        <v>0.82979999999999998</v>
      </c>
      <c r="BF891">
        <v>0.31969999999999998</v>
      </c>
      <c r="BR891">
        <v>63727</v>
      </c>
      <c r="CD891">
        <v>24395</v>
      </c>
      <c r="CP891">
        <v>12479</v>
      </c>
      <c r="DA891">
        <v>12</v>
      </c>
      <c r="DP891">
        <v>0.64639999999999997</v>
      </c>
    </row>
    <row r="892" spans="1:120" x14ac:dyDescent="0.2">
      <c r="A892">
        <v>0.80410000000000004</v>
      </c>
      <c r="J892">
        <v>3755</v>
      </c>
      <c r="W892">
        <v>38344</v>
      </c>
      <c r="AI892">
        <v>0.48730000000000001</v>
      </c>
      <c r="AU892">
        <v>0.8246</v>
      </c>
      <c r="AY892">
        <v>0.93700000000000006</v>
      </c>
      <c r="BF892">
        <v>0.4078</v>
      </c>
      <c r="BR892">
        <v>49714</v>
      </c>
      <c r="CD892">
        <v>27000</v>
      </c>
      <c r="CP892">
        <v>7413</v>
      </c>
      <c r="DA892">
        <v>12</v>
      </c>
      <c r="DP892">
        <v>0.64649999999999996</v>
      </c>
    </row>
    <row r="893" spans="1:120" x14ac:dyDescent="0.2">
      <c r="A893">
        <v>0.71550000000000002</v>
      </c>
      <c r="J893">
        <v>1491</v>
      </c>
      <c r="W893">
        <v>47505</v>
      </c>
      <c r="AI893">
        <v>0.68569999999999998</v>
      </c>
      <c r="AU893">
        <v>0.86909999999999998</v>
      </c>
      <c r="AY893">
        <v>0.73409999999999997</v>
      </c>
      <c r="BF893">
        <v>0.37469999999999998</v>
      </c>
      <c r="BR893">
        <v>77449</v>
      </c>
      <c r="CD893">
        <v>14744</v>
      </c>
      <c r="CP893">
        <v>10627</v>
      </c>
      <c r="DA893">
        <v>12</v>
      </c>
      <c r="DP893">
        <v>0.64659999999999995</v>
      </c>
    </row>
    <row r="894" spans="1:120" x14ac:dyDescent="0.2">
      <c r="A894">
        <v>0.80969999999999998</v>
      </c>
      <c r="J894">
        <v>471</v>
      </c>
      <c r="W894">
        <v>61210</v>
      </c>
      <c r="AI894">
        <v>0.73280000000000001</v>
      </c>
      <c r="AU894">
        <v>0.78490000000000004</v>
      </c>
      <c r="AY894">
        <v>0.7611</v>
      </c>
      <c r="BF894">
        <v>0.2011</v>
      </c>
      <c r="BR894">
        <v>73721</v>
      </c>
      <c r="CD894">
        <v>27000</v>
      </c>
      <c r="CP894">
        <v>9216</v>
      </c>
      <c r="DA894">
        <v>10</v>
      </c>
      <c r="DP894">
        <v>0.64659999999999995</v>
      </c>
    </row>
    <row r="895" spans="1:120" x14ac:dyDescent="0.2">
      <c r="A895">
        <v>0.91769999999999996</v>
      </c>
      <c r="J895">
        <v>6938</v>
      </c>
      <c r="W895">
        <v>25240</v>
      </c>
      <c r="AI895">
        <v>0.4904</v>
      </c>
      <c r="AU895">
        <v>0.9506</v>
      </c>
      <c r="AY895">
        <v>0.79810000000000003</v>
      </c>
      <c r="BF895">
        <v>0.47389999999999999</v>
      </c>
      <c r="BR895">
        <v>39016</v>
      </c>
      <c r="CD895">
        <v>27000</v>
      </c>
      <c r="CP895">
        <v>5928</v>
      </c>
      <c r="DA895">
        <v>12</v>
      </c>
      <c r="DP895">
        <v>0.64710000000000001</v>
      </c>
    </row>
    <row r="896" spans="1:120" x14ac:dyDescent="0.2">
      <c r="A896">
        <v>0.61199999999999999</v>
      </c>
      <c r="J896">
        <v>1295</v>
      </c>
      <c r="W896">
        <v>67776</v>
      </c>
      <c r="AI896">
        <v>0.91859999999999997</v>
      </c>
      <c r="AU896">
        <v>0.81210000000000004</v>
      </c>
      <c r="AY896">
        <v>0.79790000000000005</v>
      </c>
      <c r="BF896">
        <v>0.1202</v>
      </c>
      <c r="BR896">
        <v>100423</v>
      </c>
      <c r="CD896">
        <v>25874</v>
      </c>
      <c r="CP896">
        <v>13825</v>
      </c>
      <c r="DA896">
        <v>10</v>
      </c>
      <c r="DP896">
        <v>0.6472</v>
      </c>
    </row>
    <row r="897" spans="1:120" x14ac:dyDescent="0.2">
      <c r="A897">
        <v>0.26979999999999998</v>
      </c>
      <c r="J897">
        <v>1009</v>
      </c>
      <c r="W897">
        <v>29392</v>
      </c>
      <c r="AI897">
        <v>0.69520000000000004</v>
      </c>
      <c r="AU897">
        <v>0.71640000000000004</v>
      </c>
      <c r="AY897">
        <v>0.88570000000000004</v>
      </c>
      <c r="BF897">
        <v>0.3115</v>
      </c>
      <c r="BR897">
        <v>67918</v>
      </c>
      <c r="CD897">
        <v>27000</v>
      </c>
      <c r="CP897">
        <v>8324</v>
      </c>
      <c r="DA897">
        <v>11</v>
      </c>
      <c r="DP897">
        <v>0.6482</v>
      </c>
    </row>
    <row r="898" spans="1:120" x14ac:dyDescent="0.2">
      <c r="A898">
        <v>0.80640000000000001</v>
      </c>
      <c r="J898">
        <v>14164</v>
      </c>
      <c r="W898">
        <v>30480</v>
      </c>
      <c r="AI898">
        <v>0.65539999999999998</v>
      </c>
      <c r="AU898">
        <v>0.83109999999999995</v>
      </c>
      <c r="AY898">
        <v>0.77110000000000001</v>
      </c>
      <c r="BF898">
        <v>0.38159999999999999</v>
      </c>
      <c r="BR898">
        <v>58537</v>
      </c>
      <c r="CD898">
        <v>27000</v>
      </c>
      <c r="CP898">
        <v>6739</v>
      </c>
      <c r="DA898">
        <v>12</v>
      </c>
      <c r="DP898">
        <v>0.64880000000000004</v>
      </c>
    </row>
    <row r="899" spans="1:120" x14ac:dyDescent="0.2">
      <c r="A899">
        <v>0.8982</v>
      </c>
      <c r="J899">
        <v>1041</v>
      </c>
      <c r="W899">
        <v>22599</v>
      </c>
      <c r="AI899">
        <v>0.70509999999999995</v>
      </c>
      <c r="AU899">
        <v>0.80969999999999998</v>
      </c>
      <c r="AY899">
        <v>0.77639999999999998</v>
      </c>
      <c r="BF899">
        <v>0.254</v>
      </c>
      <c r="BR899">
        <v>61258</v>
      </c>
      <c r="CD899">
        <v>23500</v>
      </c>
      <c r="CP899">
        <v>11216</v>
      </c>
      <c r="DA899">
        <v>20</v>
      </c>
      <c r="DP899">
        <v>0.64890000000000003</v>
      </c>
    </row>
    <row r="900" spans="1:120" x14ac:dyDescent="0.2">
      <c r="A900">
        <v>0.78400000000000003</v>
      </c>
      <c r="J900">
        <v>2951</v>
      </c>
      <c r="W900">
        <v>40290</v>
      </c>
      <c r="AI900">
        <v>0.64549999999999996</v>
      </c>
      <c r="AU900">
        <v>0.78359999999999996</v>
      </c>
      <c r="AY900">
        <v>0.80559999999999998</v>
      </c>
      <c r="BF900">
        <v>0.26819999999999999</v>
      </c>
      <c r="BR900">
        <v>53861</v>
      </c>
      <c r="CD900">
        <v>26060</v>
      </c>
      <c r="CP900">
        <v>7574</v>
      </c>
      <c r="DA900">
        <v>12</v>
      </c>
      <c r="DP900">
        <v>0.64959999999999996</v>
      </c>
    </row>
    <row r="901" spans="1:120" x14ac:dyDescent="0.2">
      <c r="A901">
        <v>0.92559999999999998</v>
      </c>
      <c r="J901">
        <v>1985</v>
      </c>
      <c r="W901">
        <v>55730</v>
      </c>
      <c r="AI901">
        <v>0.68320000000000003</v>
      </c>
      <c r="AU901">
        <v>0.7157</v>
      </c>
      <c r="AY901">
        <v>0.79169999999999996</v>
      </c>
      <c r="BF901">
        <v>0.32800000000000001</v>
      </c>
      <c r="BR901">
        <v>70920</v>
      </c>
      <c r="CD901">
        <v>27000</v>
      </c>
      <c r="CP901">
        <v>8979</v>
      </c>
      <c r="DA901">
        <v>11</v>
      </c>
      <c r="DP901">
        <v>0.64980000000000004</v>
      </c>
    </row>
    <row r="902" spans="1:120" x14ac:dyDescent="0.2">
      <c r="A902">
        <v>0.70930000000000004</v>
      </c>
      <c r="J902">
        <v>865</v>
      </c>
      <c r="W902">
        <v>43496</v>
      </c>
      <c r="AI902">
        <v>0.63170000000000004</v>
      </c>
      <c r="AU902">
        <v>0.74470000000000003</v>
      </c>
      <c r="AY902">
        <v>0.56120000000000003</v>
      </c>
      <c r="BF902">
        <v>0.34460000000000002</v>
      </c>
      <c r="BR902">
        <v>63454</v>
      </c>
      <c r="CD902">
        <v>26000</v>
      </c>
      <c r="CP902">
        <v>9848</v>
      </c>
      <c r="DA902">
        <v>13</v>
      </c>
      <c r="DP902">
        <v>0.65</v>
      </c>
    </row>
    <row r="903" spans="1:120" x14ac:dyDescent="0.2">
      <c r="A903">
        <v>0.90639999999999998</v>
      </c>
      <c r="J903">
        <v>3265</v>
      </c>
      <c r="W903">
        <v>27100</v>
      </c>
      <c r="AI903">
        <v>0.48149999999999998</v>
      </c>
      <c r="AU903">
        <v>0.78210000000000002</v>
      </c>
      <c r="AY903">
        <v>0.89929999999999999</v>
      </c>
      <c r="BF903">
        <v>0.23469999999999999</v>
      </c>
      <c r="BR903">
        <v>43326</v>
      </c>
      <c r="CD903">
        <v>26328</v>
      </c>
      <c r="CP903">
        <v>7205</v>
      </c>
      <c r="DA903">
        <v>15</v>
      </c>
      <c r="DP903">
        <v>0.65029999999999999</v>
      </c>
    </row>
    <row r="904" spans="1:120" x14ac:dyDescent="0.2">
      <c r="A904">
        <v>0.92110000000000003</v>
      </c>
      <c r="J904">
        <v>7226</v>
      </c>
      <c r="W904">
        <v>25588</v>
      </c>
      <c r="AI904">
        <v>0.64100000000000001</v>
      </c>
      <c r="AU904">
        <v>0.98819999999999997</v>
      </c>
      <c r="AY904">
        <v>0.72089999999999999</v>
      </c>
      <c r="BF904">
        <v>0.28079999999999999</v>
      </c>
      <c r="BR904">
        <v>61012</v>
      </c>
      <c r="CD904">
        <v>26000</v>
      </c>
      <c r="CP904">
        <v>9539</v>
      </c>
      <c r="DA904">
        <v>15</v>
      </c>
      <c r="DP904">
        <v>0.65049999999999997</v>
      </c>
    </row>
    <row r="905" spans="1:120" x14ac:dyDescent="0.2">
      <c r="A905">
        <v>0.73740000000000006</v>
      </c>
      <c r="J905">
        <v>3194</v>
      </c>
      <c r="W905">
        <v>71412</v>
      </c>
      <c r="AI905">
        <v>0.95689999999999997</v>
      </c>
      <c r="AU905">
        <v>0.86909999999999998</v>
      </c>
      <c r="AY905">
        <v>0.83250000000000002</v>
      </c>
      <c r="BF905">
        <v>0.1384</v>
      </c>
      <c r="BR905">
        <v>93487</v>
      </c>
      <c r="CD905">
        <v>11428</v>
      </c>
      <c r="CP905">
        <v>17839</v>
      </c>
      <c r="DA905">
        <v>6</v>
      </c>
      <c r="DP905">
        <v>0.65049999999999997</v>
      </c>
    </row>
    <row r="906" spans="1:120" x14ac:dyDescent="0.2">
      <c r="A906">
        <v>5.3900000000000003E-2</v>
      </c>
      <c r="J906">
        <v>3868</v>
      </c>
      <c r="W906">
        <v>52677</v>
      </c>
      <c r="AI906">
        <v>0.79749999999999999</v>
      </c>
      <c r="AU906">
        <v>0.81989999999999996</v>
      </c>
      <c r="AY906">
        <v>0.85440000000000005</v>
      </c>
      <c r="BF906">
        <v>0.12529999999999999</v>
      </c>
      <c r="BR906">
        <v>90008</v>
      </c>
      <c r="CD906">
        <v>26849</v>
      </c>
      <c r="CP906">
        <v>14681</v>
      </c>
      <c r="DA906">
        <v>13</v>
      </c>
      <c r="DP906">
        <v>0.6512</v>
      </c>
    </row>
    <row r="907" spans="1:120" x14ac:dyDescent="0.2">
      <c r="A907">
        <v>0.65459999999999996</v>
      </c>
      <c r="J907">
        <v>4229</v>
      </c>
      <c r="W907">
        <v>42419</v>
      </c>
      <c r="AI907">
        <v>0.55410000000000004</v>
      </c>
      <c r="AU907">
        <v>0.9395</v>
      </c>
      <c r="AY907">
        <v>0.65790000000000004</v>
      </c>
      <c r="BF907">
        <v>0.3004</v>
      </c>
      <c r="BR907">
        <v>43418</v>
      </c>
      <c r="CD907">
        <v>26000</v>
      </c>
      <c r="CP907">
        <v>10624</v>
      </c>
      <c r="DA907">
        <v>14</v>
      </c>
      <c r="DP907">
        <v>0.65139999999999998</v>
      </c>
    </row>
    <row r="908" spans="1:120" x14ac:dyDescent="0.2">
      <c r="A908">
        <v>0.8841</v>
      </c>
      <c r="J908">
        <v>5049</v>
      </c>
      <c r="W908">
        <v>63550</v>
      </c>
      <c r="AI908">
        <v>0.85819999999999996</v>
      </c>
      <c r="AU908">
        <v>0.73340000000000005</v>
      </c>
      <c r="AY908">
        <v>0.80720000000000003</v>
      </c>
      <c r="BF908">
        <v>0.1343</v>
      </c>
      <c r="BR908">
        <v>87054</v>
      </c>
      <c r="CD908">
        <v>27000</v>
      </c>
      <c r="CP908">
        <v>12190</v>
      </c>
      <c r="DA908">
        <v>11</v>
      </c>
      <c r="DP908">
        <v>0.6522</v>
      </c>
    </row>
    <row r="909" spans="1:120" x14ac:dyDescent="0.2">
      <c r="A909">
        <v>0.50890000000000002</v>
      </c>
      <c r="J909">
        <v>13381</v>
      </c>
      <c r="W909">
        <v>27299</v>
      </c>
      <c r="AI909">
        <v>0.48130000000000001</v>
      </c>
      <c r="AU909">
        <v>0.83620000000000005</v>
      </c>
      <c r="AY909">
        <v>0.79310000000000003</v>
      </c>
      <c r="BF909">
        <v>0.42049999999999998</v>
      </c>
      <c r="BR909">
        <v>56318</v>
      </c>
      <c r="CD909">
        <v>20500</v>
      </c>
      <c r="CP909">
        <v>11523</v>
      </c>
      <c r="DA909">
        <v>15</v>
      </c>
      <c r="DP909">
        <v>0.65229999999999999</v>
      </c>
    </row>
    <row r="910" spans="1:120" x14ac:dyDescent="0.2">
      <c r="A910">
        <v>0.91820000000000002</v>
      </c>
      <c r="J910">
        <v>2084</v>
      </c>
      <c r="W910">
        <v>37146</v>
      </c>
      <c r="AI910">
        <v>0.73309999999999997</v>
      </c>
      <c r="AU910">
        <v>0.95040000000000002</v>
      </c>
      <c r="AY910">
        <v>0.83389999999999997</v>
      </c>
      <c r="BF910">
        <v>0.21759999999999999</v>
      </c>
      <c r="BR910">
        <v>69743</v>
      </c>
      <c r="CD910">
        <v>22250</v>
      </c>
      <c r="CP910">
        <v>11089</v>
      </c>
      <c r="DA910">
        <v>17</v>
      </c>
      <c r="DP910">
        <v>0.6532</v>
      </c>
    </row>
    <row r="911" spans="1:120" x14ac:dyDescent="0.2">
      <c r="A911">
        <v>0.72160000000000002</v>
      </c>
      <c r="J911">
        <v>3946</v>
      </c>
      <c r="W911">
        <v>62688</v>
      </c>
      <c r="AI911">
        <v>0.88770000000000004</v>
      </c>
      <c r="AU911">
        <v>0.81089999999999995</v>
      </c>
      <c r="AY911">
        <v>0.79520000000000002</v>
      </c>
      <c r="BF911">
        <v>0.1482</v>
      </c>
      <c r="BR911">
        <v>68140</v>
      </c>
      <c r="CD911">
        <v>27000</v>
      </c>
      <c r="CP911">
        <v>11226</v>
      </c>
      <c r="DA911">
        <v>8</v>
      </c>
      <c r="DP911">
        <v>0.65329999999999999</v>
      </c>
    </row>
    <row r="912" spans="1:120" x14ac:dyDescent="0.2">
      <c r="A912">
        <v>0.18659999999999999</v>
      </c>
      <c r="J912">
        <v>2121</v>
      </c>
      <c r="W912">
        <v>44418</v>
      </c>
      <c r="AI912">
        <v>0.6865</v>
      </c>
      <c r="AU912">
        <v>0.82789999999999997</v>
      </c>
      <c r="AY912">
        <v>0.75609999999999999</v>
      </c>
      <c r="BF912">
        <v>0.16400000000000001</v>
      </c>
      <c r="BR912">
        <v>70266</v>
      </c>
      <c r="CD912">
        <v>26940</v>
      </c>
      <c r="CP912">
        <v>13293</v>
      </c>
      <c r="DA912">
        <v>10</v>
      </c>
      <c r="DP912">
        <v>0.65359999999999996</v>
      </c>
    </row>
    <row r="913" spans="1:120" x14ac:dyDescent="0.2">
      <c r="A913">
        <v>0.87709999999999999</v>
      </c>
      <c r="J913">
        <v>780</v>
      </c>
      <c r="W913">
        <v>50100</v>
      </c>
      <c r="AI913">
        <v>0.76880000000000004</v>
      </c>
      <c r="AU913">
        <v>0.82040000000000002</v>
      </c>
      <c r="AY913">
        <v>0.76749999999999996</v>
      </c>
      <c r="BF913">
        <v>0.1507</v>
      </c>
      <c r="BR913">
        <v>72975</v>
      </c>
      <c r="CD913">
        <v>27000</v>
      </c>
      <c r="CP913">
        <v>9135</v>
      </c>
      <c r="DA913">
        <v>12</v>
      </c>
      <c r="DP913">
        <v>0.65369999999999995</v>
      </c>
    </row>
    <row r="914" spans="1:120" x14ac:dyDescent="0.2">
      <c r="A914">
        <v>0.68169999999999997</v>
      </c>
      <c r="J914">
        <v>2752</v>
      </c>
      <c r="W914">
        <v>66262</v>
      </c>
      <c r="AI914">
        <v>0.71209999999999996</v>
      </c>
      <c r="AU914">
        <v>0.81699999999999995</v>
      </c>
      <c r="AY914">
        <v>0.82120000000000004</v>
      </c>
      <c r="BF914">
        <v>0.25269999999999998</v>
      </c>
      <c r="BR914">
        <v>38289</v>
      </c>
      <c r="CD914">
        <v>26000</v>
      </c>
      <c r="CP914">
        <v>10055</v>
      </c>
      <c r="DA914">
        <v>9</v>
      </c>
      <c r="DP914">
        <v>0.65390000000000004</v>
      </c>
    </row>
    <row r="915" spans="1:120" x14ac:dyDescent="0.2">
      <c r="A915">
        <v>0.44529999999999997</v>
      </c>
      <c r="J915">
        <v>2738</v>
      </c>
      <c r="W915">
        <v>47850</v>
      </c>
      <c r="AI915">
        <v>0.65229999999999999</v>
      </c>
      <c r="AU915">
        <v>0.93659999999999999</v>
      </c>
      <c r="AY915">
        <v>0.72619999999999996</v>
      </c>
      <c r="BF915">
        <v>0.25019999999999998</v>
      </c>
      <c r="BR915">
        <v>58386</v>
      </c>
      <c r="CD915">
        <v>26814</v>
      </c>
      <c r="CP915">
        <v>9955</v>
      </c>
      <c r="DA915">
        <v>13</v>
      </c>
      <c r="DP915">
        <v>0.65449999999999997</v>
      </c>
    </row>
    <row r="916" spans="1:120" x14ac:dyDescent="0.2">
      <c r="A916">
        <v>0.82920000000000005</v>
      </c>
      <c r="J916">
        <v>2428</v>
      </c>
      <c r="W916">
        <v>67600</v>
      </c>
      <c r="AI916">
        <v>0.91400000000000003</v>
      </c>
      <c r="AU916">
        <v>0.79259999999999997</v>
      </c>
      <c r="AY916">
        <v>0.86360000000000003</v>
      </c>
      <c r="BF916">
        <v>0.15890000000000001</v>
      </c>
      <c r="BR916">
        <v>76310</v>
      </c>
      <c r="CD916">
        <v>13857</v>
      </c>
      <c r="CP916">
        <v>13875</v>
      </c>
      <c r="DA916">
        <v>8</v>
      </c>
      <c r="DP916">
        <v>0.65459999999999996</v>
      </c>
    </row>
    <row r="917" spans="1:120" x14ac:dyDescent="0.2">
      <c r="A917">
        <v>0.1075</v>
      </c>
      <c r="J917">
        <v>1092</v>
      </c>
      <c r="W917">
        <v>49740</v>
      </c>
      <c r="AI917">
        <v>0.60209999999999997</v>
      </c>
      <c r="AU917">
        <v>0.7994</v>
      </c>
      <c r="AY917">
        <v>0.77780000000000005</v>
      </c>
      <c r="BF917">
        <v>0.24410000000000001</v>
      </c>
      <c r="BR917">
        <v>65575</v>
      </c>
      <c r="CD917">
        <v>25000</v>
      </c>
      <c r="CP917">
        <v>8275</v>
      </c>
      <c r="DA917">
        <v>13</v>
      </c>
      <c r="DP917">
        <v>0.6552</v>
      </c>
    </row>
    <row r="918" spans="1:120" x14ac:dyDescent="0.2">
      <c r="A918">
        <v>0.74439999999999995</v>
      </c>
      <c r="J918">
        <v>50</v>
      </c>
      <c r="W918">
        <v>51450</v>
      </c>
      <c r="AI918">
        <v>0.72770000000000001</v>
      </c>
      <c r="AU918">
        <v>0.85709999999999997</v>
      </c>
      <c r="AY918">
        <v>0.75139999999999996</v>
      </c>
      <c r="BF918">
        <v>0.23680000000000001</v>
      </c>
      <c r="BR918">
        <v>61317</v>
      </c>
      <c r="CD918">
        <v>26922</v>
      </c>
      <c r="CP918">
        <v>9332</v>
      </c>
      <c r="DA918">
        <v>10</v>
      </c>
      <c r="DP918">
        <v>0.6552</v>
      </c>
    </row>
    <row r="919" spans="1:120" x14ac:dyDescent="0.2">
      <c r="A919">
        <v>0.84509999999999996</v>
      </c>
      <c r="J919">
        <v>3590</v>
      </c>
      <c r="W919">
        <v>40760</v>
      </c>
      <c r="AI919">
        <v>0.31580000000000003</v>
      </c>
      <c r="AU919">
        <v>0.67830000000000001</v>
      </c>
      <c r="AY919">
        <v>0.9264</v>
      </c>
      <c r="BF919">
        <v>0.44869999999999999</v>
      </c>
      <c r="BR919">
        <v>30573</v>
      </c>
      <c r="CD919">
        <v>23000</v>
      </c>
      <c r="CP919">
        <v>5583</v>
      </c>
      <c r="DA919">
        <v>7</v>
      </c>
      <c r="DP919">
        <v>0.65539999999999998</v>
      </c>
    </row>
    <row r="920" spans="1:120" x14ac:dyDescent="0.2">
      <c r="A920">
        <v>0.66669999999999996</v>
      </c>
      <c r="J920">
        <v>11743</v>
      </c>
      <c r="W920">
        <v>22296</v>
      </c>
      <c r="AI920">
        <v>0.47220000000000001</v>
      </c>
      <c r="AU920">
        <v>0.89180000000000004</v>
      </c>
      <c r="AY920">
        <v>0.77880000000000005</v>
      </c>
      <c r="BF920">
        <v>0.34129999999999999</v>
      </c>
      <c r="BR920">
        <v>50331</v>
      </c>
      <c r="CD920">
        <v>15000</v>
      </c>
      <c r="CP920">
        <v>7714</v>
      </c>
      <c r="DA920">
        <v>13</v>
      </c>
      <c r="DP920">
        <v>0.65569999999999995</v>
      </c>
    </row>
    <row r="921" spans="1:120" x14ac:dyDescent="0.2">
      <c r="A921">
        <v>0.81669999999999998</v>
      </c>
      <c r="J921">
        <v>495</v>
      </c>
      <c r="W921">
        <v>45502</v>
      </c>
      <c r="AI921">
        <v>0.78590000000000004</v>
      </c>
      <c r="AU921">
        <v>0.5484</v>
      </c>
      <c r="AY921">
        <v>0.8286</v>
      </c>
      <c r="BF921">
        <v>0.13150000000000001</v>
      </c>
      <c r="BR921">
        <v>62472</v>
      </c>
      <c r="CD921">
        <v>20951</v>
      </c>
      <c r="CP921">
        <v>10288</v>
      </c>
      <c r="DA921">
        <v>17</v>
      </c>
      <c r="DP921">
        <v>0.65680000000000005</v>
      </c>
    </row>
    <row r="922" spans="1:120" x14ac:dyDescent="0.2">
      <c r="A922">
        <v>0.65300000000000002</v>
      </c>
      <c r="J922">
        <v>733</v>
      </c>
      <c r="W922">
        <v>18383</v>
      </c>
      <c r="AI922">
        <v>0.3412</v>
      </c>
      <c r="AU922">
        <v>0.77780000000000005</v>
      </c>
      <c r="AY922">
        <v>0.77229999999999999</v>
      </c>
      <c r="BF922">
        <v>0.3861</v>
      </c>
      <c r="BR922">
        <v>35008</v>
      </c>
      <c r="CD922">
        <v>24751</v>
      </c>
      <c r="CP922">
        <v>7038</v>
      </c>
      <c r="DA922">
        <v>15</v>
      </c>
      <c r="DP922">
        <v>0.65690000000000004</v>
      </c>
    </row>
    <row r="923" spans="1:120" x14ac:dyDescent="0.2">
      <c r="A923">
        <v>0.69630000000000003</v>
      </c>
      <c r="J923">
        <v>454</v>
      </c>
      <c r="W923">
        <v>40808</v>
      </c>
      <c r="AI923">
        <v>0.52729999999999999</v>
      </c>
      <c r="AU923">
        <v>0.70240000000000002</v>
      </c>
      <c r="AY923">
        <v>0.7823</v>
      </c>
      <c r="BF923">
        <v>0.51580000000000004</v>
      </c>
      <c r="BR923">
        <v>73997</v>
      </c>
      <c r="CD923">
        <v>21500</v>
      </c>
      <c r="CP923">
        <v>17573</v>
      </c>
      <c r="DA923">
        <v>20</v>
      </c>
      <c r="DP923">
        <v>0.65739999999999998</v>
      </c>
    </row>
    <row r="924" spans="1:120" x14ac:dyDescent="0.2">
      <c r="A924">
        <v>0.86660000000000004</v>
      </c>
      <c r="J924">
        <v>2432</v>
      </c>
      <c r="W924">
        <v>40808</v>
      </c>
      <c r="AI924">
        <v>0.61619999999999997</v>
      </c>
      <c r="AU924">
        <v>0.81599999999999995</v>
      </c>
      <c r="AY924">
        <v>0.76839999999999997</v>
      </c>
      <c r="BF924">
        <v>0.38190000000000002</v>
      </c>
      <c r="BR924">
        <v>73997</v>
      </c>
      <c r="CD924">
        <v>21500</v>
      </c>
      <c r="CP924">
        <v>17573</v>
      </c>
      <c r="DA924">
        <v>13</v>
      </c>
      <c r="DP924">
        <v>0.6583</v>
      </c>
    </row>
    <row r="925" spans="1:120" x14ac:dyDescent="0.2">
      <c r="A925">
        <v>0.88180000000000003</v>
      </c>
      <c r="J925">
        <v>377</v>
      </c>
      <c r="W925">
        <v>40818</v>
      </c>
      <c r="AI925">
        <v>0.56540000000000001</v>
      </c>
      <c r="AU925">
        <v>0.97960000000000003</v>
      </c>
      <c r="AY925">
        <v>0.85109999999999997</v>
      </c>
      <c r="BF925">
        <v>0.5071</v>
      </c>
      <c r="BR925">
        <v>73997</v>
      </c>
      <c r="CD925">
        <v>21500</v>
      </c>
      <c r="CP925">
        <v>17573</v>
      </c>
      <c r="DA925">
        <v>21</v>
      </c>
      <c r="DP925">
        <v>0.65900000000000003</v>
      </c>
    </row>
    <row r="926" spans="1:120" x14ac:dyDescent="0.2">
      <c r="A926">
        <v>0.82979999999999998</v>
      </c>
      <c r="J926">
        <v>615</v>
      </c>
      <c r="W926">
        <v>66398</v>
      </c>
      <c r="AI926">
        <v>0.96389999999999998</v>
      </c>
      <c r="AU926">
        <v>0.73880000000000001</v>
      </c>
      <c r="AY926">
        <v>0.98880000000000001</v>
      </c>
      <c r="BF926">
        <v>0.12130000000000001</v>
      </c>
      <c r="BR926">
        <v>129455</v>
      </c>
      <c r="CD926">
        <v>19500</v>
      </c>
      <c r="CP926">
        <v>15357</v>
      </c>
      <c r="DA926">
        <v>9</v>
      </c>
      <c r="DP926">
        <v>0.65920000000000001</v>
      </c>
    </row>
    <row r="927" spans="1:120" x14ac:dyDescent="0.2">
      <c r="A927">
        <v>0.252</v>
      </c>
      <c r="J927">
        <v>2202</v>
      </c>
      <c r="W927">
        <v>24400</v>
      </c>
      <c r="AI927">
        <v>0.3387</v>
      </c>
      <c r="AU927">
        <v>0.52170000000000005</v>
      </c>
      <c r="AY927">
        <v>0.76619999999999999</v>
      </c>
      <c r="BF927">
        <v>0.47349999999999998</v>
      </c>
      <c r="BR927">
        <v>52374</v>
      </c>
      <c r="CD927">
        <v>27000</v>
      </c>
      <c r="CP927">
        <v>9125</v>
      </c>
      <c r="DA927">
        <v>18</v>
      </c>
      <c r="DP927">
        <v>0.65959999999999996</v>
      </c>
    </row>
    <row r="928" spans="1:120" x14ac:dyDescent="0.2">
      <c r="A928">
        <v>0.87350000000000005</v>
      </c>
      <c r="J928">
        <v>1525</v>
      </c>
      <c r="W928">
        <v>13365</v>
      </c>
      <c r="AI928">
        <v>0</v>
      </c>
      <c r="AU928">
        <v>0.83730000000000004</v>
      </c>
      <c r="AY928">
        <v>0.65569999999999995</v>
      </c>
      <c r="BF928">
        <v>0.36230000000000001</v>
      </c>
      <c r="BR928">
        <v>43418</v>
      </c>
      <c r="CD928">
        <v>26000</v>
      </c>
      <c r="CP928">
        <v>10481</v>
      </c>
      <c r="DA928">
        <v>13</v>
      </c>
      <c r="DP928">
        <v>0.66010000000000002</v>
      </c>
    </row>
    <row r="929" spans="1:120" x14ac:dyDescent="0.2">
      <c r="A929">
        <v>0.90969999999999995</v>
      </c>
      <c r="J929">
        <v>86</v>
      </c>
      <c r="W929">
        <v>40798</v>
      </c>
      <c r="AI929">
        <v>0.65049999999999997</v>
      </c>
      <c r="AU929">
        <v>1</v>
      </c>
      <c r="AY929">
        <v>0.69069999999999998</v>
      </c>
      <c r="BF929">
        <v>0.45650000000000002</v>
      </c>
      <c r="BR929">
        <v>73997</v>
      </c>
      <c r="CD929">
        <v>21500</v>
      </c>
      <c r="CP929">
        <v>17573</v>
      </c>
      <c r="DA929">
        <v>26</v>
      </c>
      <c r="DP929">
        <v>0.66049999999999998</v>
      </c>
    </row>
    <row r="930" spans="1:120" x14ac:dyDescent="0.2">
      <c r="A930">
        <v>0.88329999999999997</v>
      </c>
      <c r="J930">
        <v>62</v>
      </c>
      <c r="W930">
        <v>17408</v>
      </c>
      <c r="AI930">
        <v>0.30769999999999997</v>
      </c>
      <c r="AU930">
        <v>0.8</v>
      </c>
      <c r="AY930">
        <v>0.75109999999999999</v>
      </c>
      <c r="BF930">
        <v>0.51429999999999998</v>
      </c>
      <c r="BR930">
        <v>45987</v>
      </c>
      <c r="CD930">
        <v>24807</v>
      </c>
      <c r="CP930">
        <v>11384</v>
      </c>
      <c r="DA930">
        <v>3</v>
      </c>
      <c r="DP930">
        <v>0.66090000000000004</v>
      </c>
    </row>
    <row r="931" spans="1:120" x14ac:dyDescent="0.2">
      <c r="A931">
        <v>1</v>
      </c>
      <c r="J931">
        <v>1226</v>
      </c>
      <c r="W931">
        <v>17408</v>
      </c>
      <c r="AI931">
        <v>0.71430000000000005</v>
      </c>
      <c r="AU931">
        <v>0.75349999999999995</v>
      </c>
      <c r="AY931">
        <v>0.91990000000000005</v>
      </c>
      <c r="BF931">
        <v>0.70589999999999997</v>
      </c>
      <c r="BR931">
        <v>45987</v>
      </c>
      <c r="CD931">
        <v>24807</v>
      </c>
      <c r="CP931">
        <v>12428</v>
      </c>
      <c r="DA931">
        <v>2</v>
      </c>
      <c r="DP931">
        <v>0.66120000000000001</v>
      </c>
    </row>
    <row r="932" spans="1:120" x14ac:dyDescent="0.2">
      <c r="A932">
        <v>1</v>
      </c>
      <c r="J932">
        <v>2618</v>
      </c>
      <c r="W932">
        <v>20785</v>
      </c>
      <c r="AI932">
        <v>0.33329999999999999</v>
      </c>
      <c r="AU932">
        <v>0.77569999999999995</v>
      </c>
      <c r="AY932">
        <v>0.73939999999999995</v>
      </c>
      <c r="BF932">
        <v>0.38679999999999998</v>
      </c>
      <c r="BR932">
        <v>92405</v>
      </c>
      <c r="CD932">
        <v>20919</v>
      </c>
      <c r="CP932">
        <v>8080</v>
      </c>
      <c r="DA932">
        <v>12</v>
      </c>
      <c r="DP932">
        <v>0.66190000000000004</v>
      </c>
    </row>
    <row r="933" spans="1:120" x14ac:dyDescent="0.2">
      <c r="A933">
        <v>1</v>
      </c>
      <c r="J933">
        <v>9210</v>
      </c>
      <c r="W933">
        <v>23304</v>
      </c>
      <c r="AI933">
        <v>0.59350000000000003</v>
      </c>
      <c r="AU933">
        <v>0.71689999999999998</v>
      </c>
      <c r="AY933">
        <v>0.83199999999999996</v>
      </c>
      <c r="BF933">
        <v>0.3881</v>
      </c>
      <c r="BR933">
        <v>45025</v>
      </c>
      <c r="CD933">
        <v>27000</v>
      </c>
      <c r="CP933">
        <v>7935</v>
      </c>
      <c r="DA933">
        <v>15</v>
      </c>
      <c r="DP933">
        <v>0.66220000000000001</v>
      </c>
    </row>
    <row r="934" spans="1:120" x14ac:dyDescent="0.2">
      <c r="A934">
        <v>0.8095</v>
      </c>
      <c r="J934">
        <v>7451</v>
      </c>
      <c r="W934">
        <v>22870</v>
      </c>
      <c r="AI934">
        <v>0.54479999999999995</v>
      </c>
      <c r="AU934">
        <v>0.69889999999999997</v>
      </c>
      <c r="AY934">
        <v>0.82020000000000004</v>
      </c>
      <c r="BF934">
        <v>0.31790000000000002</v>
      </c>
      <c r="BR934">
        <v>52416</v>
      </c>
      <c r="CD934">
        <v>26000</v>
      </c>
      <c r="CP934">
        <v>11730</v>
      </c>
      <c r="DA934">
        <v>19</v>
      </c>
      <c r="DP934">
        <v>0.66300000000000003</v>
      </c>
    </row>
    <row r="935" spans="1:120" x14ac:dyDescent="0.2">
      <c r="A935">
        <v>0.93089999999999995</v>
      </c>
      <c r="J935">
        <v>6124</v>
      </c>
      <c r="W935">
        <v>16054</v>
      </c>
      <c r="AI935">
        <v>0.51880000000000004</v>
      </c>
      <c r="AU935">
        <v>0.80089999999999995</v>
      </c>
      <c r="AY935">
        <v>0.83020000000000005</v>
      </c>
      <c r="BF935">
        <v>0.38300000000000001</v>
      </c>
      <c r="BR935">
        <v>47295</v>
      </c>
      <c r="CD935">
        <v>23725</v>
      </c>
      <c r="CP935">
        <v>11870</v>
      </c>
      <c r="DA935">
        <v>18</v>
      </c>
      <c r="DP935">
        <v>0.66320000000000001</v>
      </c>
    </row>
    <row r="936" spans="1:120" x14ac:dyDescent="0.2">
      <c r="A936">
        <v>0.94330000000000003</v>
      </c>
      <c r="J936">
        <v>11635</v>
      </c>
      <c r="W936">
        <v>18634</v>
      </c>
      <c r="AI936">
        <v>0.24030000000000001</v>
      </c>
      <c r="AU936">
        <v>0.84250000000000003</v>
      </c>
      <c r="AY936">
        <v>0.88680000000000003</v>
      </c>
      <c r="BF936">
        <v>0.62980000000000003</v>
      </c>
      <c r="BR936">
        <v>40628</v>
      </c>
      <c r="CD936">
        <v>31000</v>
      </c>
      <c r="CP936">
        <v>8699</v>
      </c>
      <c r="DA936">
        <v>19</v>
      </c>
      <c r="DP936">
        <v>0.66339999999999999</v>
      </c>
    </row>
    <row r="937" spans="1:120" x14ac:dyDescent="0.2">
      <c r="A937">
        <v>0.57950000000000002</v>
      </c>
      <c r="J937">
        <v>6591</v>
      </c>
      <c r="W937">
        <v>22562</v>
      </c>
      <c r="AI937">
        <v>0.64229999999999998</v>
      </c>
      <c r="AU937">
        <v>0.69750000000000001</v>
      </c>
      <c r="AY937">
        <v>0.82250000000000001</v>
      </c>
      <c r="BF937">
        <v>0.3402</v>
      </c>
      <c r="BR937">
        <v>54501</v>
      </c>
      <c r="CD937">
        <v>22300</v>
      </c>
      <c r="CP937">
        <v>12612</v>
      </c>
      <c r="DA937">
        <v>18</v>
      </c>
      <c r="DP937">
        <v>0.66359999999999997</v>
      </c>
    </row>
    <row r="938" spans="1:120" x14ac:dyDescent="0.2">
      <c r="A938">
        <v>0.88180000000000003</v>
      </c>
      <c r="J938">
        <v>3477</v>
      </c>
      <c r="W938">
        <v>26408</v>
      </c>
      <c r="AI938">
        <v>0.64290000000000003</v>
      </c>
      <c r="AU938">
        <v>0.89490000000000003</v>
      </c>
      <c r="AY938">
        <v>0.8538</v>
      </c>
      <c r="BF938">
        <v>0.24640000000000001</v>
      </c>
      <c r="BR938">
        <v>61767</v>
      </c>
      <c r="CD938">
        <v>20705</v>
      </c>
      <c r="CP938">
        <v>10639</v>
      </c>
      <c r="DA938">
        <v>17</v>
      </c>
      <c r="DP938">
        <v>0.66390000000000005</v>
      </c>
    </row>
    <row r="939" spans="1:120" x14ac:dyDescent="0.2">
      <c r="A939">
        <v>0.68569999999999998</v>
      </c>
      <c r="J939">
        <v>33227</v>
      </c>
      <c r="W939">
        <v>19576</v>
      </c>
      <c r="AI939">
        <v>0.3034</v>
      </c>
      <c r="AU939">
        <v>0.67569999999999997</v>
      </c>
      <c r="AY939">
        <v>0.80879999999999996</v>
      </c>
      <c r="BF939">
        <v>0.71340000000000003</v>
      </c>
      <c r="BR939">
        <v>34502</v>
      </c>
      <c r="CD939">
        <v>31000</v>
      </c>
      <c r="CP939">
        <v>8153</v>
      </c>
      <c r="DA939">
        <v>15</v>
      </c>
      <c r="DP939">
        <v>0.66410000000000002</v>
      </c>
    </row>
    <row r="940" spans="1:120" x14ac:dyDescent="0.2">
      <c r="A940">
        <v>0.97550000000000003</v>
      </c>
      <c r="J940">
        <v>2542</v>
      </c>
      <c r="W940">
        <v>34172</v>
      </c>
      <c r="AI940">
        <v>0.73370000000000002</v>
      </c>
      <c r="AU940">
        <v>0.94779999999999998</v>
      </c>
      <c r="AY940">
        <v>0.7681</v>
      </c>
      <c r="BF940">
        <v>0.184</v>
      </c>
      <c r="BR940">
        <v>59221</v>
      </c>
      <c r="CD940">
        <v>22750</v>
      </c>
      <c r="CP940">
        <v>11419</v>
      </c>
      <c r="DA940">
        <v>19</v>
      </c>
      <c r="DP940">
        <v>0.66510000000000002</v>
      </c>
    </row>
    <row r="941" spans="1:120" x14ac:dyDescent="0.2">
      <c r="A941">
        <v>0.76649999999999996</v>
      </c>
      <c r="J941">
        <v>26816</v>
      </c>
      <c r="W941">
        <v>20668</v>
      </c>
      <c r="AI941">
        <v>0.32600000000000001</v>
      </c>
      <c r="AU941">
        <v>0.64470000000000005</v>
      </c>
      <c r="AY941">
        <v>0.84009999999999996</v>
      </c>
      <c r="BF941">
        <v>0.42349999999999999</v>
      </c>
      <c r="BR941">
        <v>44391</v>
      </c>
      <c r="CD941">
        <v>25000</v>
      </c>
      <c r="CP941">
        <v>8974</v>
      </c>
      <c r="DA941">
        <v>13</v>
      </c>
      <c r="DP941">
        <v>0.66549999999999998</v>
      </c>
    </row>
    <row r="942" spans="1:120" x14ac:dyDescent="0.2">
      <c r="A942">
        <v>0.91569999999999996</v>
      </c>
      <c r="J942">
        <v>1549</v>
      </c>
      <c r="W942">
        <v>34922</v>
      </c>
      <c r="AI942">
        <v>0.81950000000000001</v>
      </c>
      <c r="AU942">
        <v>0.66990000000000005</v>
      </c>
      <c r="AY942">
        <v>0.86329999999999996</v>
      </c>
      <c r="BF942">
        <v>0.12529999999999999</v>
      </c>
      <c r="BR942">
        <v>65337</v>
      </c>
      <c r="CD942">
        <v>21000</v>
      </c>
      <c r="CP942">
        <v>12324</v>
      </c>
      <c r="DA942">
        <v>21</v>
      </c>
      <c r="DP942">
        <v>0.66600000000000004</v>
      </c>
    </row>
    <row r="943" spans="1:120" x14ac:dyDescent="0.2">
      <c r="A943">
        <v>0.4592</v>
      </c>
      <c r="J943">
        <v>879</v>
      </c>
      <c r="W943">
        <v>23920</v>
      </c>
      <c r="AI943">
        <v>0.374</v>
      </c>
      <c r="AU943">
        <v>0.64570000000000005</v>
      </c>
      <c r="AY943">
        <v>0.93979999999999997</v>
      </c>
      <c r="BF943">
        <v>0.45619999999999999</v>
      </c>
      <c r="BR943">
        <v>43457</v>
      </c>
      <c r="CD943">
        <v>23000</v>
      </c>
      <c r="CP943">
        <v>7049</v>
      </c>
      <c r="DA943">
        <v>14</v>
      </c>
      <c r="DP943">
        <v>0.66610000000000003</v>
      </c>
    </row>
    <row r="944" spans="1:120" x14ac:dyDescent="0.2">
      <c r="A944">
        <v>0.73070000000000002</v>
      </c>
      <c r="J944">
        <v>7036</v>
      </c>
      <c r="W944">
        <v>29070</v>
      </c>
      <c r="AI944">
        <v>0.4798</v>
      </c>
      <c r="AU944">
        <v>0.64880000000000004</v>
      </c>
      <c r="AY944">
        <v>0.82609999999999995</v>
      </c>
      <c r="BF944">
        <v>0.4007</v>
      </c>
      <c r="BR944">
        <v>49601</v>
      </c>
      <c r="CD944">
        <v>27000</v>
      </c>
      <c r="CP944">
        <v>7725</v>
      </c>
      <c r="DA944">
        <v>15</v>
      </c>
      <c r="DP944">
        <v>0.66620000000000001</v>
      </c>
    </row>
    <row r="945" spans="1:120" x14ac:dyDescent="0.2">
      <c r="A945">
        <v>0.69489999999999996</v>
      </c>
      <c r="J945">
        <v>2974</v>
      </c>
      <c r="W945">
        <v>23334</v>
      </c>
      <c r="AI945">
        <v>0.54720000000000002</v>
      </c>
      <c r="AU945">
        <v>0.73960000000000004</v>
      </c>
      <c r="AY945">
        <v>0.73270000000000002</v>
      </c>
      <c r="BF945">
        <v>0.42599999999999999</v>
      </c>
      <c r="BR945">
        <v>45235</v>
      </c>
      <c r="CD945">
        <v>22189</v>
      </c>
      <c r="CP945">
        <v>8074</v>
      </c>
      <c r="DA945">
        <v>19</v>
      </c>
      <c r="DP945">
        <v>0.66669999999999996</v>
      </c>
    </row>
    <row r="946" spans="1:120" x14ac:dyDescent="0.2">
      <c r="A946">
        <v>0.77690000000000003</v>
      </c>
      <c r="J946">
        <v>1307</v>
      </c>
      <c r="W946">
        <v>20090</v>
      </c>
      <c r="AI946">
        <v>0.34699999999999998</v>
      </c>
      <c r="AU946">
        <v>0.72750000000000004</v>
      </c>
      <c r="AY946">
        <v>0.8246</v>
      </c>
      <c r="BF946">
        <v>0.58169999999999999</v>
      </c>
      <c r="BR946">
        <v>44232</v>
      </c>
      <c r="CD946">
        <v>24944</v>
      </c>
      <c r="CP946">
        <v>8001</v>
      </c>
      <c r="DA946">
        <v>19</v>
      </c>
      <c r="DP946">
        <v>0.66669999999999996</v>
      </c>
    </row>
    <row r="947" spans="1:120" x14ac:dyDescent="0.2">
      <c r="A947">
        <v>0.42649999999999999</v>
      </c>
      <c r="J947">
        <v>2151</v>
      </c>
      <c r="W947">
        <v>26910</v>
      </c>
      <c r="AI947">
        <v>0.56850000000000001</v>
      </c>
      <c r="AU947">
        <v>0.79690000000000005</v>
      </c>
      <c r="AY947">
        <v>0.86909999999999998</v>
      </c>
      <c r="BF947">
        <v>0.25650000000000001</v>
      </c>
      <c r="BR947">
        <v>43611</v>
      </c>
      <c r="CD947">
        <v>26500</v>
      </c>
      <c r="CP947">
        <v>5674</v>
      </c>
      <c r="DA947">
        <v>14</v>
      </c>
      <c r="DP947">
        <v>0.66669999999999996</v>
      </c>
    </row>
    <row r="948" spans="1:120" x14ac:dyDescent="0.2">
      <c r="A948">
        <v>0.77890000000000004</v>
      </c>
      <c r="J948">
        <v>5811</v>
      </c>
      <c r="W948">
        <v>26968</v>
      </c>
      <c r="AI948">
        <v>0.54100000000000004</v>
      </c>
      <c r="AU948">
        <v>0.71130000000000004</v>
      </c>
      <c r="AY948">
        <v>0.78490000000000004</v>
      </c>
      <c r="BF948">
        <v>0.32379999999999998</v>
      </c>
      <c r="BR948">
        <v>42957</v>
      </c>
      <c r="CD948">
        <v>24000</v>
      </c>
      <c r="CP948">
        <v>9085</v>
      </c>
      <c r="DA948">
        <v>13</v>
      </c>
      <c r="DP948">
        <v>0.66669999999999996</v>
      </c>
    </row>
    <row r="949" spans="1:120" x14ac:dyDescent="0.2">
      <c r="A949">
        <v>0.53849999999999998</v>
      </c>
      <c r="J949">
        <v>1153</v>
      </c>
      <c r="W949">
        <v>22320</v>
      </c>
      <c r="AI949">
        <v>0.54910000000000003</v>
      </c>
      <c r="AU949">
        <v>0.92869999999999997</v>
      </c>
      <c r="AY949">
        <v>0.9506</v>
      </c>
      <c r="BF949">
        <v>0.24349999999999999</v>
      </c>
      <c r="BR949">
        <v>45415</v>
      </c>
      <c r="CD949">
        <v>22077</v>
      </c>
      <c r="CP949">
        <v>9167</v>
      </c>
      <c r="DA949">
        <v>18</v>
      </c>
      <c r="DP949">
        <v>0.66669999999999996</v>
      </c>
    </row>
    <row r="950" spans="1:120" x14ac:dyDescent="0.2">
      <c r="A950">
        <v>0.87309999999999999</v>
      </c>
      <c r="J950">
        <v>4206</v>
      </c>
      <c r="W950">
        <v>22512</v>
      </c>
      <c r="AI950">
        <v>0.44619999999999999</v>
      </c>
      <c r="AU950">
        <v>0.75739999999999996</v>
      </c>
      <c r="AY950">
        <v>0.81210000000000004</v>
      </c>
      <c r="BF950">
        <v>0.44369999999999998</v>
      </c>
      <c r="BR950">
        <v>42488</v>
      </c>
      <c r="CD950">
        <v>27000</v>
      </c>
      <c r="CP950">
        <v>5513</v>
      </c>
      <c r="DA950">
        <v>14</v>
      </c>
      <c r="DP950">
        <v>0.66669999999999996</v>
      </c>
    </row>
    <row r="951" spans="1:120" x14ac:dyDescent="0.2">
      <c r="A951">
        <v>0.45219999999999999</v>
      </c>
      <c r="J951">
        <v>8879</v>
      </c>
      <c r="W951">
        <v>40150</v>
      </c>
      <c r="AI951">
        <v>0.77039999999999997</v>
      </c>
      <c r="AU951">
        <v>0.70230000000000004</v>
      </c>
      <c r="AY951">
        <v>0.71640000000000004</v>
      </c>
      <c r="BF951">
        <v>0.1109</v>
      </c>
      <c r="BR951">
        <v>58469</v>
      </c>
      <c r="CD951">
        <v>19500</v>
      </c>
      <c r="CP951">
        <v>10188</v>
      </c>
      <c r="DA951">
        <v>14</v>
      </c>
      <c r="DP951">
        <v>0.66669999999999996</v>
      </c>
    </row>
    <row r="952" spans="1:120" x14ac:dyDescent="0.2">
      <c r="A952">
        <v>0.8236</v>
      </c>
      <c r="J952">
        <v>782</v>
      </c>
      <c r="W952">
        <v>19092</v>
      </c>
      <c r="AI952">
        <v>0.52669999999999995</v>
      </c>
      <c r="AU952">
        <v>0.52810000000000001</v>
      </c>
      <c r="AY952">
        <v>0.83109999999999995</v>
      </c>
      <c r="BF952">
        <v>0.37959999999999999</v>
      </c>
      <c r="BR952">
        <v>49379</v>
      </c>
      <c r="CD952">
        <v>24929</v>
      </c>
      <c r="CP952">
        <v>7761</v>
      </c>
      <c r="DA952">
        <v>19</v>
      </c>
      <c r="DP952">
        <v>0.66669999999999996</v>
      </c>
    </row>
    <row r="953" spans="1:120" x14ac:dyDescent="0.2">
      <c r="A953">
        <v>0.70960000000000001</v>
      </c>
      <c r="J953">
        <v>706</v>
      </c>
      <c r="W953">
        <v>24054</v>
      </c>
      <c r="AI953">
        <v>0.52100000000000002</v>
      </c>
      <c r="AU953">
        <v>0.54410000000000003</v>
      </c>
      <c r="AY953">
        <v>0.80969999999999998</v>
      </c>
      <c r="BF953">
        <v>0.31609999999999999</v>
      </c>
      <c r="BR953">
        <v>51500</v>
      </c>
      <c r="CD953">
        <v>27000</v>
      </c>
      <c r="CP953">
        <v>7892</v>
      </c>
      <c r="DA953">
        <v>11</v>
      </c>
      <c r="DP953">
        <v>0.66710000000000003</v>
      </c>
    </row>
    <row r="954" spans="1:120" x14ac:dyDescent="0.2">
      <c r="A954">
        <v>0.76570000000000005</v>
      </c>
      <c r="J954">
        <v>701</v>
      </c>
      <c r="W954">
        <v>12126</v>
      </c>
      <c r="AI954">
        <v>0.25</v>
      </c>
      <c r="AU954">
        <v>0.71209999999999996</v>
      </c>
      <c r="AY954">
        <v>0.78359999999999996</v>
      </c>
      <c r="BF954">
        <v>0.76300000000000001</v>
      </c>
      <c r="BR954">
        <v>35421</v>
      </c>
      <c r="CD954">
        <v>29067</v>
      </c>
      <c r="CP954">
        <v>6164</v>
      </c>
      <c r="DA954">
        <v>13</v>
      </c>
      <c r="DP954">
        <v>0.6673</v>
      </c>
    </row>
    <row r="955" spans="1:120" x14ac:dyDescent="0.2">
      <c r="A955">
        <v>0.62250000000000005</v>
      </c>
      <c r="J955">
        <v>9805</v>
      </c>
      <c r="W955">
        <v>15650</v>
      </c>
      <c r="AI955">
        <v>0.30909999999999999</v>
      </c>
      <c r="AU955">
        <v>0.80679999999999996</v>
      </c>
      <c r="AY955">
        <v>0.7157</v>
      </c>
      <c r="BF955">
        <v>0.66620000000000001</v>
      </c>
      <c r="BR955">
        <v>32229</v>
      </c>
      <c r="CD955">
        <v>28500</v>
      </c>
      <c r="CP955">
        <v>6650</v>
      </c>
      <c r="DA955">
        <v>17</v>
      </c>
      <c r="DP955">
        <v>0.66739999999999999</v>
      </c>
    </row>
    <row r="956" spans="1:120" x14ac:dyDescent="0.2">
      <c r="A956">
        <v>0.85419999999999996</v>
      </c>
      <c r="J956">
        <v>2630</v>
      </c>
      <c r="W956">
        <v>20352</v>
      </c>
      <c r="AI956">
        <v>0.503</v>
      </c>
      <c r="AU956">
        <v>0.76470000000000005</v>
      </c>
      <c r="AY956">
        <v>0.74470000000000003</v>
      </c>
      <c r="BF956">
        <v>0.42820000000000003</v>
      </c>
      <c r="BR956">
        <v>42062</v>
      </c>
      <c r="CD956">
        <v>25000</v>
      </c>
      <c r="CP956">
        <v>7612</v>
      </c>
      <c r="DA956">
        <v>16</v>
      </c>
      <c r="DP956">
        <v>0.66769999999999996</v>
      </c>
    </row>
    <row r="957" spans="1:120" x14ac:dyDescent="0.2">
      <c r="A957">
        <v>0.96040000000000003</v>
      </c>
      <c r="J957">
        <v>4949</v>
      </c>
      <c r="W957">
        <v>25386</v>
      </c>
      <c r="AI957">
        <v>0.54979999999999996</v>
      </c>
      <c r="AU957">
        <v>0.71309999999999996</v>
      </c>
      <c r="AY957">
        <v>0.78210000000000002</v>
      </c>
      <c r="BF957">
        <v>0.57669999999999999</v>
      </c>
      <c r="BR957">
        <v>49641</v>
      </c>
      <c r="CD957">
        <v>27000</v>
      </c>
      <c r="CP957">
        <v>7397</v>
      </c>
      <c r="DA957">
        <v>14</v>
      </c>
      <c r="DP957">
        <v>0.66820000000000002</v>
      </c>
    </row>
    <row r="958" spans="1:120" x14ac:dyDescent="0.2">
      <c r="A958">
        <v>0.48680000000000001</v>
      </c>
      <c r="J958">
        <v>648</v>
      </c>
      <c r="W958">
        <v>22158</v>
      </c>
      <c r="AI958">
        <v>0.41649999999999998</v>
      </c>
      <c r="AU958">
        <v>0.86370000000000002</v>
      </c>
      <c r="AY958">
        <v>0.98819999999999997</v>
      </c>
      <c r="BF958">
        <v>0.4118</v>
      </c>
      <c r="BR958">
        <v>45265</v>
      </c>
      <c r="CD958">
        <v>22000</v>
      </c>
      <c r="CP958">
        <v>8312</v>
      </c>
      <c r="DA958">
        <v>13</v>
      </c>
      <c r="DP958">
        <v>0.66820000000000002</v>
      </c>
    </row>
    <row r="959" spans="1:120" x14ac:dyDescent="0.2">
      <c r="A959">
        <v>0.58779999999999999</v>
      </c>
      <c r="J959">
        <v>28677</v>
      </c>
      <c r="W959">
        <v>31000</v>
      </c>
      <c r="AI959">
        <v>0.46760000000000002</v>
      </c>
      <c r="AU959">
        <v>0.64159999999999995</v>
      </c>
      <c r="AY959">
        <v>0.86909999999999998</v>
      </c>
      <c r="BF959">
        <v>0.40610000000000002</v>
      </c>
      <c r="BR959">
        <v>44232</v>
      </c>
      <c r="CD959">
        <v>21500</v>
      </c>
      <c r="CP959">
        <v>6336</v>
      </c>
      <c r="DA959">
        <v>11</v>
      </c>
      <c r="DP959">
        <v>0.66949999999999998</v>
      </c>
    </row>
    <row r="960" spans="1:120" x14ac:dyDescent="0.2">
      <c r="A960">
        <v>0.62760000000000005</v>
      </c>
      <c r="J960">
        <v>1807</v>
      </c>
      <c r="W960">
        <v>29966</v>
      </c>
      <c r="AI960">
        <v>0.70520000000000005</v>
      </c>
      <c r="AU960">
        <v>0.78120000000000001</v>
      </c>
      <c r="AY960">
        <v>0.81989999999999996</v>
      </c>
      <c r="BF960">
        <v>0.1779</v>
      </c>
      <c r="BR960">
        <v>58191</v>
      </c>
      <c r="CD960">
        <v>21500</v>
      </c>
      <c r="CP960">
        <v>10657</v>
      </c>
      <c r="DA960">
        <v>20</v>
      </c>
      <c r="DP960">
        <v>0.66969999999999996</v>
      </c>
    </row>
    <row r="961" spans="1:120" x14ac:dyDescent="0.2">
      <c r="A961">
        <v>0.74299999999999999</v>
      </c>
      <c r="J961">
        <v>9110</v>
      </c>
      <c r="W961">
        <v>17992</v>
      </c>
      <c r="AI961">
        <v>0.40429999999999999</v>
      </c>
      <c r="AU961">
        <v>0.73309999999999997</v>
      </c>
      <c r="AY961">
        <v>0.9395</v>
      </c>
      <c r="BF961">
        <v>0.69499999999999995</v>
      </c>
      <c r="BR961">
        <v>35550</v>
      </c>
      <c r="CD961">
        <v>24202</v>
      </c>
      <c r="CP961">
        <v>6201</v>
      </c>
      <c r="DA961">
        <v>12</v>
      </c>
      <c r="DP961">
        <v>0.66979999999999995</v>
      </c>
    </row>
    <row r="962" spans="1:120" x14ac:dyDescent="0.2">
      <c r="A962">
        <v>0.4118</v>
      </c>
      <c r="J962">
        <v>7762</v>
      </c>
      <c r="W962">
        <v>14522</v>
      </c>
      <c r="AI962">
        <v>0.55400000000000005</v>
      </c>
      <c r="AU962">
        <v>0.62749999999999995</v>
      </c>
      <c r="AY962">
        <v>0.73340000000000005</v>
      </c>
      <c r="BF962">
        <v>0.38379999999999997</v>
      </c>
      <c r="BR962">
        <v>42617</v>
      </c>
      <c r="CD962">
        <v>20500</v>
      </c>
      <c r="CP962">
        <v>7579</v>
      </c>
      <c r="DA962">
        <v>17</v>
      </c>
      <c r="DP962">
        <v>0.66990000000000005</v>
      </c>
    </row>
    <row r="963" spans="1:120" x14ac:dyDescent="0.2">
      <c r="A963">
        <v>0.8226</v>
      </c>
      <c r="J963">
        <v>484</v>
      </c>
      <c r="W963">
        <v>18023</v>
      </c>
      <c r="AI963">
        <v>0.5353</v>
      </c>
      <c r="AU963">
        <v>0.86399999999999999</v>
      </c>
      <c r="AY963">
        <v>0.83620000000000005</v>
      </c>
      <c r="BF963">
        <v>0.37980000000000003</v>
      </c>
      <c r="BR963">
        <v>45938</v>
      </c>
      <c r="CD963">
        <v>20346</v>
      </c>
      <c r="CP963">
        <v>7499</v>
      </c>
      <c r="DA963">
        <v>15</v>
      </c>
      <c r="DP963">
        <v>0.67</v>
      </c>
    </row>
    <row r="964" spans="1:120" x14ac:dyDescent="0.2">
      <c r="A964">
        <v>0.89490000000000003</v>
      </c>
      <c r="J964">
        <v>3382</v>
      </c>
      <c r="W964">
        <v>21330</v>
      </c>
      <c r="AI964">
        <v>0.34110000000000001</v>
      </c>
      <c r="AU964">
        <v>0.7964</v>
      </c>
      <c r="AY964">
        <v>0.95040000000000002</v>
      </c>
      <c r="BF964">
        <v>0.3982</v>
      </c>
      <c r="BR964">
        <v>46789</v>
      </c>
      <c r="CD964">
        <v>22250</v>
      </c>
      <c r="CP964">
        <v>5523</v>
      </c>
      <c r="DA964">
        <v>9</v>
      </c>
      <c r="DP964">
        <v>0.67010000000000003</v>
      </c>
    </row>
    <row r="965" spans="1:120" x14ac:dyDescent="0.2">
      <c r="A965">
        <v>0.63460000000000005</v>
      </c>
      <c r="J965">
        <v>1100</v>
      </c>
      <c r="W965">
        <v>26262</v>
      </c>
      <c r="AI965">
        <v>0.68789999999999996</v>
      </c>
      <c r="AU965">
        <v>0.81479999999999997</v>
      </c>
      <c r="AY965">
        <v>0.81089999999999995</v>
      </c>
      <c r="BF965">
        <v>0.23810000000000001</v>
      </c>
      <c r="BR965">
        <v>52876</v>
      </c>
      <c r="CD965">
        <v>26500</v>
      </c>
      <c r="CP965">
        <v>8008</v>
      </c>
      <c r="DA965">
        <v>13</v>
      </c>
      <c r="DP965">
        <v>0.67049999999999998</v>
      </c>
    </row>
    <row r="966" spans="1:120" x14ac:dyDescent="0.2">
      <c r="A966">
        <v>0.70520000000000005</v>
      </c>
      <c r="J966">
        <v>1471</v>
      </c>
      <c r="W966">
        <v>38200</v>
      </c>
      <c r="AI966">
        <v>0.72350000000000003</v>
      </c>
      <c r="AU966">
        <v>0.82540000000000002</v>
      </c>
      <c r="AY966">
        <v>0.82789999999999997</v>
      </c>
      <c r="BF966">
        <v>0.2319</v>
      </c>
      <c r="BR966">
        <v>60376</v>
      </c>
      <c r="CD966">
        <v>26688</v>
      </c>
      <c r="CP966">
        <v>8185</v>
      </c>
      <c r="DA966">
        <v>11</v>
      </c>
      <c r="DP966">
        <v>0.67110000000000003</v>
      </c>
    </row>
    <row r="967" spans="1:120" x14ac:dyDescent="0.2">
      <c r="A967">
        <v>0.55649999999999999</v>
      </c>
      <c r="J967">
        <v>1602</v>
      </c>
      <c r="W967">
        <v>31756</v>
      </c>
      <c r="AI967">
        <v>0.71789999999999998</v>
      </c>
      <c r="AU967">
        <v>0.68620000000000003</v>
      </c>
      <c r="AY967">
        <v>0.82040000000000002</v>
      </c>
      <c r="BF967">
        <v>0.23699999999999999</v>
      </c>
      <c r="BR967">
        <v>53907</v>
      </c>
      <c r="CD967">
        <v>21250</v>
      </c>
      <c r="CP967">
        <v>7468</v>
      </c>
      <c r="DA967">
        <v>15</v>
      </c>
      <c r="DP967">
        <v>0.67130000000000001</v>
      </c>
    </row>
    <row r="968" spans="1:120" x14ac:dyDescent="0.2">
      <c r="A968">
        <v>0.76139999999999997</v>
      </c>
      <c r="J968">
        <v>767</v>
      </c>
      <c r="W968">
        <v>34500</v>
      </c>
      <c r="AI968">
        <v>0.61399999999999999</v>
      </c>
      <c r="AU968">
        <v>0.70150000000000001</v>
      </c>
      <c r="AY968">
        <v>0.81699999999999995</v>
      </c>
      <c r="BF968">
        <v>0.2341</v>
      </c>
      <c r="BR968">
        <v>51673</v>
      </c>
      <c r="CD968">
        <v>21050</v>
      </c>
      <c r="CP968">
        <v>7702</v>
      </c>
      <c r="DA968">
        <v>14</v>
      </c>
      <c r="DP968">
        <v>0.67149999999999999</v>
      </c>
    </row>
    <row r="969" spans="1:120" x14ac:dyDescent="0.2">
      <c r="A969">
        <v>0.67520000000000002</v>
      </c>
      <c r="J969">
        <v>478</v>
      </c>
      <c r="W969">
        <v>25950</v>
      </c>
      <c r="AI969">
        <v>0.51480000000000004</v>
      </c>
      <c r="AU969">
        <v>0.66159999999999997</v>
      </c>
      <c r="AY969">
        <v>0.93659999999999999</v>
      </c>
      <c r="BF969">
        <v>0.39839999999999998</v>
      </c>
      <c r="BR969">
        <v>44384</v>
      </c>
      <c r="CD969">
        <v>20875</v>
      </c>
      <c r="CP969">
        <v>6231</v>
      </c>
      <c r="DA969">
        <v>14</v>
      </c>
      <c r="DP969">
        <v>0.67200000000000004</v>
      </c>
    </row>
    <row r="970" spans="1:120" x14ac:dyDescent="0.2">
      <c r="A970">
        <v>0.59509999999999996</v>
      </c>
      <c r="J970">
        <v>2708</v>
      </c>
      <c r="W970">
        <v>21070</v>
      </c>
      <c r="AI970">
        <v>0.25640000000000002</v>
      </c>
      <c r="AU970">
        <v>0.69950000000000001</v>
      </c>
      <c r="AY970">
        <v>0.79259999999999997</v>
      </c>
      <c r="BF970">
        <v>0.54379999999999995</v>
      </c>
      <c r="BR970">
        <v>38484</v>
      </c>
      <c r="CD970">
        <v>21820</v>
      </c>
      <c r="CP970">
        <v>5570</v>
      </c>
      <c r="DA970">
        <v>14</v>
      </c>
      <c r="DP970">
        <v>0.67220000000000002</v>
      </c>
    </row>
    <row r="971" spans="1:120" x14ac:dyDescent="0.2">
      <c r="A971">
        <v>0.83420000000000005</v>
      </c>
      <c r="J971">
        <v>4398</v>
      </c>
      <c r="W971">
        <v>15690</v>
      </c>
      <c r="AI971">
        <v>0.48820000000000002</v>
      </c>
      <c r="AU971">
        <v>0.91959999999999997</v>
      </c>
      <c r="AY971">
        <v>0.7994</v>
      </c>
      <c r="BF971">
        <v>0.48199999999999998</v>
      </c>
      <c r="BR971">
        <v>42386</v>
      </c>
      <c r="CD971">
        <v>18750</v>
      </c>
      <c r="CP971">
        <v>7469</v>
      </c>
      <c r="DA971">
        <v>16</v>
      </c>
      <c r="DP971">
        <v>0.67269999999999996</v>
      </c>
    </row>
    <row r="972" spans="1:120" x14ac:dyDescent="0.2">
      <c r="A972">
        <v>0.75329999999999997</v>
      </c>
      <c r="J972">
        <v>19071</v>
      </c>
      <c r="W972">
        <v>20634</v>
      </c>
      <c r="AI972">
        <v>0.39100000000000001</v>
      </c>
      <c r="AU972">
        <v>0.71809999999999996</v>
      </c>
      <c r="AY972">
        <v>0.85709999999999997</v>
      </c>
      <c r="BF972">
        <v>0.48530000000000001</v>
      </c>
      <c r="BR972">
        <v>49307</v>
      </c>
      <c r="CD972">
        <v>26000</v>
      </c>
      <c r="CP972">
        <v>8869</v>
      </c>
      <c r="DA972">
        <v>17</v>
      </c>
      <c r="DP972">
        <v>0.67310000000000003</v>
      </c>
    </row>
    <row r="973" spans="1:120" x14ac:dyDescent="0.2">
      <c r="A973">
        <v>0.46579999999999999</v>
      </c>
      <c r="J973">
        <v>691</v>
      </c>
      <c r="W973">
        <v>41400</v>
      </c>
      <c r="AI973">
        <v>0.80549999999999999</v>
      </c>
      <c r="AU973">
        <v>0.88200000000000001</v>
      </c>
      <c r="AY973">
        <v>0.67830000000000001</v>
      </c>
      <c r="BF973">
        <v>0.16120000000000001</v>
      </c>
      <c r="BR973">
        <v>72950</v>
      </c>
      <c r="CD973">
        <v>24572</v>
      </c>
      <c r="CP973">
        <v>14649</v>
      </c>
      <c r="DA973">
        <v>16</v>
      </c>
      <c r="DP973">
        <v>0.67359999999999998</v>
      </c>
    </row>
    <row r="974" spans="1:120" x14ac:dyDescent="0.2">
      <c r="A974">
        <v>0.70599999999999996</v>
      </c>
      <c r="J974">
        <v>7266</v>
      </c>
      <c r="W974">
        <v>14940</v>
      </c>
      <c r="AI974">
        <v>0.57430000000000003</v>
      </c>
      <c r="AU974">
        <v>0.86509999999999998</v>
      </c>
      <c r="AY974">
        <v>0.89180000000000004</v>
      </c>
      <c r="BF974">
        <v>0.37890000000000001</v>
      </c>
      <c r="BR974">
        <v>59892</v>
      </c>
      <c r="CD974">
        <v>18900</v>
      </c>
      <c r="CP974">
        <v>8592</v>
      </c>
      <c r="DA974">
        <v>18</v>
      </c>
      <c r="DP974">
        <v>0.67359999999999998</v>
      </c>
    </row>
    <row r="975" spans="1:120" x14ac:dyDescent="0.2">
      <c r="A975">
        <v>0.84509999999999996</v>
      </c>
      <c r="J975">
        <v>3154</v>
      </c>
      <c r="W975">
        <v>58771</v>
      </c>
      <c r="AI975">
        <v>0.75490000000000002</v>
      </c>
      <c r="AU975">
        <v>0.71140000000000003</v>
      </c>
      <c r="AY975">
        <v>0.5484</v>
      </c>
      <c r="BF975">
        <v>0.13880000000000001</v>
      </c>
      <c r="BR975">
        <v>77370</v>
      </c>
      <c r="CD975">
        <v>22750</v>
      </c>
      <c r="CP975">
        <v>13722</v>
      </c>
      <c r="DA975">
        <v>10</v>
      </c>
      <c r="DP975">
        <v>0.67359999999999998</v>
      </c>
    </row>
    <row r="976" spans="1:120" x14ac:dyDescent="0.2">
      <c r="A976">
        <v>0.61960000000000004</v>
      </c>
      <c r="J976">
        <v>812</v>
      </c>
      <c r="W976">
        <v>58378</v>
      </c>
      <c r="AI976">
        <v>0.79469999999999996</v>
      </c>
      <c r="AU976">
        <v>0.92230000000000001</v>
      </c>
      <c r="AY976">
        <v>0.77780000000000005</v>
      </c>
      <c r="BF976">
        <v>0.20319999999999999</v>
      </c>
      <c r="BR976">
        <v>73250</v>
      </c>
      <c r="CD976">
        <v>26000</v>
      </c>
      <c r="CP976">
        <v>11252</v>
      </c>
      <c r="DA976">
        <v>11</v>
      </c>
      <c r="DP976">
        <v>0.67490000000000006</v>
      </c>
    </row>
    <row r="977" spans="1:120" x14ac:dyDescent="0.2">
      <c r="A977">
        <v>0.82779999999999998</v>
      </c>
      <c r="J977">
        <v>11182</v>
      </c>
      <c r="W977">
        <v>19654</v>
      </c>
      <c r="AI977">
        <v>0.47260000000000002</v>
      </c>
      <c r="AU977">
        <v>0.96750000000000003</v>
      </c>
      <c r="AY977">
        <v>0.70240000000000002</v>
      </c>
      <c r="BF977">
        <v>0.57889999999999997</v>
      </c>
      <c r="BR977">
        <v>43101</v>
      </c>
      <c r="CD977">
        <v>18000</v>
      </c>
      <c r="CP977">
        <v>10939</v>
      </c>
      <c r="DA977">
        <v>6</v>
      </c>
      <c r="DP977">
        <v>0.67510000000000003</v>
      </c>
    </row>
    <row r="978" spans="1:120" x14ac:dyDescent="0.2">
      <c r="A978">
        <v>0.5806</v>
      </c>
      <c r="J978">
        <v>7569</v>
      </c>
      <c r="W978">
        <v>67710</v>
      </c>
      <c r="AI978">
        <v>0.83979999999999999</v>
      </c>
      <c r="AU978">
        <v>0.90880000000000005</v>
      </c>
      <c r="AY978">
        <v>0.81599999999999995</v>
      </c>
      <c r="BF978">
        <v>0.15820000000000001</v>
      </c>
      <c r="BR978">
        <v>90873</v>
      </c>
      <c r="CD978">
        <v>20449</v>
      </c>
      <c r="CP978">
        <v>16784</v>
      </c>
      <c r="DA978">
        <v>13</v>
      </c>
      <c r="DP978">
        <v>0.67520000000000002</v>
      </c>
    </row>
    <row r="979" spans="1:120" x14ac:dyDescent="0.2">
      <c r="A979">
        <v>0.47089999999999999</v>
      </c>
      <c r="J979">
        <v>10108</v>
      </c>
      <c r="W979">
        <v>68017</v>
      </c>
      <c r="AI979">
        <v>0.94810000000000005</v>
      </c>
      <c r="AU979">
        <v>0.69230000000000003</v>
      </c>
      <c r="AY979">
        <v>0.97960000000000003</v>
      </c>
      <c r="BF979">
        <v>0.1012</v>
      </c>
      <c r="BR979">
        <v>103494</v>
      </c>
      <c r="CD979">
        <v>15500</v>
      </c>
      <c r="CP979">
        <v>18098</v>
      </c>
      <c r="DA979">
        <v>11</v>
      </c>
      <c r="DP979">
        <v>0.67530000000000001</v>
      </c>
    </row>
    <row r="980" spans="1:120" x14ac:dyDescent="0.2">
      <c r="A980">
        <v>0.12909999999999999</v>
      </c>
      <c r="J980">
        <v>1414</v>
      </c>
      <c r="W980">
        <v>35810</v>
      </c>
      <c r="AI980">
        <v>0.6996</v>
      </c>
      <c r="AU980">
        <v>0.45</v>
      </c>
      <c r="AY980">
        <v>0.73880000000000001</v>
      </c>
      <c r="BF980">
        <v>0.4</v>
      </c>
      <c r="BR980">
        <v>63066</v>
      </c>
      <c r="CD980">
        <v>24500</v>
      </c>
      <c r="CP980">
        <v>11580</v>
      </c>
      <c r="DA980">
        <v>13</v>
      </c>
      <c r="DP980">
        <v>0.6754</v>
      </c>
    </row>
    <row r="981" spans="1:120" x14ac:dyDescent="0.2">
      <c r="A981">
        <v>0.41339999999999999</v>
      </c>
      <c r="J981">
        <v>360</v>
      </c>
      <c r="W981">
        <v>26610</v>
      </c>
      <c r="AI981">
        <v>0.4929</v>
      </c>
      <c r="AU981">
        <v>0.63370000000000004</v>
      </c>
      <c r="AY981">
        <v>0.52170000000000005</v>
      </c>
      <c r="BF981">
        <v>0.54490000000000005</v>
      </c>
      <c r="BR981">
        <v>53804</v>
      </c>
      <c r="CD981">
        <v>28250</v>
      </c>
      <c r="CP981">
        <v>8291</v>
      </c>
      <c r="DA981">
        <v>9</v>
      </c>
      <c r="DP981">
        <v>0.67559999999999998</v>
      </c>
    </row>
    <row r="982" spans="1:120" x14ac:dyDescent="0.2">
      <c r="A982">
        <v>0.99519999999999997</v>
      </c>
      <c r="J982">
        <v>2212</v>
      </c>
      <c r="W982">
        <v>15000</v>
      </c>
      <c r="AI982">
        <v>0.51849999999999996</v>
      </c>
      <c r="AU982">
        <v>0.61750000000000005</v>
      </c>
      <c r="AY982">
        <v>0.83730000000000004</v>
      </c>
      <c r="BF982">
        <v>0.39879999999999999</v>
      </c>
      <c r="BR982">
        <v>42836</v>
      </c>
      <c r="CD982">
        <v>23590</v>
      </c>
      <c r="CP982">
        <v>5515</v>
      </c>
      <c r="DA982">
        <v>8</v>
      </c>
      <c r="DP982">
        <v>0.67600000000000005</v>
      </c>
    </row>
    <row r="983" spans="1:120" x14ac:dyDescent="0.2">
      <c r="A983">
        <v>0.3599</v>
      </c>
      <c r="J983">
        <v>2732</v>
      </c>
      <c r="W983">
        <v>34350</v>
      </c>
      <c r="AI983">
        <v>0.37869999999999998</v>
      </c>
      <c r="AU983">
        <v>0.76600000000000001</v>
      </c>
      <c r="AY983">
        <v>1</v>
      </c>
      <c r="BF983">
        <v>0.39079999999999998</v>
      </c>
      <c r="BR983">
        <v>55966</v>
      </c>
      <c r="CD983">
        <v>26997</v>
      </c>
      <c r="CP983">
        <v>8861</v>
      </c>
      <c r="DA983">
        <v>7</v>
      </c>
      <c r="DP983">
        <v>0.67600000000000005</v>
      </c>
    </row>
    <row r="984" spans="1:120" x14ac:dyDescent="0.2">
      <c r="A984">
        <v>0.77239999999999998</v>
      </c>
      <c r="J984">
        <v>2859</v>
      </c>
      <c r="W984">
        <v>14794</v>
      </c>
      <c r="AI984">
        <v>0.30520000000000003</v>
      </c>
      <c r="AU984">
        <v>0.83330000000000004</v>
      </c>
      <c r="AY984">
        <v>0.8</v>
      </c>
      <c r="BF984">
        <v>0.78300000000000003</v>
      </c>
      <c r="BR984">
        <v>38518</v>
      </c>
      <c r="CD984">
        <v>31000</v>
      </c>
      <c r="CP984">
        <v>7167</v>
      </c>
      <c r="DA984">
        <v>17</v>
      </c>
      <c r="DP984">
        <v>0.67659999999999998</v>
      </c>
    </row>
    <row r="985" spans="1:120" x14ac:dyDescent="0.2">
      <c r="A985">
        <v>0.88239999999999996</v>
      </c>
      <c r="J985">
        <v>287</v>
      </c>
      <c r="W985">
        <v>44480</v>
      </c>
      <c r="AI985">
        <v>0.52059999999999995</v>
      </c>
      <c r="AU985">
        <v>0.92349999999999999</v>
      </c>
      <c r="AY985">
        <v>0.75349999999999995</v>
      </c>
      <c r="BF985">
        <v>0.2341</v>
      </c>
      <c r="BR985">
        <v>49006</v>
      </c>
      <c r="CD985">
        <v>17940</v>
      </c>
      <c r="CP985">
        <v>6894</v>
      </c>
      <c r="DA985">
        <v>16</v>
      </c>
      <c r="DP985">
        <v>0.67730000000000001</v>
      </c>
    </row>
    <row r="986" spans="1:120" x14ac:dyDescent="0.2">
      <c r="A986">
        <v>0.73470000000000002</v>
      </c>
      <c r="J986">
        <v>59146</v>
      </c>
      <c r="W986">
        <v>13818</v>
      </c>
      <c r="AI986">
        <v>0.4</v>
      </c>
      <c r="AU986">
        <v>0.75839999999999996</v>
      </c>
      <c r="AY986">
        <v>0.77569999999999995</v>
      </c>
      <c r="BF986">
        <v>0.66369999999999996</v>
      </c>
      <c r="BR986">
        <v>41544</v>
      </c>
      <c r="CD986">
        <v>5500</v>
      </c>
      <c r="CP986">
        <v>6867</v>
      </c>
      <c r="DA986">
        <v>12</v>
      </c>
      <c r="DP986">
        <v>0.67730000000000001</v>
      </c>
    </row>
    <row r="987" spans="1:120" x14ac:dyDescent="0.2">
      <c r="A987">
        <v>0.7571</v>
      </c>
      <c r="J987">
        <v>1888</v>
      </c>
      <c r="W987">
        <v>22467</v>
      </c>
      <c r="AI987">
        <v>0.78010000000000002</v>
      </c>
      <c r="AU987">
        <v>0.88060000000000005</v>
      </c>
      <c r="AY987">
        <v>0.71689999999999998</v>
      </c>
      <c r="BF987">
        <v>0.32340000000000002</v>
      </c>
      <c r="BR987">
        <v>58308</v>
      </c>
      <c r="CD987">
        <v>18190</v>
      </c>
      <c r="CP987">
        <v>11575</v>
      </c>
      <c r="DA987">
        <v>28</v>
      </c>
      <c r="DP987">
        <v>0.6774</v>
      </c>
    </row>
    <row r="988" spans="1:120" x14ac:dyDescent="0.2">
      <c r="A988">
        <v>0.40110000000000001</v>
      </c>
      <c r="J988">
        <v>7860</v>
      </c>
      <c r="W988">
        <v>51884</v>
      </c>
      <c r="AI988">
        <v>0.65920000000000001</v>
      </c>
      <c r="AU988">
        <v>0.89180000000000004</v>
      </c>
      <c r="AY988">
        <v>0.69889999999999997</v>
      </c>
      <c r="BF988">
        <v>0.20849999999999999</v>
      </c>
      <c r="BR988">
        <v>51819</v>
      </c>
      <c r="CD988">
        <v>27000</v>
      </c>
      <c r="CP988">
        <v>8920</v>
      </c>
      <c r="DA988">
        <v>11</v>
      </c>
      <c r="DP988">
        <v>0.67759999999999998</v>
      </c>
    </row>
    <row r="989" spans="1:120" x14ac:dyDescent="0.2">
      <c r="A989">
        <v>0.75800000000000001</v>
      </c>
      <c r="J989">
        <v>7582</v>
      </c>
      <c r="W989">
        <v>44249</v>
      </c>
      <c r="AI989">
        <v>0.66549999999999998</v>
      </c>
      <c r="AU989">
        <v>0.84470000000000001</v>
      </c>
      <c r="AY989">
        <v>0.80089999999999995</v>
      </c>
      <c r="BF989">
        <v>0.14779999999999999</v>
      </c>
      <c r="BR989">
        <v>84131</v>
      </c>
      <c r="CD989">
        <v>23666</v>
      </c>
      <c r="CP989">
        <v>10966</v>
      </c>
      <c r="DA989">
        <v>18</v>
      </c>
      <c r="DP989">
        <v>0.67800000000000005</v>
      </c>
    </row>
    <row r="990" spans="1:120" x14ac:dyDescent="0.2">
      <c r="A990">
        <v>0.64810000000000001</v>
      </c>
      <c r="J990">
        <v>23757</v>
      </c>
      <c r="W990">
        <v>17725</v>
      </c>
      <c r="AI990">
        <v>0.53349999999999997</v>
      </c>
      <c r="AU990">
        <v>0.75529999999999997</v>
      </c>
      <c r="AY990">
        <v>0.84250000000000003</v>
      </c>
      <c r="BF990">
        <v>0.54310000000000003</v>
      </c>
      <c r="BR990">
        <v>44349</v>
      </c>
      <c r="CD990">
        <v>23548</v>
      </c>
      <c r="CP990">
        <v>9244</v>
      </c>
      <c r="DA990">
        <v>14</v>
      </c>
      <c r="DP990">
        <v>0.6784</v>
      </c>
    </row>
    <row r="991" spans="1:120" x14ac:dyDescent="0.2">
      <c r="A991">
        <v>0.2056</v>
      </c>
      <c r="J991">
        <v>2391</v>
      </c>
      <c r="W991">
        <v>17324</v>
      </c>
      <c r="AI991">
        <v>0.62570000000000003</v>
      </c>
      <c r="AU991">
        <v>0.75600000000000001</v>
      </c>
      <c r="AY991">
        <v>0.69750000000000001</v>
      </c>
      <c r="BF991">
        <v>0.3392</v>
      </c>
      <c r="BR991">
        <v>56746</v>
      </c>
      <c r="CD991">
        <v>17236</v>
      </c>
      <c r="CP991">
        <v>10706</v>
      </c>
      <c r="DA991">
        <v>24</v>
      </c>
      <c r="DP991">
        <v>0.67879999999999996</v>
      </c>
    </row>
    <row r="992" spans="1:120" x14ac:dyDescent="0.2">
      <c r="A992">
        <v>0.6613</v>
      </c>
      <c r="J992">
        <v>588</v>
      </c>
      <c r="W992">
        <v>29900</v>
      </c>
      <c r="AI992">
        <v>0.55979999999999996</v>
      </c>
      <c r="AU992">
        <v>0.79949999999999999</v>
      </c>
      <c r="AY992">
        <v>0.89490000000000003</v>
      </c>
      <c r="BF992">
        <v>0.29070000000000001</v>
      </c>
      <c r="BR992">
        <v>49483</v>
      </c>
      <c r="CD992">
        <v>24250</v>
      </c>
      <c r="CP992">
        <v>7796</v>
      </c>
      <c r="DA992">
        <v>15</v>
      </c>
      <c r="DP992">
        <v>0.67920000000000003</v>
      </c>
    </row>
    <row r="993" spans="1:120" x14ac:dyDescent="0.2">
      <c r="A993">
        <v>0.80759999999999998</v>
      </c>
      <c r="J993">
        <v>3404</v>
      </c>
      <c r="W993">
        <v>20360</v>
      </c>
      <c r="AI993">
        <v>0.54039999999999999</v>
      </c>
      <c r="AU993">
        <v>0.91849999999999998</v>
      </c>
      <c r="AY993">
        <v>0.67569999999999997</v>
      </c>
      <c r="BF993">
        <v>0.23139999999999999</v>
      </c>
      <c r="BR993">
        <v>43445</v>
      </c>
      <c r="CD993">
        <v>12000</v>
      </c>
      <c r="CP993">
        <v>7129</v>
      </c>
      <c r="DA993">
        <v>14</v>
      </c>
      <c r="DP993">
        <v>0.67989999999999995</v>
      </c>
    </row>
    <row r="994" spans="1:120" x14ac:dyDescent="0.2">
      <c r="A994">
        <v>0.6966</v>
      </c>
      <c r="J994">
        <v>39508</v>
      </c>
      <c r="W994">
        <v>45900</v>
      </c>
      <c r="AI994">
        <v>0.63539999999999996</v>
      </c>
      <c r="AU994">
        <v>0.49519999999999997</v>
      </c>
      <c r="AY994">
        <v>0.94779999999999998</v>
      </c>
      <c r="BF994">
        <v>0.21110000000000001</v>
      </c>
      <c r="BR994">
        <v>43137</v>
      </c>
      <c r="CD994">
        <v>27000</v>
      </c>
      <c r="CP994">
        <v>11366</v>
      </c>
      <c r="DA994">
        <v>13</v>
      </c>
      <c r="DP994">
        <v>0.68030000000000002</v>
      </c>
    </row>
    <row r="995" spans="1:120" x14ac:dyDescent="0.2">
      <c r="A995">
        <v>0.57699999999999996</v>
      </c>
      <c r="J995">
        <v>1183</v>
      </c>
      <c r="W995">
        <v>18964</v>
      </c>
      <c r="AI995">
        <v>0.74429999999999996</v>
      </c>
      <c r="AU995">
        <v>0.8</v>
      </c>
      <c r="AY995">
        <v>0.64470000000000005</v>
      </c>
      <c r="BF995">
        <v>0.41370000000000001</v>
      </c>
      <c r="BR995">
        <v>60249</v>
      </c>
      <c r="CD995">
        <v>16500</v>
      </c>
      <c r="CP995">
        <v>11817</v>
      </c>
      <c r="DA995">
        <v>24</v>
      </c>
      <c r="DP995">
        <v>0.6804</v>
      </c>
    </row>
    <row r="996" spans="1:120" x14ac:dyDescent="0.2">
      <c r="A996">
        <v>0.54659999999999997</v>
      </c>
      <c r="J996">
        <v>2656</v>
      </c>
      <c r="W996">
        <v>20174</v>
      </c>
      <c r="AI996">
        <v>0.311</v>
      </c>
      <c r="AU996">
        <v>0.96050000000000002</v>
      </c>
      <c r="AY996">
        <v>0.66990000000000005</v>
      </c>
      <c r="BF996">
        <v>0.69130000000000003</v>
      </c>
      <c r="BR996">
        <v>36624</v>
      </c>
      <c r="CD996">
        <v>30063</v>
      </c>
      <c r="CP996">
        <v>7615</v>
      </c>
      <c r="DA996">
        <v>17</v>
      </c>
      <c r="DP996">
        <v>0.68059999999999998</v>
      </c>
    </row>
    <row r="997" spans="1:120" x14ac:dyDescent="0.2">
      <c r="A997">
        <v>0.85260000000000002</v>
      </c>
      <c r="J997">
        <v>32212</v>
      </c>
      <c r="W997">
        <v>44040</v>
      </c>
      <c r="AI997">
        <v>0.70550000000000002</v>
      </c>
      <c r="AU997">
        <v>0.97709999999999997</v>
      </c>
      <c r="AY997">
        <v>0.64570000000000005</v>
      </c>
      <c r="BF997">
        <v>0.28100000000000003</v>
      </c>
      <c r="BR997">
        <v>55294</v>
      </c>
      <c r="CD997">
        <v>25000</v>
      </c>
      <c r="CP997">
        <v>9031</v>
      </c>
      <c r="DA997">
        <v>11</v>
      </c>
      <c r="DP997">
        <v>0.68089999999999995</v>
      </c>
    </row>
    <row r="998" spans="1:120" x14ac:dyDescent="0.2">
      <c r="A998">
        <v>0.64419999999999999</v>
      </c>
      <c r="J998">
        <v>35629</v>
      </c>
      <c r="W998">
        <v>18786</v>
      </c>
      <c r="AI998">
        <v>0.85609999999999997</v>
      </c>
      <c r="AU998">
        <v>0.74670000000000003</v>
      </c>
      <c r="AY998">
        <v>0.64880000000000004</v>
      </c>
      <c r="BF998">
        <v>0.22969999999999999</v>
      </c>
      <c r="BR998">
        <v>61675</v>
      </c>
      <c r="CD998">
        <v>18000</v>
      </c>
      <c r="CP998">
        <v>12841</v>
      </c>
      <c r="DA998">
        <v>17</v>
      </c>
      <c r="DP998">
        <v>0.68110000000000004</v>
      </c>
    </row>
    <row r="999" spans="1:120" x14ac:dyDescent="0.2">
      <c r="A999">
        <v>0.2422</v>
      </c>
      <c r="J999">
        <v>2930</v>
      </c>
      <c r="W999">
        <v>28659</v>
      </c>
      <c r="AI999">
        <v>0.91120000000000001</v>
      </c>
      <c r="AU999">
        <v>0.93769999999999998</v>
      </c>
      <c r="AY999">
        <v>0.73960000000000004</v>
      </c>
      <c r="BF999">
        <v>0.21659999999999999</v>
      </c>
      <c r="BR999">
        <v>71588</v>
      </c>
      <c r="CD999">
        <v>15000</v>
      </c>
      <c r="CP999">
        <v>13581</v>
      </c>
      <c r="DA999">
        <v>16</v>
      </c>
      <c r="DP999">
        <v>0.68130000000000002</v>
      </c>
    </row>
    <row r="1000" spans="1:120" x14ac:dyDescent="0.2">
      <c r="A1000">
        <v>0.24199999999999999</v>
      </c>
      <c r="J1000">
        <v>12913</v>
      </c>
      <c r="W1000">
        <v>47830</v>
      </c>
      <c r="AI1000">
        <v>0.50649999999999995</v>
      </c>
      <c r="AU1000">
        <v>0.84660000000000002</v>
      </c>
      <c r="AY1000">
        <v>0.72750000000000004</v>
      </c>
      <c r="BF1000">
        <v>0.30730000000000002</v>
      </c>
      <c r="BR1000">
        <v>68010</v>
      </c>
      <c r="CD1000">
        <v>22000</v>
      </c>
      <c r="CP1000">
        <v>8698</v>
      </c>
      <c r="DA1000">
        <v>11</v>
      </c>
      <c r="DP1000">
        <v>0.68149999999999999</v>
      </c>
    </row>
    <row r="1001" spans="1:120" x14ac:dyDescent="0.2">
      <c r="A1001">
        <v>0.56940000000000002</v>
      </c>
      <c r="J1001">
        <v>13359</v>
      </c>
      <c r="W1001">
        <v>62616</v>
      </c>
      <c r="AI1001">
        <v>0.83679999999999999</v>
      </c>
      <c r="AU1001">
        <v>0.75639999999999996</v>
      </c>
      <c r="AY1001">
        <v>0.79690000000000005</v>
      </c>
      <c r="BF1001">
        <v>0.14860000000000001</v>
      </c>
      <c r="BR1001">
        <v>75328</v>
      </c>
      <c r="CD1001">
        <v>17500</v>
      </c>
      <c r="CP1001">
        <v>16043</v>
      </c>
      <c r="DA1001">
        <v>11</v>
      </c>
      <c r="DP1001">
        <v>0.68169999999999997</v>
      </c>
    </row>
    <row r="1002" spans="1:120" x14ac:dyDescent="0.2">
      <c r="A1002">
        <v>0.189</v>
      </c>
      <c r="J1002">
        <v>7240</v>
      </c>
      <c r="W1002">
        <v>20793</v>
      </c>
      <c r="AI1002">
        <v>0.69210000000000005</v>
      </c>
      <c r="AU1002">
        <v>0.67959999999999998</v>
      </c>
      <c r="AY1002">
        <v>0.71130000000000004</v>
      </c>
      <c r="BF1002">
        <v>0.3075</v>
      </c>
      <c r="BR1002">
        <v>56343</v>
      </c>
      <c r="CD1002">
        <v>15531</v>
      </c>
      <c r="CP1002">
        <v>9595</v>
      </c>
      <c r="DA1002">
        <v>19</v>
      </c>
      <c r="DP1002">
        <v>0.68240000000000001</v>
      </c>
    </row>
    <row r="1003" spans="1:120" x14ac:dyDescent="0.2">
      <c r="A1003">
        <v>0.53239999999999998</v>
      </c>
      <c r="J1003">
        <v>2603</v>
      </c>
      <c r="W1003">
        <v>38700</v>
      </c>
      <c r="AI1003">
        <v>0.63339999999999996</v>
      </c>
      <c r="AU1003">
        <v>0.86350000000000005</v>
      </c>
      <c r="AY1003">
        <v>0.92869999999999997</v>
      </c>
      <c r="BF1003">
        <v>0.35809999999999997</v>
      </c>
      <c r="BR1003">
        <v>59209</v>
      </c>
      <c r="CD1003">
        <v>24250</v>
      </c>
      <c r="CP1003">
        <v>11462</v>
      </c>
      <c r="DA1003">
        <v>16</v>
      </c>
      <c r="DP1003">
        <v>0.68289999999999995</v>
      </c>
    </row>
    <row r="1004" spans="1:120" x14ac:dyDescent="0.2">
      <c r="A1004">
        <v>0.73209999999999997</v>
      </c>
      <c r="J1004">
        <v>1662</v>
      </c>
      <c r="W1004">
        <v>40650</v>
      </c>
      <c r="AI1004">
        <v>0.5534</v>
      </c>
      <c r="AU1004">
        <v>0.85240000000000005</v>
      </c>
      <c r="AY1004">
        <v>0.75739999999999996</v>
      </c>
      <c r="BF1004">
        <v>0.2296</v>
      </c>
      <c r="BR1004">
        <v>49232</v>
      </c>
      <c r="CD1004">
        <v>22500</v>
      </c>
      <c r="CP1004">
        <v>9265</v>
      </c>
      <c r="DA1004">
        <v>13</v>
      </c>
      <c r="DP1004">
        <v>0.68320000000000003</v>
      </c>
    </row>
    <row r="1005" spans="1:120" x14ac:dyDescent="0.2">
      <c r="A1005">
        <v>0.81989999999999996</v>
      </c>
      <c r="J1005">
        <v>2631</v>
      </c>
      <c r="W1005">
        <v>57900</v>
      </c>
      <c r="AI1005">
        <v>0.72070000000000001</v>
      </c>
      <c r="AU1005">
        <v>0.59219999999999995</v>
      </c>
      <c r="AY1005">
        <v>0.70230000000000004</v>
      </c>
      <c r="BF1005">
        <v>0.21079999999999999</v>
      </c>
      <c r="BR1005">
        <v>43325</v>
      </c>
      <c r="CD1005">
        <v>27000</v>
      </c>
      <c r="CP1005">
        <v>9869</v>
      </c>
      <c r="DA1005">
        <v>11</v>
      </c>
      <c r="DP1005">
        <v>0.6835</v>
      </c>
    </row>
    <row r="1006" spans="1:120" x14ac:dyDescent="0.2">
      <c r="A1006">
        <v>0.69650000000000001</v>
      </c>
      <c r="J1006">
        <v>6721</v>
      </c>
      <c r="W1006">
        <v>60580</v>
      </c>
      <c r="AI1006">
        <v>0.75049999999999994</v>
      </c>
      <c r="AU1006">
        <v>0.91279999999999994</v>
      </c>
      <c r="AY1006">
        <v>0.52810000000000001</v>
      </c>
      <c r="BF1006">
        <v>0.22850000000000001</v>
      </c>
      <c r="BR1006">
        <v>58295</v>
      </c>
      <c r="CD1006">
        <v>25500</v>
      </c>
      <c r="CP1006">
        <v>10589</v>
      </c>
      <c r="DA1006">
        <v>12</v>
      </c>
      <c r="DP1006">
        <v>0.6835</v>
      </c>
    </row>
    <row r="1007" spans="1:120" x14ac:dyDescent="0.2">
      <c r="A1007">
        <v>0.47539999999999999</v>
      </c>
      <c r="J1007">
        <v>37207</v>
      </c>
      <c r="W1007">
        <v>30000</v>
      </c>
      <c r="AI1007">
        <v>0.45</v>
      </c>
      <c r="AU1007">
        <v>0.56559999999999999</v>
      </c>
      <c r="AY1007">
        <v>0.54410000000000003</v>
      </c>
      <c r="BF1007">
        <v>0.32490000000000002</v>
      </c>
      <c r="BR1007">
        <v>48364</v>
      </c>
      <c r="CD1007">
        <v>25278</v>
      </c>
      <c r="CP1007">
        <v>8688</v>
      </c>
      <c r="DA1007">
        <v>25</v>
      </c>
      <c r="DP1007">
        <v>0.68379999999999996</v>
      </c>
    </row>
    <row r="1008" spans="1:120" x14ac:dyDescent="0.2">
      <c r="A1008">
        <v>0.78400000000000003</v>
      </c>
      <c r="J1008">
        <v>2214</v>
      </c>
      <c r="W1008">
        <v>17324</v>
      </c>
      <c r="AI1008">
        <v>0.76759999999999995</v>
      </c>
      <c r="AU1008">
        <v>0.78180000000000005</v>
      </c>
      <c r="AY1008">
        <v>0.71209999999999996</v>
      </c>
      <c r="BF1008">
        <v>0.29360000000000003</v>
      </c>
      <c r="BR1008">
        <v>57743</v>
      </c>
      <c r="CD1008">
        <v>17988</v>
      </c>
      <c r="CP1008">
        <v>11342</v>
      </c>
      <c r="DA1008">
        <v>22</v>
      </c>
      <c r="DP1008">
        <v>0.68430000000000002</v>
      </c>
    </row>
    <row r="1009" spans="1:120" x14ac:dyDescent="0.2">
      <c r="A1009">
        <v>0.43190000000000001</v>
      </c>
      <c r="J1009">
        <v>2297</v>
      </c>
      <c r="W1009">
        <v>34770</v>
      </c>
      <c r="AI1009">
        <v>0.48060000000000003</v>
      </c>
      <c r="AU1009">
        <v>0.69889999999999997</v>
      </c>
      <c r="AY1009">
        <v>0.80679999999999996</v>
      </c>
      <c r="BF1009">
        <v>0.2697</v>
      </c>
      <c r="BR1009">
        <v>54272</v>
      </c>
      <c r="CD1009">
        <v>19125</v>
      </c>
      <c r="CP1009">
        <v>8625</v>
      </c>
      <c r="DA1009">
        <v>17</v>
      </c>
      <c r="DP1009">
        <v>0.68489999999999995</v>
      </c>
    </row>
    <row r="1010" spans="1:120" x14ac:dyDescent="0.2">
      <c r="A1010">
        <v>0.97909999999999997</v>
      </c>
      <c r="J1010">
        <v>4813</v>
      </c>
      <c r="W1010">
        <v>57410</v>
      </c>
      <c r="AI1010">
        <v>0.62290000000000001</v>
      </c>
      <c r="AU1010">
        <v>0.85450000000000004</v>
      </c>
      <c r="AY1010">
        <v>0.76470000000000005</v>
      </c>
      <c r="BF1010">
        <v>0.37209999999999999</v>
      </c>
      <c r="BR1010">
        <v>51642</v>
      </c>
      <c r="CD1010">
        <v>23250</v>
      </c>
      <c r="CP1010">
        <v>11041</v>
      </c>
      <c r="DA1010">
        <v>10</v>
      </c>
      <c r="DP1010">
        <v>0.68520000000000003</v>
      </c>
    </row>
    <row r="1011" spans="1:120" x14ac:dyDescent="0.2">
      <c r="A1011">
        <v>0.71599999999999997</v>
      </c>
      <c r="J1011">
        <v>10572</v>
      </c>
      <c r="W1011">
        <v>32950</v>
      </c>
      <c r="AI1011">
        <v>0.42549999999999999</v>
      </c>
      <c r="AU1011">
        <v>0.56669999999999998</v>
      </c>
      <c r="AY1011">
        <v>0.71309999999999996</v>
      </c>
      <c r="BF1011">
        <v>0.21510000000000001</v>
      </c>
      <c r="BR1011">
        <v>46744</v>
      </c>
      <c r="CD1011">
        <v>21500</v>
      </c>
      <c r="CP1011">
        <v>7041</v>
      </c>
      <c r="DA1011">
        <v>19</v>
      </c>
      <c r="DP1011">
        <v>0.68530000000000002</v>
      </c>
    </row>
    <row r="1012" spans="1:120" x14ac:dyDescent="0.2">
      <c r="A1012">
        <v>0.52980000000000005</v>
      </c>
      <c r="J1012">
        <v>386</v>
      </c>
      <c r="W1012">
        <v>34408</v>
      </c>
      <c r="AI1012">
        <v>0.63700000000000001</v>
      </c>
      <c r="AU1012">
        <v>0.28000000000000003</v>
      </c>
      <c r="AY1012">
        <v>0.86370000000000002</v>
      </c>
      <c r="BF1012">
        <v>0.15160000000000001</v>
      </c>
      <c r="BR1012">
        <v>59436</v>
      </c>
      <c r="CD1012">
        <v>24211</v>
      </c>
      <c r="CP1012">
        <v>10846</v>
      </c>
      <c r="DA1012">
        <v>17</v>
      </c>
      <c r="DP1012">
        <v>0.68540000000000001</v>
      </c>
    </row>
    <row r="1013" spans="1:120" x14ac:dyDescent="0.2">
      <c r="A1013">
        <v>0.40339999999999998</v>
      </c>
      <c r="J1013">
        <v>148</v>
      </c>
      <c r="W1013">
        <v>15100</v>
      </c>
      <c r="AI1013">
        <v>0.34179999999999999</v>
      </c>
      <c r="AU1013">
        <v>0.43919999999999998</v>
      </c>
      <c r="AY1013">
        <v>0.64159999999999995</v>
      </c>
      <c r="BF1013">
        <v>0.50129999999999997</v>
      </c>
      <c r="BR1013">
        <v>37275</v>
      </c>
      <c r="CD1013">
        <v>24250</v>
      </c>
      <c r="CP1013">
        <v>5460</v>
      </c>
      <c r="DA1013">
        <v>11</v>
      </c>
      <c r="DP1013">
        <v>0.68540000000000001</v>
      </c>
    </row>
    <row r="1014" spans="1:120" x14ac:dyDescent="0.2">
      <c r="A1014">
        <v>0.53280000000000005</v>
      </c>
      <c r="J1014">
        <v>756</v>
      </c>
      <c r="W1014">
        <v>16300</v>
      </c>
      <c r="AI1014">
        <v>0</v>
      </c>
      <c r="AU1014">
        <v>0.4118</v>
      </c>
      <c r="AY1014">
        <v>0.78120000000000001</v>
      </c>
      <c r="BF1014">
        <v>0.47620000000000001</v>
      </c>
      <c r="BR1014">
        <v>32465</v>
      </c>
      <c r="CD1014">
        <v>23250</v>
      </c>
      <c r="CP1014">
        <v>5600</v>
      </c>
      <c r="DA1014">
        <v>12</v>
      </c>
      <c r="DP1014">
        <v>0.68540000000000001</v>
      </c>
    </row>
    <row r="1015" spans="1:120" x14ac:dyDescent="0.2">
      <c r="A1015">
        <v>0.91890000000000005</v>
      </c>
      <c r="J1015">
        <v>813</v>
      </c>
      <c r="W1015">
        <v>29992</v>
      </c>
      <c r="AI1015">
        <v>0.42130000000000001</v>
      </c>
      <c r="AU1015">
        <v>0.88759999999999994</v>
      </c>
      <c r="AY1015">
        <v>0.73309999999999997</v>
      </c>
      <c r="BF1015">
        <v>0.50880000000000003</v>
      </c>
      <c r="BR1015">
        <v>46086</v>
      </c>
      <c r="CD1015">
        <v>22250</v>
      </c>
      <c r="CP1015">
        <v>5033</v>
      </c>
      <c r="DA1015">
        <v>13</v>
      </c>
      <c r="DP1015">
        <v>0.68569999999999998</v>
      </c>
    </row>
    <row r="1016" spans="1:120" x14ac:dyDescent="0.2">
      <c r="A1016">
        <v>0.42809999999999998</v>
      </c>
      <c r="J1016">
        <v>9330</v>
      </c>
      <c r="W1016">
        <v>33770</v>
      </c>
      <c r="AI1016">
        <v>0.27960000000000002</v>
      </c>
      <c r="AU1016">
        <v>0.69169999999999998</v>
      </c>
      <c r="AY1016">
        <v>0.62749999999999995</v>
      </c>
      <c r="BF1016">
        <v>0.47670000000000001</v>
      </c>
      <c r="BR1016">
        <v>45606</v>
      </c>
      <c r="CD1016">
        <v>25250</v>
      </c>
      <c r="CP1016">
        <v>5063</v>
      </c>
      <c r="DA1016">
        <v>17</v>
      </c>
      <c r="DP1016">
        <v>0.68569999999999998</v>
      </c>
    </row>
    <row r="1017" spans="1:120" x14ac:dyDescent="0.2">
      <c r="A1017">
        <v>0.69399999999999995</v>
      </c>
      <c r="J1017">
        <v>3208</v>
      </c>
      <c r="W1017">
        <v>19241</v>
      </c>
      <c r="AI1017">
        <v>0.58799999999999997</v>
      </c>
      <c r="AU1017">
        <v>0.81330000000000002</v>
      </c>
      <c r="AY1017">
        <v>0.86399999999999999</v>
      </c>
      <c r="BF1017">
        <v>0.33090000000000003</v>
      </c>
      <c r="BR1017">
        <v>49137</v>
      </c>
      <c r="CD1017">
        <v>16624</v>
      </c>
      <c r="CP1017">
        <v>10653</v>
      </c>
      <c r="DA1017">
        <v>22</v>
      </c>
      <c r="DP1017">
        <v>0.68589999999999995</v>
      </c>
    </row>
    <row r="1018" spans="1:120" x14ac:dyDescent="0.2">
      <c r="A1018">
        <v>0.58240000000000003</v>
      </c>
      <c r="J1018">
        <v>836</v>
      </c>
      <c r="W1018">
        <v>10588</v>
      </c>
      <c r="AI1018">
        <v>0.36149999999999999</v>
      </c>
      <c r="AU1018">
        <v>0.74129999999999996</v>
      </c>
      <c r="AY1018">
        <v>0.7964</v>
      </c>
      <c r="BF1018">
        <v>0.34739999999999999</v>
      </c>
      <c r="BR1018">
        <v>34996</v>
      </c>
      <c r="CD1018">
        <v>16750</v>
      </c>
      <c r="CP1018">
        <v>7551</v>
      </c>
      <c r="DA1018">
        <v>21</v>
      </c>
      <c r="DP1018">
        <v>0.6865</v>
      </c>
    </row>
    <row r="1019" spans="1:120" x14ac:dyDescent="0.2">
      <c r="A1019">
        <v>0.75719999999999998</v>
      </c>
      <c r="J1019">
        <v>1996</v>
      </c>
      <c r="W1019">
        <v>50604</v>
      </c>
      <c r="AI1019">
        <v>0.70679999999999998</v>
      </c>
      <c r="AU1019">
        <v>0.70699999999999996</v>
      </c>
      <c r="AY1019">
        <v>0.81479999999999997</v>
      </c>
      <c r="BF1019">
        <v>0.38529999999999998</v>
      </c>
      <c r="BR1019">
        <v>56274</v>
      </c>
      <c r="CD1019">
        <v>26749</v>
      </c>
      <c r="CP1019">
        <v>9604</v>
      </c>
      <c r="DA1019">
        <v>10</v>
      </c>
      <c r="DP1019">
        <v>0.6865</v>
      </c>
    </row>
    <row r="1020" spans="1:120" x14ac:dyDescent="0.2">
      <c r="A1020">
        <v>0.62150000000000005</v>
      </c>
      <c r="J1020">
        <v>3603</v>
      </c>
      <c r="W1020">
        <v>24000</v>
      </c>
      <c r="AI1020">
        <v>0.3407</v>
      </c>
      <c r="AU1020">
        <v>0.83509999999999995</v>
      </c>
      <c r="AY1020">
        <v>0.82540000000000002</v>
      </c>
      <c r="BF1020">
        <v>0.24679999999999999</v>
      </c>
      <c r="BR1020">
        <v>38740</v>
      </c>
      <c r="CD1020">
        <v>25250</v>
      </c>
      <c r="CP1020">
        <v>5969</v>
      </c>
      <c r="DA1020">
        <v>15</v>
      </c>
      <c r="DP1020">
        <v>0.68689999999999996</v>
      </c>
    </row>
    <row r="1021" spans="1:120" x14ac:dyDescent="0.2">
      <c r="A1021">
        <v>0.44259999999999999</v>
      </c>
      <c r="J1021">
        <v>2245</v>
      </c>
      <c r="W1021">
        <v>28310</v>
      </c>
      <c r="AI1021">
        <v>0.49020000000000002</v>
      </c>
      <c r="AU1021">
        <v>0.64970000000000006</v>
      </c>
      <c r="AY1021">
        <v>0.68620000000000003</v>
      </c>
      <c r="BF1021">
        <v>0.70469999999999999</v>
      </c>
      <c r="BR1021">
        <v>42712</v>
      </c>
      <c r="CD1021">
        <v>27000</v>
      </c>
      <c r="CP1021">
        <v>8446</v>
      </c>
      <c r="DA1021">
        <v>16</v>
      </c>
      <c r="DP1021">
        <v>0.68720000000000003</v>
      </c>
    </row>
    <row r="1022" spans="1:120" x14ac:dyDescent="0.2">
      <c r="A1022">
        <v>0.64219999999999999</v>
      </c>
      <c r="J1022">
        <v>1029</v>
      </c>
      <c r="W1022">
        <v>41686</v>
      </c>
      <c r="AI1022">
        <v>0.69489999999999996</v>
      </c>
      <c r="AU1022">
        <v>0.70879999999999999</v>
      </c>
      <c r="AY1022">
        <v>0.70150000000000001</v>
      </c>
      <c r="BF1022">
        <v>0.26769999999999999</v>
      </c>
      <c r="BR1022">
        <v>53800</v>
      </c>
      <c r="CD1022">
        <v>23250</v>
      </c>
      <c r="CP1022">
        <v>9319</v>
      </c>
      <c r="DA1022">
        <v>12</v>
      </c>
      <c r="DP1022">
        <v>0.68769999999999998</v>
      </c>
    </row>
    <row r="1023" spans="1:120" x14ac:dyDescent="0.2">
      <c r="A1023">
        <v>0.64</v>
      </c>
      <c r="J1023">
        <v>4348</v>
      </c>
      <c r="W1023">
        <v>34027</v>
      </c>
      <c r="AI1023">
        <v>0.3291</v>
      </c>
      <c r="AU1023">
        <v>0.6966</v>
      </c>
      <c r="AY1023">
        <v>0.66159999999999997</v>
      </c>
      <c r="BF1023">
        <v>0.45860000000000001</v>
      </c>
      <c r="BR1023">
        <v>54003</v>
      </c>
      <c r="CD1023">
        <v>27000</v>
      </c>
      <c r="CP1023">
        <v>7783</v>
      </c>
      <c r="DA1023">
        <v>11</v>
      </c>
      <c r="DP1023">
        <v>0.68769999999999998</v>
      </c>
    </row>
    <row r="1024" spans="1:120" x14ac:dyDescent="0.2">
      <c r="A1024">
        <v>0.87780000000000002</v>
      </c>
      <c r="J1024">
        <v>5625</v>
      </c>
      <c r="W1024">
        <v>16532</v>
      </c>
      <c r="AI1024">
        <v>0.39860000000000001</v>
      </c>
      <c r="AU1024">
        <v>0.8821</v>
      </c>
      <c r="AY1024">
        <v>0.69950000000000001</v>
      </c>
      <c r="BF1024">
        <v>0.52170000000000005</v>
      </c>
      <c r="BR1024">
        <v>49179</v>
      </c>
      <c r="CD1024">
        <v>25706</v>
      </c>
      <c r="CP1024">
        <v>8662</v>
      </c>
      <c r="DA1024">
        <v>20</v>
      </c>
      <c r="DP1024">
        <v>0.68779999999999997</v>
      </c>
    </row>
    <row r="1025" spans="1:120" x14ac:dyDescent="0.2">
      <c r="A1025">
        <v>0.6845</v>
      </c>
      <c r="J1025">
        <v>939</v>
      </c>
      <c r="W1025">
        <v>17610</v>
      </c>
      <c r="AI1025">
        <v>0.41760000000000003</v>
      </c>
      <c r="AU1025">
        <v>0.70940000000000003</v>
      </c>
      <c r="AY1025">
        <v>0.91959999999999997</v>
      </c>
      <c r="BF1025">
        <v>0.44640000000000002</v>
      </c>
      <c r="BR1025">
        <v>44544</v>
      </c>
      <c r="CD1025">
        <v>26000</v>
      </c>
      <c r="CP1025">
        <v>8802</v>
      </c>
      <c r="DA1025">
        <v>16</v>
      </c>
      <c r="DP1025">
        <v>0.68789999999999996</v>
      </c>
    </row>
    <row r="1026" spans="1:120" x14ac:dyDescent="0.2">
      <c r="A1026">
        <v>0.99119999999999997</v>
      </c>
      <c r="J1026">
        <v>775</v>
      </c>
      <c r="W1026">
        <v>42040</v>
      </c>
      <c r="AI1026">
        <v>0.71489999999999998</v>
      </c>
      <c r="AU1026">
        <v>0.95699999999999996</v>
      </c>
      <c r="AY1026">
        <v>0.71809999999999996</v>
      </c>
      <c r="BF1026">
        <v>0.1905</v>
      </c>
      <c r="BR1026">
        <v>50412</v>
      </c>
      <c r="CD1026">
        <v>22500</v>
      </c>
      <c r="CP1026">
        <v>8555</v>
      </c>
      <c r="DA1026">
        <v>13</v>
      </c>
      <c r="DP1026">
        <v>0.68810000000000004</v>
      </c>
    </row>
    <row r="1027" spans="1:120" x14ac:dyDescent="0.2">
      <c r="A1027">
        <v>0.86509999999999998</v>
      </c>
      <c r="J1027">
        <v>7298</v>
      </c>
      <c r="W1027">
        <v>25500</v>
      </c>
      <c r="AI1027">
        <v>0.42280000000000001</v>
      </c>
      <c r="AU1027">
        <v>0.78510000000000002</v>
      </c>
      <c r="AY1027">
        <v>0.88200000000000001</v>
      </c>
      <c r="BF1027">
        <v>0.28689999999999999</v>
      </c>
      <c r="BR1027">
        <v>38208</v>
      </c>
      <c r="CD1027">
        <v>24325</v>
      </c>
      <c r="CP1027">
        <v>5038</v>
      </c>
      <c r="DA1027">
        <v>11</v>
      </c>
      <c r="DP1027">
        <v>0.68810000000000004</v>
      </c>
    </row>
    <row r="1028" spans="1:120" x14ac:dyDescent="0.2">
      <c r="A1028">
        <v>0.74</v>
      </c>
      <c r="J1028">
        <v>2684</v>
      </c>
      <c r="W1028">
        <v>64280</v>
      </c>
      <c r="AI1028">
        <v>0.91090000000000004</v>
      </c>
      <c r="AU1028">
        <v>0.98080000000000001</v>
      </c>
      <c r="AY1028">
        <v>0.86509999999999998</v>
      </c>
      <c r="BF1028">
        <v>0.18210000000000001</v>
      </c>
      <c r="BR1028">
        <v>80137</v>
      </c>
      <c r="CD1028">
        <v>18250</v>
      </c>
      <c r="CP1028">
        <v>16636</v>
      </c>
      <c r="DA1028">
        <v>10</v>
      </c>
      <c r="DP1028">
        <v>0.68810000000000004</v>
      </c>
    </row>
    <row r="1029" spans="1:120" x14ac:dyDescent="0.2">
      <c r="A1029">
        <v>0.1065</v>
      </c>
      <c r="J1029">
        <v>18785</v>
      </c>
      <c r="W1029">
        <v>16932</v>
      </c>
      <c r="AI1029">
        <v>0.41110000000000002</v>
      </c>
      <c r="AU1029">
        <v>0.57550000000000001</v>
      </c>
      <c r="AY1029">
        <v>0.71140000000000003</v>
      </c>
      <c r="BF1029">
        <v>0.73319999999999996</v>
      </c>
      <c r="BR1029">
        <v>36666</v>
      </c>
      <c r="CD1029">
        <v>31000</v>
      </c>
      <c r="CP1029">
        <v>7426</v>
      </c>
      <c r="DA1029">
        <v>21</v>
      </c>
      <c r="DP1029">
        <v>0.68869999999999998</v>
      </c>
    </row>
    <row r="1030" spans="1:120" x14ac:dyDescent="0.2">
      <c r="A1030">
        <v>0.65869999999999995</v>
      </c>
      <c r="J1030">
        <v>2424</v>
      </c>
      <c r="W1030">
        <v>34484</v>
      </c>
      <c r="AI1030">
        <v>0.94020000000000004</v>
      </c>
      <c r="AU1030">
        <v>0.82350000000000001</v>
      </c>
      <c r="AY1030">
        <v>0.92230000000000001</v>
      </c>
      <c r="BF1030">
        <v>0.13900000000000001</v>
      </c>
      <c r="BR1030">
        <v>102772</v>
      </c>
      <c r="CD1030">
        <v>21672</v>
      </c>
      <c r="CP1030">
        <v>15393</v>
      </c>
      <c r="DA1030">
        <v>17</v>
      </c>
      <c r="DP1030">
        <v>0.68879999999999997</v>
      </c>
    </row>
    <row r="1031" spans="1:120" x14ac:dyDescent="0.2">
      <c r="A1031">
        <v>0.14069999999999999</v>
      </c>
      <c r="J1031">
        <v>5947</v>
      </c>
      <c r="W1031">
        <v>16572</v>
      </c>
      <c r="AI1031">
        <v>0.40639999999999998</v>
      </c>
      <c r="AU1031">
        <v>0.77829999999999999</v>
      </c>
      <c r="AY1031">
        <v>0.96750000000000003</v>
      </c>
      <c r="BF1031">
        <v>0.43440000000000001</v>
      </c>
      <c r="BR1031">
        <v>48757</v>
      </c>
      <c r="CD1031">
        <v>18851</v>
      </c>
      <c r="CP1031">
        <v>8122</v>
      </c>
      <c r="DA1031">
        <v>18</v>
      </c>
      <c r="DP1031">
        <v>0.68969999999999998</v>
      </c>
    </row>
    <row r="1032" spans="1:120" x14ac:dyDescent="0.2">
      <c r="A1032">
        <v>0.75170000000000003</v>
      </c>
      <c r="J1032">
        <v>21790</v>
      </c>
      <c r="W1032">
        <v>29512</v>
      </c>
      <c r="AI1032">
        <v>0.6361</v>
      </c>
      <c r="AU1032">
        <v>0.79859999999999998</v>
      </c>
      <c r="AY1032">
        <v>0.90880000000000005</v>
      </c>
      <c r="BF1032">
        <v>0.1757</v>
      </c>
      <c r="BR1032">
        <v>58140</v>
      </c>
      <c r="CD1032">
        <v>22250</v>
      </c>
      <c r="CP1032">
        <v>8775</v>
      </c>
      <c r="DA1032">
        <v>17</v>
      </c>
      <c r="DP1032">
        <v>0.69</v>
      </c>
    </row>
    <row r="1033" spans="1:120" x14ac:dyDescent="0.2">
      <c r="A1033">
        <v>0.7823</v>
      </c>
      <c r="J1033">
        <v>26623</v>
      </c>
      <c r="W1033">
        <v>17734</v>
      </c>
      <c r="AI1033">
        <v>0.54900000000000004</v>
      </c>
      <c r="AU1033">
        <v>0.94040000000000001</v>
      </c>
      <c r="AY1033">
        <v>0.69230000000000003</v>
      </c>
      <c r="BF1033">
        <v>0.36249999999999999</v>
      </c>
      <c r="BR1033">
        <v>53236</v>
      </c>
      <c r="CD1033">
        <v>23250</v>
      </c>
      <c r="CP1033">
        <v>9310</v>
      </c>
      <c r="DA1033">
        <v>25</v>
      </c>
      <c r="DP1033">
        <v>0.6905</v>
      </c>
    </row>
    <row r="1034" spans="1:120" x14ac:dyDescent="0.2">
      <c r="A1034">
        <v>0.87890000000000001</v>
      </c>
      <c r="J1034">
        <v>32137</v>
      </c>
      <c r="W1034">
        <v>24840</v>
      </c>
      <c r="AI1034">
        <v>0.53059999999999996</v>
      </c>
      <c r="AU1034">
        <v>0.51219999999999999</v>
      </c>
      <c r="AY1034">
        <v>0.45</v>
      </c>
      <c r="BF1034">
        <v>0.50749999999999995</v>
      </c>
      <c r="BR1034">
        <v>47384</v>
      </c>
      <c r="CD1034">
        <v>20903</v>
      </c>
      <c r="CP1034">
        <v>10404</v>
      </c>
      <c r="DA1034">
        <v>25</v>
      </c>
      <c r="DP1034">
        <v>0.69210000000000005</v>
      </c>
    </row>
    <row r="1035" spans="1:120" x14ac:dyDescent="0.2">
      <c r="A1035">
        <v>0.5544</v>
      </c>
      <c r="J1035">
        <v>2544</v>
      </c>
      <c r="W1035">
        <v>31688</v>
      </c>
      <c r="AI1035">
        <v>0.89690000000000003</v>
      </c>
      <c r="AU1035">
        <v>0.67210000000000003</v>
      </c>
      <c r="AY1035">
        <v>0.63370000000000004</v>
      </c>
      <c r="BF1035">
        <v>0.16750000000000001</v>
      </c>
      <c r="BR1035">
        <v>68726</v>
      </c>
      <c r="CD1035">
        <v>18500</v>
      </c>
      <c r="CP1035">
        <v>12879</v>
      </c>
      <c r="DA1035">
        <v>17</v>
      </c>
      <c r="DP1035">
        <v>0.69220000000000004</v>
      </c>
    </row>
    <row r="1036" spans="1:120" x14ac:dyDescent="0.2">
      <c r="A1036">
        <v>0.377</v>
      </c>
      <c r="J1036">
        <v>636</v>
      </c>
      <c r="W1036">
        <v>10948</v>
      </c>
      <c r="AI1036">
        <v>0.20430000000000001</v>
      </c>
      <c r="AU1036">
        <v>0.62809999999999999</v>
      </c>
      <c r="AY1036">
        <v>0.61750000000000005</v>
      </c>
      <c r="BF1036">
        <v>0.48430000000000001</v>
      </c>
      <c r="BR1036">
        <v>37871</v>
      </c>
      <c r="CD1036">
        <v>17500</v>
      </c>
      <c r="CP1036">
        <v>7589</v>
      </c>
      <c r="DA1036">
        <v>20</v>
      </c>
      <c r="DP1036">
        <v>0.69289999999999996</v>
      </c>
    </row>
    <row r="1037" spans="1:120" x14ac:dyDescent="0.2">
      <c r="A1037">
        <v>0.85899999999999999</v>
      </c>
      <c r="J1037">
        <v>893</v>
      </c>
      <c r="W1037">
        <v>35400</v>
      </c>
      <c r="AI1037">
        <v>0.46920000000000001</v>
      </c>
      <c r="AU1037">
        <v>0.25</v>
      </c>
      <c r="AY1037">
        <v>0.76600000000000001</v>
      </c>
      <c r="BF1037">
        <v>0.43130000000000002</v>
      </c>
      <c r="BR1037">
        <v>51745</v>
      </c>
      <c r="CD1037">
        <v>25730</v>
      </c>
      <c r="CP1037">
        <v>6863</v>
      </c>
      <c r="DA1037">
        <v>13</v>
      </c>
      <c r="DP1037">
        <v>0.69330000000000003</v>
      </c>
    </row>
    <row r="1038" spans="1:120" x14ac:dyDescent="0.2">
      <c r="A1038">
        <v>0.62090000000000001</v>
      </c>
      <c r="J1038">
        <v>387</v>
      </c>
      <c r="W1038">
        <v>15036</v>
      </c>
      <c r="AI1038">
        <v>0.37930000000000003</v>
      </c>
      <c r="AU1038">
        <v>0.8216</v>
      </c>
      <c r="AY1038">
        <v>0.83330000000000004</v>
      </c>
      <c r="BF1038">
        <v>0.39979999999999999</v>
      </c>
      <c r="BR1038">
        <v>47397</v>
      </c>
      <c r="CD1038">
        <v>16666</v>
      </c>
      <c r="CP1038">
        <v>7524</v>
      </c>
      <c r="DA1038">
        <v>15</v>
      </c>
      <c r="DP1038">
        <v>0.69369999999999998</v>
      </c>
    </row>
    <row r="1039" spans="1:120" x14ac:dyDescent="0.2">
      <c r="A1039">
        <v>0.93030000000000002</v>
      </c>
      <c r="J1039">
        <v>4500</v>
      </c>
      <c r="W1039">
        <v>13450</v>
      </c>
      <c r="AI1039">
        <v>0.13950000000000001</v>
      </c>
      <c r="AU1039">
        <v>0.86909999999999998</v>
      </c>
      <c r="AY1039">
        <v>0.92349999999999999</v>
      </c>
      <c r="BF1039">
        <v>0.70340000000000003</v>
      </c>
      <c r="BR1039">
        <v>36909</v>
      </c>
      <c r="CD1039">
        <v>21500</v>
      </c>
      <c r="CP1039">
        <v>7516</v>
      </c>
      <c r="DA1039">
        <v>14</v>
      </c>
      <c r="DP1039">
        <v>0.69410000000000005</v>
      </c>
    </row>
    <row r="1040" spans="1:120" x14ac:dyDescent="0.2">
      <c r="A1040">
        <v>0.9375</v>
      </c>
      <c r="J1040">
        <v>2844</v>
      </c>
      <c r="W1040">
        <v>42312</v>
      </c>
      <c r="AI1040">
        <v>0.69620000000000004</v>
      </c>
      <c r="AU1040">
        <v>0.73329999999999995</v>
      </c>
      <c r="AY1040">
        <v>0.75839999999999996</v>
      </c>
      <c r="BF1040">
        <v>0.3543</v>
      </c>
      <c r="BR1040">
        <v>58354</v>
      </c>
      <c r="CD1040">
        <v>24199</v>
      </c>
      <c r="CP1040">
        <v>9556</v>
      </c>
      <c r="DA1040">
        <v>11</v>
      </c>
      <c r="DP1040">
        <v>0.6946</v>
      </c>
    </row>
    <row r="1041" spans="1:120" x14ac:dyDescent="0.2">
      <c r="A1041">
        <v>0.68889999999999996</v>
      </c>
      <c r="J1041">
        <v>1352</v>
      </c>
      <c r="W1041">
        <v>32893</v>
      </c>
      <c r="AI1041">
        <v>0.59440000000000004</v>
      </c>
      <c r="AU1041">
        <v>0.69820000000000004</v>
      </c>
      <c r="AY1041">
        <v>0.88060000000000005</v>
      </c>
      <c r="BF1041">
        <v>0.44669999999999999</v>
      </c>
      <c r="BR1041">
        <v>52889</v>
      </c>
      <c r="CD1041">
        <v>25000</v>
      </c>
      <c r="CP1041">
        <v>8703</v>
      </c>
      <c r="DA1041">
        <v>14</v>
      </c>
      <c r="DP1041">
        <v>0.69489999999999996</v>
      </c>
    </row>
    <row r="1042" spans="1:120" x14ac:dyDescent="0.2">
      <c r="A1042">
        <v>0.43959999999999999</v>
      </c>
      <c r="J1042">
        <v>1117</v>
      </c>
      <c r="W1042">
        <v>47590</v>
      </c>
      <c r="AI1042">
        <v>0.54100000000000004</v>
      </c>
      <c r="AU1042">
        <v>0.62219999999999998</v>
      </c>
      <c r="AY1042">
        <v>0.89180000000000004</v>
      </c>
      <c r="BF1042">
        <v>0.35959999999999998</v>
      </c>
      <c r="BR1042">
        <v>55232</v>
      </c>
      <c r="CD1042">
        <v>25000</v>
      </c>
      <c r="CP1042">
        <v>7901</v>
      </c>
      <c r="DA1042">
        <v>13</v>
      </c>
      <c r="DP1042">
        <v>0.69489999999999996</v>
      </c>
    </row>
    <row r="1043" spans="1:120" x14ac:dyDescent="0.2">
      <c r="A1043">
        <v>0.88449999999999995</v>
      </c>
      <c r="J1043">
        <v>1066</v>
      </c>
      <c r="W1043">
        <v>31700</v>
      </c>
      <c r="AI1043">
        <v>0.47410000000000002</v>
      </c>
      <c r="AU1043">
        <v>0.86329999999999996</v>
      </c>
      <c r="AY1043">
        <v>0.84470000000000001</v>
      </c>
      <c r="BF1043">
        <v>0.42349999999999999</v>
      </c>
      <c r="BR1043">
        <v>49130</v>
      </c>
      <c r="CD1043">
        <v>25000</v>
      </c>
      <c r="CP1043">
        <v>7502</v>
      </c>
      <c r="DA1043">
        <v>12</v>
      </c>
      <c r="DP1043">
        <v>0.69520000000000004</v>
      </c>
    </row>
    <row r="1044" spans="1:120" x14ac:dyDescent="0.2">
      <c r="A1044">
        <v>0.93279999999999996</v>
      </c>
      <c r="J1044">
        <v>15243</v>
      </c>
      <c r="W1044">
        <v>30074</v>
      </c>
      <c r="AI1044">
        <v>0.43569999999999998</v>
      </c>
      <c r="AU1044">
        <v>0.60529999999999995</v>
      </c>
      <c r="AY1044">
        <v>0.75529999999999997</v>
      </c>
      <c r="BF1044">
        <v>0.39829999999999999</v>
      </c>
      <c r="BR1044">
        <v>46541</v>
      </c>
      <c r="CD1044">
        <v>23900</v>
      </c>
      <c r="CP1044">
        <v>5983</v>
      </c>
      <c r="DA1044">
        <v>11</v>
      </c>
      <c r="DP1044">
        <v>0.69599999999999995</v>
      </c>
    </row>
    <row r="1045" spans="1:120" x14ac:dyDescent="0.2">
      <c r="A1045">
        <v>0.61539999999999995</v>
      </c>
      <c r="J1045">
        <v>1028</v>
      </c>
      <c r="W1045">
        <v>41630</v>
      </c>
      <c r="AI1045">
        <v>0.69410000000000005</v>
      </c>
      <c r="AU1045">
        <v>0.94089999999999996</v>
      </c>
      <c r="AY1045">
        <v>0.75600000000000001</v>
      </c>
      <c r="BF1045">
        <v>0.18820000000000001</v>
      </c>
      <c r="BR1045">
        <v>45954</v>
      </c>
      <c r="CD1045">
        <v>25148</v>
      </c>
      <c r="CP1045">
        <v>10950</v>
      </c>
      <c r="DA1045">
        <v>21</v>
      </c>
      <c r="DP1045">
        <v>0.69620000000000004</v>
      </c>
    </row>
    <row r="1046" spans="1:120" x14ac:dyDescent="0.2">
      <c r="A1046">
        <v>0.82979999999999998</v>
      </c>
      <c r="J1046">
        <v>3414</v>
      </c>
      <c r="W1046">
        <v>24630</v>
      </c>
      <c r="AI1046">
        <v>0.37690000000000001</v>
      </c>
      <c r="AU1046">
        <v>0.49249999999999999</v>
      </c>
      <c r="AY1046">
        <v>0.79949999999999999</v>
      </c>
      <c r="BF1046">
        <v>0.37519999999999998</v>
      </c>
      <c r="BR1046">
        <v>44604</v>
      </c>
      <c r="CD1046">
        <v>25000</v>
      </c>
      <c r="CP1046">
        <v>5054</v>
      </c>
      <c r="DA1046">
        <v>14</v>
      </c>
      <c r="DP1046">
        <v>0.69810000000000005</v>
      </c>
    </row>
    <row r="1047" spans="1:120" x14ac:dyDescent="0.2">
      <c r="A1047">
        <v>0.96460000000000001</v>
      </c>
      <c r="J1047">
        <v>998</v>
      </c>
      <c r="W1047">
        <v>31556</v>
      </c>
      <c r="AI1047">
        <v>0.78459999999999996</v>
      </c>
      <c r="AU1047">
        <v>0.625</v>
      </c>
      <c r="AY1047">
        <v>0.91849999999999998</v>
      </c>
      <c r="BF1047">
        <v>0.27829999999999999</v>
      </c>
      <c r="BR1047">
        <v>59993</v>
      </c>
      <c r="CD1047">
        <v>25000</v>
      </c>
      <c r="CP1047">
        <v>9558</v>
      </c>
      <c r="DA1047">
        <v>11</v>
      </c>
      <c r="DP1047">
        <v>0.69889999999999997</v>
      </c>
    </row>
    <row r="1048" spans="1:120" x14ac:dyDescent="0.2">
      <c r="A1048">
        <v>0.2487</v>
      </c>
      <c r="J1048">
        <v>875</v>
      </c>
      <c r="W1048">
        <v>11640</v>
      </c>
      <c r="AI1048">
        <v>0.27539999999999998</v>
      </c>
      <c r="AU1048">
        <v>0.66979999999999995</v>
      </c>
      <c r="AY1048">
        <v>0.49519999999999997</v>
      </c>
      <c r="BF1048">
        <v>0.55349999999999999</v>
      </c>
      <c r="BR1048">
        <v>49716</v>
      </c>
      <c r="CD1048">
        <v>21198</v>
      </c>
      <c r="CP1048">
        <v>5844</v>
      </c>
      <c r="DA1048">
        <v>12</v>
      </c>
      <c r="DP1048">
        <v>0.69930000000000003</v>
      </c>
    </row>
    <row r="1049" spans="1:120" x14ac:dyDescent="0.2">
      <c r="A1049">
        <v>0.38300000000000001</v>
      </c>
      <c r="J1049">
        <v>744</v>
      </c>
      <c r="W1049">
        <v>23950</v>
      </c>
      <c r="AI1049">
        <v>0.43659999999999999</v>
      </c>
      <c r="AU1049">
        <v>0.71870000000000001</v>
      </c>
      <c r="AY1049">
        <v>0.8</v>
      </c>
      <c r="BF1049">
        <v>0.16109999999999999</v>
      </c>
      <c r="BR1049">
        <v>36630</v>
      </c>
      <c r="CD1049">
        <v>22250</v>
      </c>
      <c r="CP1049">
        <v>6124</v>
      </c>
      <c r="DA1049">
        <v>18</v>
      </c>
      <c r="DP1049">
        <v>0.69950000000000001</v>
      </c>
    </row>
    <row r="1050" spans="1:120" x14ac:dyDescent="0.2">
      <c r="A1050">
        <v>0.65959999999999996</v>
      </c>
      <c r="J1050">
        <v>6622</v>
      </c>
      <c r="W1050">
        <v>26792</v>
      </c>
      <c r="AI1050">
        <v>0.37809999999999999</v>
      </c>
      <c r="AU1050">
        <v>0.76</v>
      </c>
      <c r="AY1050">
        <v>0.96050000000000002</v>
      </c>
      <c r="BF1050">
        <v>0.10150000000000001</v>
      </c>
      <c r="BR1050">
        <v>46700</v>
      </c>
      <c r="CD1050">
        <v>23439</v>
      </c>
      <c r="CP1050">
        <v>4901</v>
      </c>
      <c r="DA1050">
        <v>15</v>
      </c>
      <c r="DP1050">
        <v>0.6996</v>
      </c>
    </row>
    <row r="1051" spans="1:120" x14ac:dyDescent="0.2">
      <c r="A1051">
        <v>0.78259999999999996</v>
      </c>
      <c r="J1051">
        <v>400</v>
      </c>
      <c r="W1051">
        <v>17836</v>
      </c>
      <c r="AI1051">
        <v>0.42359999999999998</v>
      </c>
      <c r="AU1051">
        <v>0.77500000000000002</v>
      </c>
      <c r="AY1051">
        <v>0.97709999999999997</v>
      </c>
      <c r="BF1051">
        <v>0.52280000000000004</v>
      </c>
      <c r="BR1051">
        <v>49361</v>
      </c>
      <c r="CD1051">
        <v>24779</v>
      </c>
      <c r="CP1051">
        <v>8606</v>
      </c>
      <c r="DA1051">
        <v>17</v>
      </c>
      <c r="DP1051">
        <v>0.7</v>
      </c>
    </row>
    <row r="1052" spans="1:120" x14ac:dyDescent="0.2">
      <c r="A1052">
        <v>0.72289999999999999</v>
      </c>
      <c r="J1052">
        <v>7520</v>
      </c>
      <c r="W1052">
        <v>27650</v>
      </c>
      <c r="AI1052">
        <v>0.44519999999999998</v>
      </c>
      <c r="AU1052">
        <v>0.64610000000000001</v>
      </c>
      <c r="AY1052">
        <v>0.74670000000000003</v>
      </c>
      <c r="BF1052">
        <v>0.45789999999999997</v>
      </c>
      <c r="BR1052">
        <v>44317</v>
      </c>
      <c r="CD1052">
        <v>24094</v>
      </c>
      <c r="CP1052">
        <v>6243</v>
      </c>
      <c r="DA1052">
        <v>8</v>
      </c>
      <c r="DP1052">
        <v>0.7</v>
      </c>
    </row>
    <row r="1053" spans="1:120" x14ac:dyDescent="0.2">
      <c r="A1053">
        <v>0.59099999999999997</v>
      </c>
      <c r="J1053">
        <v>755</v>
      </c>
      <c r="W1053">
        <v>17800</v>
      </c>
      <c r="AI1053">
        <v>0.43490000000000001</v>
      </c>
      <c r="AU1053">
        <v>0.56569999999999998</v>
      </c>
      <c r="AY1053">
        <v>0.93769999999999998</v>
      </c>
      <c r="BF1053">
        <v>0.40400000000000003</v>
      </c>
      <c r="BR1053">
        <v>49587</v>
      </c>
      <c r="CD1053">
        <v>23970</v>
      </c>
      <c r="CP1053">
        <v>8656</v>
      </c>
      <c r="DA1053">
        <v>18</v>
      </c>
      <c r="DP1053">
        <v>0.70009999999999994</v>
      </c>
    </row>
    <row r="1054" spans="1:120" x14ac:dyDescent="0.2">
      <c r="A1054">
        <v>0.5161</v>
      </c>
      <c r="J1054">
        <v>558</v>
      </c>
      <c r="W1054">
        <v>32305</v>
      </c>
      <c r="AI1054">
        <v>0.41749999999999998</v>
      </c>
      <c r="AU1054">
        <v>0.83330000000000004</v>
      </c>
      <c r="AY1054">
        <v>0.84660000000000002</v>
      </c>
      <c r="BF1054">
        <v>0.20380000000000001</v>
      </c>
      <c r="BR1054">
        <v>47195</v>
      </c>
      <c r="CD1054">
        <v>27000</v>
      </c>
      <c r="CP1054">
        <v>6302</v>
      </c>
      <c r="DA1054">
        <v>13</v>
      </c>
      <c r="DP1054">
        <v>0.70050000000000001</v>
      </c>
    </row>
    <row r="1055" spans="1:120" x14ac:dyDescent="0.2">
      <c r="A1055">
        <v>0.62639999999999996</v>
      </c>
      <c r="J1055">
        <v>1420</v>
      </c>
      <c r="W1055">
        <v>13960</v>
      </c>
      <c r="AI1055">
        <v>0.38919999999999999</v>
      </c>
      <c r="AU1055">
        <v>0.75119999999999998</v>
      </c>
      <c r="AY1055">
        <v>0.75639999999999996</v>
      </c>
      <c r="BF1055">
        <v>0.58289999999999997</v>
      </c>
      <c r="BR1055">
        <v>40573</v>
      </c>
      <c r="CD1055">
        <v>19599</v>
      </c>
      <c r="CP1055">
        <v>5404</v>
      </c>
      <c r="DA1055">
        <v>15</v>
      </c>
      <c r="DP1055">
        <v>0.7006</v>
      </c>
    </row>
    <row r="1056" spans="1:120" x14ac:dyDescent="0.2">
      <c r="A1056">
        <v>0.75229999999999997</v>
      </c>
      <c r="J1056">
        <v>2161</v>
      </c>
      <c r="W1056">
        <v>33640</v>
      </c>
      <c r="AI1056">
        <v>0.64980000000000004</v>
      </c>
      <c r="AU1056">
        <v>0.79179999999999995</v>
      </c>
      <c r="AY1056">
        <v>0.67959999999999998</v>
      </c>
      <c r="BF1056">
        <v>0.2767</v>
      </c>
      <c r="BR1056">
        <v>42368</v>
      </c>
      <c r="CD1056">
        <v>24028</v>
      </c>
      <c r="CP1056">
        <v>7374</v>
      </c>
      <c r="DA1056">
        <v>13</v>
      </c>
      <c r="DP1056">
        <v>0.70069999999999999</v>
      </c>
    </row>
    <row r="1057" spans="1:120" x14ac:dyDescent="0.2">
      <c r="A1057">
        <v>0.63400000000000001</v>
      </c>
      <c r="J1057">
        <v>1513</v>
      </c>
      <c r="W1057">
        <v>48770</v>
      </c>
      <c r="AI1057">
        <v>0.64359999999999995</v>
      </c>
      <c r="AU1057">
        <v>0.67410000000000003</v>
      </c>
      <c r="AY1057">
        <v>0.86350000000000005</v>
      </c>
      <c r="BF1057">
        <v>0.30709999999999998</v>
      </c>
      <c r="BR1057">
        <v>62069</v>
      </c>
      <c r="CD1057">
        <v>25000</v>
      </c>
      <c r="CP1057">
        <v>8508</v>
      </c>
      <c r="DA1057">
        <v>12</v>
      </c>
      <c r="DP1057">
        <v>0.70109999999999995</v>
      </c>
    </row>
    <row r="1058" spans="1:120" x14ac:dyDescent="0.2">
      <c r="A1058">
        <v>0.86109999999999998</v>
      </c>
      <c r="J1058">
        <v>545</v>
      </c>
      <c r="W1058">
        <v>51658</v>
      </c>
      <c r="AI1058">
        <v>0.58220000000000005</v>
      </c>
      <c r="AU1058">
        <v>0.64500000000000002</v>
      </c>
      <c r="AY1058">
        <v>0.85240000000000005</v>
      </c>
      <c r="BF1058">
        <v>0.83730000000000004</v>
      </c>
      <c r="BR1058">
        <v>43150</v>
      </c>
      <c r="CD1058">
        <v>3591</v>
      </c>
      <c r="CP1058">
        <v>9259</v>
      </c>
      <c r="DA1058">
        <v>9</v>
      </c>
      <c r="DP1058">
        <v>0.70140000000000002</v>
      </c>
    </row>
    <row r="1059" spans="1:120" x14ac:dyDescent="0.2">
      <c r="A1059">
        <v>0.19339999999999999</v>
      </c>
      <c r="J1059">
        <v>2840</v>
      </c>
      <c r="W1059">
        <v>31550</v>
      </c>
      <c r="AI1059">
        <v>0.53710000000000002</v>
      </c>
      <c r="AU1059">
        <v>0.875</v>
      </c>
      <c r="AY1059">
        <v>0.59219999999999995</v>
      </c>
      <c r="BF1059">
        <v>0.42649999999999999</v>
      </c>
      <c r="BR1059">
        <v>45500</v>
      </c>
      <c r="CD1059">
        <v>29430</v>
      </c>
      <c r="CP1059">
        <v>6182</v>
      </c>
      <c r="DA1059">
        <v>13</v>
      </c>
      <c r="DP1059">
        <v>0.70179999999999998</v>
      </c>
    </row>
    <row r="1060" spans="1:120" x14ac:dyDescent="0.2">
      <c r="A1060">
        <v>0.35239999999999999</v>
      </c>
      <c r="J1060">
        <v>1400</v>
      </c>
      <c r="W1060">
        <v>27998</v>
      </c>
      <c r="AI1060">
        <v>0.42009999999999997</v>
      </c>
      <c r="AU1060">
        <v>0.74299999999999999</v>
      </c>
      <c r="AY1060">
        <v>0.91279999999999994</v>
      </c>
      <c r="BF1060">
        <v>0.20050000000000001</v>
      </c>
      <c r="BR1060">
        <v>41583</v>
      </c>
      <c r="CD1060">
        <v>17156</v>
      </c>
      <c r="CP1060">
        <v>6787</v>
      </c>
      <c r="DA1060">
        <v>19</v>
      </c>
      <c r="DP1060">
        <v>0.70299999999999996</v>
      </c>
    </row>
    <row r="1061" spans="1:120" x14ac:dyDescent="0.2">
      <c r="A1061">
        <v>0.7974</v>
      </c>
      <c r="J1061">
        <v>6941</v>
      </c>
      <c r="W1061">
        <v>52820</v>
      </c>
      <c r="AI1061">
        <v>0.80669999999999997</v>
      </c>
      <c r="AU1061">
        <v>0.76929999999999998</v>
      </c>
      <c r="AY1061">
        <v>0.56559999999999999</v>
      </c>
      <c r="BF1061">
        <v>0.22639999999999999</v>
      </c>
      <c r="BR1061">
        <v>66240</v>
      </c>
      <c r="CD1061">
        <v>27000</v>
      </c>
      <c r="CP1061">
        <v>9723</v>
      </c>
      <c r="DA1061">
        <v>10</v>
      </c>
      <c r="DP1061">
        <v>0.70350000000000001</v>
      </c>
    </row>
    <row r="1062" spans="1:120" x14ac:dyDescent="0.2">
      <c r="A1062">
        <v>0.54359999999999997</v>
      </c>
      <c r="J1062">
        <v>12318</v>
      </c>
      <c r="W1062">
        <v>9875</v>
      </c>
      <c r="AI1062">
        <v>0.50429999999999997</v>
      </c>
      <c r="AU1062">
        <v>0.69059999999999999</v>
      </c>
      <c r="AY1062">
        <v>0.78180000000000005</v>
      </c>
      <c r="BF1062">
        <v>0.53380000000000005</v>
      </c>
      <c r="BR1062">
        <v>45036</v>
      </c>
      <c r="CD1062">
        <v>14911</v>
      </c>
      <c r="CP1062">
        <v>6548</v>
      </c>
      <c r="DA1062">
        <v>23</v>
      </c>
      <c r="DP1062">
        <v>0.70369999999999999</v>
      </c>
    </row>
    <row r="1063" spans="1:120" x14ac:dyDescent="0.2">
      <c r="A1063">
        <v>0.98809999999999998</v>
      </c>
      <c r="J1063">
        <v>1097</v>
      </c>
      <c r="W1063">
        <v>21230</v>
      </c>
      <c r="AI1063">
        <v>0.50039999999999996</v>
      </c>
      <c r="AU1063">
        <v>0.63690000000000002</v>
      </c>
      <c r="AY1063">
        <v>0.69889999999999997</v>
      </c>
      <c r="BF1063">
        <v>0.41099999999999998</v>
      </c>
      <c r="BR1063">
        <v>45795</v>
      </c>
      <c r="CD1063">
        <v>22500</v>
      </c>
      <c r="CP1063">
        <v>7826</v>
      </c>
      <c r="DA1063">
        <v>17</v>
      </c>
      <c r="DP1063">
        <v>0.7046</v>
      </c>
    </row>
    <row r="1064" spans="1:120" x14ac:dyDescent="0.2">
      <c r="A1064">
        <v>0.77610000000000001</v>
      </c>
      <c r="J1064">
        <v>1309</v>
      </c>
      <c r="W1064">
        <v>42840</v>
      </c>
      <c r="AI1064">
        <v>0.48849999999999999</v>
      </c>
      <c r="AU1064">
        <v>0.52559999999999996</v>
      </c>
      <c r="AY1064">
        <v>0.85450000000000004</v>
      </c>
      <c r="BF1064">
        <v>0.3533</v>
      </c>
      <c r="BR1064">
        <v>52074</v>
      </c>
      <c r="CD1064">
        <v>25200</v>
      </c>
      <c r="CP1064">
        <v>6502</v>
      </c>
      <c r="DA1064">
        <v>13</v>
      </c>
      <c r="DP1064">
        <v>0.70479999999999998</v>
      </c>
    </row>
    <row r="1065" spans="1:120" x14ac:dyDescent="0.2">
      <c r="A1065">
        <v>0.91059999999999997</v>
      </c>
      <c r="J1065">
        <v>842</v>
      </c>
      <c r="W1065">
        <v>13658</v>
      </c>
      <c r="AI1065">
        <v>0.31900000000000001</v>
      </c>
      <c r="AU1065">
        <v>0.86839999999999995</v>
      </c>
      <c r="AY1065">
        <v>0.56669999999999998</v>
      </c>
      <c r="BF1065">
        <v>0.58340000000000003</v>
      </c>
      <c r="BR1065">
        <v>36382</v>
      </c>
      <c r="CD1065">
        <v>25938</v>
      </c>
      <c r="CP1065">
        <v>7036</v>
      </c>
      <c r="DA1065">
        <v>10</v>
      </c>
      <c r="DP1065">
        <v>0.70479999999999998</v>
      </c>
    </row>
    <row r="1066" spans="1:120" x14ac:dyDescent="0.2">
      <c r="A1066">
        <v>0.96079999999999999</v>
      </c>
      <c r="J1066">
        <v>24763</v>
      </c>
      <c r="W1066">
        <v>34673</v>
      </c>
      <c r="AI1066">
        <v>0.46800000000000003</v>
      </c>
      <c r="AU1066">
        <v>0.86080000000000001</v>
      </c>
      <c r="AY1066">
        <v>0.28000000000000003</v>
      </c>
      <c r="BF1066">
        <v>0.49519999999999997</v>
      </c>
      <c r="BR1066">
        <v>46747</v>
      </c>
      <c r="CD1066">
        <v>23250</v>
      </c>
      <c r="CP1066">
        <v>6353</v>
      </c>
      <c r="DA1066">
        <v>15</v>
      </c>
      <c r="DP1066">
        <v>0.70509999999999995</v>
      </c>
    </row>
    <row r="1067" spans="1:120" x14ac:dyDescent="0.2">
      <c r="A1067">
        <v>0.71599999999999997</v>
      </c>
      <c r="J1067">
        <v>429</v>
      </c>
      <c r="W1067">
        <v>34140</v>
      </c>
      <c r="AI1067">
        <v>0.71419999999999995</v>
      </c>
      <c r="AU1067">
        <v>0.81489999999999996</v>
      </c>
      <c r="AY1067">
        <v>0.43919999999999998</v>
      </c>
      <c r="BF1067">
        <v>0.22520000000000001</v>
      </c>
      <c r="BR1067">
        <v>59025</v>
      </c>
      <c r="CD1067">
        <v>22500</v>
      </c>
      <c r="CP1067">
        <v>11984</v>
      </c>
      <c r="DA1067">
        <v>18</v>
      </c>
      <c r="DP1067">
        <v>0.70520000000000005</v>
      </c>
    </row>
    <row r="1068" spans="1:120" x14ac:dyDescent="0.2">
      <c r="A1068">
        <v>0.9294</v>
      </c>
      <c r="J1068">
        <v>14727</v>
      </c>
      <c r="W1068">
        <v>26625</v>
      </c>
      <c r="AI1068">
        <v>0.36670000000000003</v>
      </c>
      <c r="AU1068">
        <v>0.67589999999999995</v>
      </c>
      <c r="AY1068">
        <v>0.4118</v>
      </c>
      <c r="BF1068">
        <v>0.43140000000000001</v>
      </c>
      <c r="BR1068">
        <v>42375</v>
      </c>
      <c r="CD1068">
        <v>22250</v>
      </c>
      <c r="CP1068">
        <v>4770</v>
      </c>
      <c r="DA1068">
        <v>12</v>
      </c>
      <c r="DP1068">
        <v>0.70530000000000004</v>
      </c>
    </row>
    <row r="1069" spans="1:120" x14ac:dyDescent="0.2">
      <c r="A1069">
        <v>0.60909999999999997</v>
      </c>
      <c r="J1069">
        <v>1262</v>
      </c>
      <c r="W1069">
        <v>29482</v>
      </c>
      <c r="AI1069">
        <v>0.61229999999999996</v>
      </c>
      <c r="AU1069">
        <v>0.65010000000000001</v>
      </c>
      <c r="AY1069">
        <v>0.88759999999999994</v>
      </c>
      <c r="BF1069">
        <v>0.30599999999999999</v>
      </c>
      <c r="BR1069">
        <v>53899</v>
      </c>
      <c r="CD1069">
        <v>20500</v>
      </c>
      <c r="CP1069">
        <v>9671</v>
      </c>
      <c r="DA1069">
        <v>14</v>
      </c>
      <c r="DP1069">
        <v>0.70550000000000002</v>
      </c>
    </row>
    <row r="1070" spans="1:120" x14ac:dyDescent="0.2">
      <c r="A1070">
        <v>0.79410000000000003</v>
      </c>
      <c r="J1070">
        <v>4578</v>
      </c>
      <c r="W1070">
        <v>27220</v>
      </c>
      <c r="AI1070">
        <v>0.40689999999999998</v>
      </c>
      <c r="AU1070">
        <v>0.75649999999999995</v>
      </c>
      <c r="AY1070">
        <v>0.69169999999999998</v>
      </c>
      <c r="BF1070">
        <v>0.31950000000000001</v>
      </c>
      <c r="BR1070">
        <v>44246</v>
      </c>
      <c r="CD1070">
        <v>21301</v>
      </c>
      <c r="CP1070">
        <v>7349</v>
      </c>
      <c r="DA1070">
        <v>15</v>
      </c>
      <c r="DP1070">
        <v>0.70589999999999997</v>
      </c>
    </row>
    <row r="1071" spans="1:120" x14ac:dyDescent="0.2">
      <c r="A1071">
        <v>0.95140000000000002</v>
      </c>
      <c r="J1071">
        <v>6688</v>
      </c>
      <c r="W1071">
        <v>14980</v>
      </c>
      <c r="AI1071">
        <v>0.52190000000000003</v>
      </c>
      <c r="AU1071">
        <v>0.75509999999999999</v>
      </c>
      <c r="AY1071">
        <v>0.81330000000000002</v>
      </c>
      <c r="BF1071">
        <v>0.29549999999999998</v>
      </c>
      <c r="BR1071">
        <v>43197</v>
      </c>
      <c r="CD1071">
        <v>22250</v>
      </c>
      <c r="CP1071">
        <v>7788</v>
      </c>
      <c r="DA1071">
        <v>16</v>
      </c>
      <c r="DP1071">
        <v>0.70609999999999995</v>
      </c>
    </row>
    <row r="1072" spans="1:120" x14ac:dyDescent="0.2">
      <c r="A1072">
        <v>0.77210000000000001</v>
      </c>
      <c r="J1072">
        <v>8246</v>
      </c>
      <c r="W1072">
        <v>19836</v>
      </c>
      <c r="AI1072">
        <v>0.61319999999999997</v>
      </c>
      <c r="AU1072">
        <v>0.64039999999999997</v>
      </c>
      <c r="AY1072">
        <v>0.74129999999999996</v>
      </c>
      <c r="BF1072">
        <v>0.3332</v>
      </c>
      <c r="BR1072">
        <v>44737</v>
      </c>
      <c r="CD1072">
        <v>20500</v>
      </c>
      <c r="CP1072">
        <v>7855</v>
      </c>
      <c r="DA1072">
        <v>17</v>
      </c>
      <c r="DP1072">
        <v>0.70660000000000001</v>
      </c>
    </row>
    <row r="1073" spans="1:120" x14ac:dyDescent="0.2">
      <c r="A1073">
        <v>0.85680000000000001</v>
      </c>
      <c r="J1073">
        <v>583</v>
      </c>
      <c r="W1073">
        <v>21912</v>
      </c>
      <c r="AI1073">
        <v>0.52239999999999998</v>
      </c>
      <c r="AU1073">
        <v>0.66749999999999998</v>
      </c>
      <c r="AY1073">
        <v>0.70699999999999996</v>
      </c>
      <c r="BF1073">
        <v>0.25230000000000002</v>
      </c>
      <c r="BR1073">
        <v>50220</v>
      </c>
      <c r="CD1073">
        <v>23000</v>
      </c>
      <c r="CP1073">
        <v>8693</v>
      </c>
      <c r="DA1073">
        <v>19</v>
      </c>
      <c r="DP1073">
        <v>0.70679999999999998</v>
      </c>
    </row>
    <row r="1074" spans="1:120" x14ac:dyDescent="0.2">
      <c r="A1074">
        <v>0.67649999999999999</v>
      </c>
      <c r="J1074">
        <v>1293</v>
      </c>
      <c r="W1074">
        <v>29200</v>
      </c>
      <c r="AI1074">
        <v>0.51670000000000005</v>
      </c>
      <c r="AU1074">
        <v>0.87050000000000005</v>
      </c>
      <c r="AY1074">
        <v>0.83509999999999995</v>
      </c>
      <c r="BF1074">
        <v>0.35830000000000001</v>
      </c>
      <c r="BR1074">
        <v>49438</v>
      </c>
      <c r="CD1074">
        <v>25250</v>
      </c>
      <c r="CP1074">
        <v>8066</v>
      </c>
      <c r="DA1074">
        <v>9</v>
      </c>
      <c r="DP1074">
        <v>0.70699999999999996</v>
      </c>
    </row>
    <row r="1075" spans="1:120" x14ac:dyDescent="0.2">
      <c r="A1075">
        <v>0.99450000000000005</v>
      </c>
      <c r="J1075">
        <v>1005</v>
      </c>
      <c r="W1075">
        <v>39800</v>
      </c>
      <c r="AI1075">
        <v>0.40500000000000003</v>
      </c>
      <c r="AU1075">
        <v>0.63780000000000003</v>
      </c>
      <c r="AY1075">
        <v>0.64970000000000006</v>
      </c>
      <c r="BF1075">
        <v>0.23050000000000001</v>
      </c>
      <c r="BR1075">
        <v>59384</v>
      </c>
      <c r="CD1075">
        <v>26236</v>
      </c>
      <c r="CP1075">
        <v>6727</v>
      </c>
      <c r="DA1075">
        <v>14</v>
      </c>
      <c r="DP1075">
        <v>0.70760000000000001</v>
      </c>
    </row>
    <row r="1076" spans="1:120" x14ac:dyDescent="0.2">
      <c r="A1076">
        <v>0.90349999999999997</v>
      </c>
      <c r="J1076">
        <v>746</v>
      </c>
      <c r="W1076">
        <v>46870</v>
      </c>
      <c r="AI1076">
        <v>0.71479999999999999</v>
      </c>
      <c r="AU1076">
        <v>0.78310000000000002</v>
      </c>
      <c r="AY1076">
        <v>0.70879999999999999</v>
      </c>
      <c r="BF1076">
        <v>0.26250000000000001</v>
      </c>
      <c r="BR1076">
        <v>54705</v>
      </c>
      <c r="CD1076">
        <v>27000</v>
      </c>
      <c r="CP1076">
        <v>10145</v>
      </c>
      <c r="DA1076">
        <v>10</v>
      </c>
      <c r="DP1076">
        <v>0.70779999999999998</v>
      </c>
    </row>
    <row r="1077" spans="1:120" x14ac:dyDescent="0.2">
      <c r="A1077">
        <v>0.86550000000000005</v>
      </c>
      <c r="J1077">
        <v>12155</v>
      </c>
      <c r="W1077">
        <v>30946</v>
      </c>
      <c r="AI1077">
        <v>0.32129999999999997</v>
      </c>
      <c r="AU1077">
        <v>0.70199999999999996</v>
      </c>
      <c r="AY1077">
        <v>0.6966</v>
      </c>
      <c r="BF1077">
        <v>0.52700000000000002</v>
      </c>
      <c r="BR1077">
        <v>42002</v>
      </c>
      <c r="CD1077">
        <v>24250</v>
      </c>
      <c r="CP1077">
        <v>5687</v>
      </c>
      <c r="DA1077">
        <v>14</v>
      </c>
      <c r="DP1077">
        <v>0.70779999999999998</v>
      </c>
    </row>
    <row r="1078" spans="1:120" x14ac:dyDescent="0.2">
      <c r="A1078">
        <v>0.63149999999999995</v>
      </c>
      <c r="J1078">
        <v>685</v>
      </c>
      <c r="W1078">
        <v>27000</v>
      </c>
      <c r="AI1078">
        <v>0.55559999999999998</v>
      </c>
      <c r="AU1078">
        <v>0.78049999999999997</v>
      </c>
      <c r="AY1078">
        <v>0.8821</v>
      </c>
      <c r="BF1078">
        <v>0.30480000000000002</v>
      </c>
      <c r="BR1078">
        <v>43889</v>
      </c>
      <c r="CD1078">
        <v>22095</v>
      </c>
      <c r="CP1078">
        <v>8169</v>
      </c>
      <c r="DA1078">
        <v>19</v>
      </c>
      <c r="DP1078">
        <v>0.70799999999999996</v>
      </c>
    </row>
    <row r="1079" spans="1:120" x14ac:dyDescent="0.2">
      <c r="A1079">
        <v>0.93869999999999998</v>
      </c>
      <c r="J1079">
        <v>1063</v>
      </c>
      <c r="W1079">
        <v>41200</v>
      </c>
      <c r="AI1079">
        <v>0.56210000000000004</v>
      </c>
      <c r="AU1079">
        <v>0.66080000000000005</v>
      </c>
      <c r="AY1079">
        <v>0.70940000000000003</v>
      </c>
      <c r="BF1079">
        <v>0.44840000000000002</v>
      </c>
      <c r="BR1079">
        <v>50330</v>
      </c>
      <c r="CD1079">
        <v>27000</v>
      </c>
      <c r="CP1079">
        <v>7808</v>
      </c>
      <c r="DA1079">
        <v>8</v>
      </c>
      <c r="DP1079">
        <v>0.70889999999999997</v>
      </c>
    </row>
    <row r="1080" spans="1:120" x14ac:dyDescent="0.2">
      <c r="A1080">
        <v>0.55740000000000001</v>
      </c>
      <c r="J1080">
        <v>4164</v>
      </c>
      <c r="W1080">
        <v>23918</v>
      </c>
      <c r="AI1080">
        <v>0.43280000000000002</v>
      </c>
      <c r="AU1080">
        <v>0.69520000000000004</v>
      </c>
      <c r="AY1080">
        <v>0.95699999999999996</v>
      </c>
      <c r="BF1080">
        <v>0.69650000000000001</v>
      </c>
      <c r="BR1080">
        <v>39196</v>
      </c>
      <c r="CD1080">
        <v>31000</v>
      </c>
      <c r="CP1080">
        <v>7271</v>
      </c>
      <c r="DA1080">
        <v>14</v>
      </c>
      <c r="DP1080">
        <v>0.70960000000000001</v>
      </c>
    </row>
    <row r="1081" spans="1:120" x14ac:dyDescent="0.2">
      <c r="A1081">
        <v>0.41860000000000003</v>
      </c>
      <c r="J1081">
        <v>5632</v>
      </c>
      <c r="W1081">
        <v>16706</v>
      </c>
      <c r="AI1081">
        <v>0.36159999999999998</v>
      </c>
      <c r="AU1081">
        <v>0.84740000000000004</v>
      </c>
      <c r="AY1081">
        <v>0.78510000000000002</v>
      </c>
      <c r="BF1081">
        <v>0.74970000000000003</v>
      </c>
      <c r="BR1081">
        <v>41109</v>
      </c>
      <c r="CD1081">
        <v>36500</v>
      </c>
      <c r="CP1081">
        <v>6296</v>
      </c>
      <c r="DA1081">
        <v>25</v>
      </c>
      <c r="DP1081">
        <v>0.71040000000000003</v>
      </c>
    </row>
    <row r="1082" spans="1:120" x14ac:dyDescent="0.2">
      <c r="A1082">
        <v>0.4486</v>
      </c>
      <c r="J1082">
        <v>30594</v>
      </c>
      <c r="W1082">
        <v>14650</v>
      </c>
      <c r="AI1082">
        <v>0.3422</v>
      </c>
      <c r="AU1082">
        <v>0.83150000000000002</v>
      </c>
      <c r="AY1082">
        <v>0.98080000000000001</v>
      </c>
      <c r="BF1082">
        <v>0.3538</v>
      </c>
      <c r="BR1082">
        <v>42205</v>
      </c>
      <c r="CD1082">
        <v>19000</v>
      </c>
      <c r="CP1082">
        <v>7220</v>
      </c>
      <c r="DA1082">
        <v>33</v>
      </c>
      <c r="DP1082">
        <v>0.71050000000000002</v>
      </c>
    </row>
    <row r="1083" spans="1:120" x14ac:dyDescent="0.2">
      <c r="A1083">
        <v>0.92079999999999995</v>
      </c>
      <c r="J1083">
        <v>2153</v>
      </c>
      <c r="W1083">
        <v>28631</v>
      </c>
      <c r="AI1083">
        <v>0.68810000000000004</v>
      </c>
      <c r="AU1083">
        <v>0.52429999999999999</v>
      </c>
      <c r="AY1083">
        <v>0.57550000000000001</v>
      </c>
      <c r="BF1083">
        <v>0.26550000000000001</v>
      </c>
      <c r="BR1083">
        <v>61251</v>
      </c>
      <c r="CD1083">
        <v>20500</v>
      </c>
      <c r="CP1083">
        <v>11474</v>
      </c>
      <c r="DA1083">
        <v>21</v>
      </c>
      <c r="DP1083">
        <v>0.71050000000000002</v>
      </c>
    </row>
    <row r="1084" spans="1:120" x14ac:dyDescent="0.2">
      <c r="A1084">
        <v>0.73329999999999995</v>
      </c>
      <c r="J1084">
        <v>672</v>
      </c>
      <c r="W1084">
        <v>7518</v>
      </c>
      <c r="AI1084">
        <v>0.37540000000000001</v>
      </c>
      <c r="AU1084">
        <v>0.82199999999999995</v>
      </c>
      <c r="AY1084">
        <v>0.82350000000000001</v>
      </c>
      <c r="BF1084">
        <v>0.38619999999999999</v>
      </c>
      <c r="BR1084">
        <v>47477</v>
      </c>
      <c r="CD1084">
        <v>22500</v>
      </c>
      <c r="CP1084">
        <v>9562</v>
      </c>
      <c r="DA1084">
        <v>30</v>
      </c>
      <c r="DP1084">
        <v>0.71079999999999999</v>
      </c>
    </row>
    <row r="1085" spans="1:120" x14ac:dyDescent="0.2">
      <c r="A1085">
        <v>0.50549999999999995</v>
      </c>
      <c r="J1085">
        <v>8312</v>
      </c>
      <c r="W1085">
        <v>20266</v>
      </c>
      <c r="AI1085">
        <v>0.43869999999999998</v>
      </c>
      <c r="AU1085">
        <v>0.80059999999999998</v>
      </c>
      <c r="AY1085">
        <v>0.77829999999999999</v>
      </c>
      <c r="BF1085">
        <v>0.43090000000000001</v>
      </c>
      <c r="BR1085">
        <v>51700</v>
      </c>
      <c r="CD1085">
        <v>21875</v>
      </c>
      <c r="CP1085">
        <v>6137</v>
      </c>
      <c r="DA1085">
        <v>10</v>
      </c>
      <c r="DP1085">
        <v>0.71120000000000005</v>
      </c>
    </row>
    <row r="1086" spans="1:120" x14ac:dyDescent="0.2">
      <c r="A1086">
        <v>0.77190000000000003</v>
      </c>
      <c r="J1086">
        <v>2812</v>
      </c>
      <c r="W1086">
        <v>16866</v>
      </c>
      <c r="AI1086">
        <v>0.63819999999999999</v>
      </c>
      <c r="AU1086">
        <v>0.68440000000000001</v>
      </c>
      <c r="AY1086">
        <v>0.79859999999999998</v>
      </c>
      <c r="BF1086">
        <v>0.21679999999999999</v>
      </c>
      <c r="BR1086">
        <v>52279</v>
      </c>
      <c r="CD1086">
        <v>22135</v>
      </c>
      <c r="CP1086">
        <v>9177</v>
      </c>
      <c r="DA1086">
        <v>21</v>
      </c>
      <c r="DP1086">
        <v>0.71209999999999996</v>
      </c>
    </row>
    <row r="1087" spans="1:120" x14ac:dyDescent="0.2">
      <c r="A1087">
        <v>0.86399999999999999</v>
      </c>
      <c r="J1087">
        <v>5005</v>
      </c>
      <c r="W1087">
        <v>49440</v>
      </c>
      <c r="AI1087">
        <v>0.59030000000000005</v>
      </c>
      <c r="AU1087">
        <v>0.66790000000000005</v>
      </c>
      <c r="AY1087">
        <v>0.94040000000000001</v>
      </c>
      <c r="BF1087">
        <v>0.37319999999999998</v>
      </c>
      <c r="BR1087">
        <v>52927</v>
      </c>
      <c r="CD1087">
        <v>26000</v>
      </c>
      <c r="CP1087">
        <v>8990</v>
      </c>
      <c r="DA1087">
        <v>12</v>
      </c>
      <c r="DP1087">
        <v>0.71240000000000003</v>
      </c>
    </row>
    <row r="1088" spans="1:120" x14ac:dyDescent="0.2">
      <c r="A1088">
        <v>0.93049999999999999</v>
      </c>
      <c r="J1088">
        <v>4638</v>
      </c>
      <c r="W1088">
        <v>9989</v>
      </c>
      <c r="AI1088">
        <v>0.47039999999999998</v>
      </c>
      <c r="AU1088">
        <v>0.76600000000000001</v>
      </c>
      <c r="AY1088">
        <v>0.51219999999999999</v>
      </c>
      <c r="BF1088">
        <v>0.34589999999999999</v>
      </c>
      <c r="BR1088">
        <v>46453</v>
      </c>
      <c r="CD1088">
        <v>23000</v>
      </c>
      <c r="CP1088">
        <v>7591</v>
      </c>
      <c r="DA1088">
        <v>20</v>
      </c>
      <c r="DP1088">
        <v>0.71289999999999998</v>
      </c>
    </row>
    <row r="1089" spans="1:120" x14ac:dyDescent="0.2">
      <c r="A1089">
        <v>0.78269999999999995</v>
      </c>
      <c r="J1089">
        <v>4737</v>
      </c>
      <c r="W1089">
        <v>14008</v>
      </c>
      <c r="AI1089">
        <v>0.37990000000000002</v>
      </c>
      <c r="AU1089">
        <v>0.72750000000000004</v>
      </c>
      <c r="AY1089">
        <v>0.67210000000000003</v>
      </c>
      <c r="BF1089">
        <v>0.39119999999999999</v>
      </c>
      <c r="BR1089">
        <v>47872</v>
      </c>
      <c r="CD1089">
        <v>18750</v>
      </c>
      <c r="CP1089">
        <v>9208</v>
      </c>
      <c r="DA1089">
        <v>19</v>
      </c>
      <c r="DP1089">
        <v>0.71330000000000005</v>
      </c>
    </row>
    <row r="1090" spans="1:120" x14ac:dyDescent="0.2">
      <c r="A1090">
        <v>0.74309999999999998</v>
      </c>
      <c r="J1090">
        <v>5022</v>
      </c>
      <c r="W1090">
        <v>9242</v>
      </c>
      <c r="AI1090">
        <v>0.53800000000000003</v>
      </c>
      <c r="AU1090">
        <v>0.7087</v>
      </c>
      <c r="AY1090">
        <v>0.62809999999999999</v>
      </c>
      <c r="BF1090">
        <v>0.3407</v>
      </c>
      <c r="BR1090">
        <v>45454</v>
      </c>
      <c r="CD1090">
        <v>22675</v>
      </c>
      <c r="CP1090">
        <v>6998</v>
      </c>
      <c r="DA1090">
        <v>19</v>
      </c>
      <c r="DP1090">
        <v>0.71379999999999999</v>
      </c>
    </row>
    <row r="1091" spans="1:120" x14ac:dyDescent="0.2">
      <c r="A1091">
        <v>0.90800000000000003</v>
      </c>
      <c r="J1091">
        <v>5519</v>
      </c>
      <c r="W1091">
        <v>21290</v>
      </c>
      <c r="AI1091">
        <v>0.54200000000000004</v>
      </c>
      <c r="AU1091">
        <v>0.7097</v>
      </c>
      <c r="AY1091">
        <v>0.25</v>
      </c>
      <c r="BF1091">
        <v>0.34770000000000001</v>
      </c>
      <c r="BR1091">
        <v>46769</v>
      </c>
      <c r="CD1091">
        <v>21500</v>
      </c>
      <c r="CP1091">
        <v>7719</v>
      </c>
      <c r="DA1091">
        <v>18</v>
      </c>
      <c r="DP1091">
        <v>0.71419999999999995</v>
      </c>
    </row>
    <row r="1092" spans="1:120" x14ac:dyDescent="0.2">
      <c r="A1092">
        <v>0.84750000000000003</v>
      </c>
      <c r="J1092">
        <v>471</v>
      </c>
      <c r="W1092">
        <v>19652</v>
      </c>
      <c r="AI1092">
        <v>0.432</v>
      </c>
      <c r="AU1092">
        <v>0.63929999999999998</v>
      </c>
      <c r="AY1092">
        <v>0.8216</v>
      </c>
      <c r="BF1092">
        <v>0.35239999999999999</v>
      </c>
      <c r="BR1092">
        <v>47021</v>
      </c>
      <c r="CD1092">
        <v>25000</v>
      </c>
      <c r="CP1092">
        <v>7129</v>
      </c>
      <c r="DA1092">
        <v>16</v>
      </c>
      <c r="DP1092">
        <v>0.71430000000000005</v>
      </c>
    </row>
    <row r="1093" spans="1:120" x14ac:dyDescent="0.2">
      <c r="A1093">
        <v>0.9254</v>
      </c>
      <c r="J1093">
        <v>821</v>
      </c>
      <c r="W1093">
        <v>16576</v>
      </c>
      <c r="AI1093">
        <v>0.48570000000000002</v>
      </c>
      <c r="AU1093">
        <v>0.72529999999999994</v>
      </c>
      <c r="AY1093">
        <v>0.86909999999999998</v>
      </c>
      <c r="BF1093">
        <v>0.27529999999999999</v>
      </c>
      <c r="BR1093">
        <v>49316</v>
      </c>
      <c r="CD1093">
        <v>26995</v>
      </c>
      <c r="CP1093">
        <v>7708</v>
      </c>
      <c r="DA1093">
        <v>7</v>
      </c>
      <c r="DP1093">
        <v>0.71430000000000005</v>
      </c>
    </row>
    <row r="1094" spans="1:120" x14ac:dyDescent="0.2">
      <c r="A1094">
        <v>0.73660000000000003</v>
      </c>
      <c r="J1094">
        <v>9514</v>
      </c>
      <c r="W1094">
        <v>18310</v>
      </c>
      <c r="AI1094">
        <v>0.45450000000000002</v>
      </c>
      <c r="AU1094">
        <v>0.60309999999999997</v>
      </c>
      <c r="AY1094">
        <v>0.73329999999999995</v>
      </c>
      <c r="BF1094">
        <v>0.31209999999999999</v>
      </c>
      <c r="BR1094">
        <v>59419</v>
      </c>
      <c r="CD1094">
        <v>27672</v>
      </c>
      <c r="CP1094">
        <v>8122</v>
      </c>
      <c r="DA1094">
        <v>14</v>
      </c>
      <c r="DP1094">
        <v>0.71450000000000002</v>
      </c>
    </row>
    <row r="1095" spans="1:120" x14ac:dyDescent="0.2">
      <c r="A1095">
        <v>0.98699999999999999</v>
      </c>
      <c r="J1095">
        <v>5519</v>
      </c>
      <c r="W1095">
        <v>20851</v>
      </c>
      <c r="AI1095">
        <v>0.4541</v>
      </c>
      <c r="AU1095">
        <v>0.52</v>
      </c>
      <c r="AY1095">
        <v>0.69820000000000004</v>
      </c>
      <c r="BF1095">
        <v>0.33260000000000001</v>
      </c>
      <c r="BR1095">
        <v>46482</v>
      </c>
      <c r="CD1095">
        <v>22113</v>
      </c>
      <c r="CP1095">
        <v>7315</v>
      </c>
      <c r="DA1095">
        <v>20</v>
      </c>
      <c r="DP1095">
        <v>0.7147</v>
      </c>
    </row>
    <row r="1096" spans="1:120" x14ac:dyDescent="0.2">
      <c r="A1096">
        <v>0.99309999999999998</v>
      </c>
      <c r="J1096">
        <v>1055</v>
      </c>
      <c r="W1096">
        <v>17272</v>
      </c>
      <c r="AI1096">
        <v>0.27089999999999997</v>
      </c>
      <c r="AU1096">
        <v>0.74280000000000002</v>
      </c>
      <c r="AY1096">
        <v>0.62219999999999998</v>
      </c>
      <c r="BF1096">
        <v>0.68140000000000001</v>
      </c>
      <c r="BR1096">
        <v>43371</v>
      </c>
      <c r="CD1096">
        <v>29251</v>
      </c>
      <c r="CP1096">
        <v>7735</v>
      </c>
      <c r="DA1096">
        <v>21</v>
      </c>
      <c r="DP1096">
        <v>0.71479999999999999</v>
      </c>
    </row>
    <row r="1097" spans="1:120" x14ac:dyDescent="0.2">
      <c r="A1097">
        <v>0.35120000000000001</v>
      </c>
      <c r="J1097">
        <v>12428</v>
      </c>
      <c r="W1097">
        <v>16954</v>
      </c>
      <c r="AI1097">
        <v>0.13109999999999999</v>
      </c>
      <c r="AU1097">
        <v>0.92549999999999999</v>
      </c>
      <c r="AY1097">
        <v>0.86329999999999996</v>
      </c>
      <c r="BF1097">
        <v>0.41739999999999999</v>
      </c>
      <c r="BR1097">
        <v>34042</v>
      </c>
      <c r="CD1097">
        <v>31000</v>
      </c>
      <c r="CP1097">
        <v>6898</v>
      </c>
      <c r="DA1097">
        <v>13</v>
      </c>
      <c r="DP1097">
        <v>0.71489999999999998</v>
      </c>
    </row>
    <row r="1098" spans="1:120" x14ac:dyDescent="0.2">
      <c r="A1098">
        <v>0.78900000000000003</v>
      </c>
      <c r="J1098">
        <v>7767</v>
      </c>
      <c r="W1098">
        <v>24146</v>
      </c>
      <c r="AI1098">
        <v>0.52629999999999999</v>
      </c>
      <c r="AU1098">
        <v>0.71679999999999999</v>
      </c>
      <c r="AY1098">
        <v>0.60529999999999995</v>
      </c>
      <c r="BF1098">
        <v>0.41510000000000002</v>
      </c>
      <c r="BR1098">
        <v>47089</v>
      </c>
      <c r="CD1098">
        <v>22902</v>
      </c>
      <c r="CP1098">
        <v>8889</v>
      </c>
      <c r="DA1098">
        <v>18</v>
      </c>
      <c r="DP1098">
        <v>0.71499999999999997</v>
      </c>
    </row>
    <row r="1099" spans="1:120" x14ac:dyDescent="0.2">
      <c r="A1099">
        <v>0.87009999999999998</v>
      </c>
      <c r="J1099">
        <v>2628</v>
      </c>
      <c r="W1099">
        <v>68678</v>
      </c>
      <c r="AI1099">
        <v>0.86140000000000005</v>
      </c>
      <c r="AU1099">
        <v>0.6</v>
      </c>
      <c r="AY1099">
        <v>0.94089999999999996</v>
      </c>
      <c r="BF1099">
        <v>9.7600000000000006E-2</v>
      </c>
      <c r="BR1099">
        <v>63268</v>
      </c>
      <c r="CD1099">
        <v>20500</v>
      </c>
      <c r="CP1099">
        <v>13243</v>
      </c>
      <c r="DA1099">
        <v>7</v>
      </c>
      <c r="DP1099">
        <v>0.71530000000000005</v>
      </c>
    </row>
    <row r="1100" spans="1:120" x14ac:dyDescent="0.2">
      <c r="A1100">
        <v>0.13980000000000001</v>
      </c>
      <c r="J1100">
        <v>1133</v>
      </c>
      <c r="W1100">
        <v>28733</v>
      </c>
      <c r="AI1100">
        <v>0.48549999999999999</v>
      </c>
      <c r="AU1100">
        <v>0.68189999999999995</v>
      </c>
      <c r="AY1100">
        <v>0.49249999999999999</v>
      </c>
      <c r="BF1100">
        <v>0.54190000000000005</v>
      </c>
      <c r="BR1100">
        <v>52184</v>
      </c>
      <c r="CD1100">
        <v>24053</v>
      </c>
      <c r="CP1100">
        <v>9918</v>
      </c>
      <c r="DA1100">
        <v>11</v>
      </c>
      <c r="DP1100">
        <v>0.71599999999999997</v>
      </c>
    </row>
    <row r="1101" spans="1:120" x14ac:dyDescent="0.2">
      <c r="A1101">
        <v>0.69040000000000001</v>
      </c>
      <c r="J1101">
        <v>5043</v>
      </c>
      <c r="W1101">
        <v>23984</v>
      </c>
      <c r="AI1101">
        <v>0.38159999999999999</v>
      </c>
      <c r="AU1101">
        <v>0.7681</v>
      </c>
      <c r="AY1101">
        <v>0.625</v>
      </c>
      <c r="BF1101">
        <v>0.44890000000000002</v>
      </c>
      <c r="BR1101">
        <v>61335</v>
      </c>
      <c r="CD1101">
        <v>23250</v>
      </c>
      <c r="CP1101">
        <v>13975</v>
      </c>
      <c r="DA1101">
        <v>10</v>
      </c>
      <c r="DP1101">
        <v>0.71640000000000004</v>
      </c>
    </row>
    <row r="1102" spans="1:120" x14ac:dyDescent="0.2">
      <c r="A1102">
        <v>0.78739999999999999</v>
      </c>
      <c r="J1102">
        <v>315</v>
      </c>
      <c r="W1102">
        <v>19938</v>
      </c>
      <c r="AI1102">
        <v>0.38200000000000001</v>
      </c>
      <c r="AU1102">
        <v>0.64080000000000004</v>
      </c>
      <c r="AY1102">
        <v>0.66979999999999995</v>
      </c>
      <c r="BF1102">
        <v>0.44350000000000001</v>
      </c>
      <c r="BR1102">
        <v>54537</v>
      </c>
      <c r="CD1102">
        <v>22985</v>
      </c>
      <c r="CP1102">
        <v>11118</v>
      </c>
      <c r="DA1102">
        <v>15</v>
      </c>
      <c r="DP1102">
        <v>0.71650000000000003</v>
      </c>
    </row>
    <row r="1103" spans="1:120" x14ac:dyDescent="0.2">
      <c r="A1103">
        <v>0.72409999999999997</v>
      </c>
      <c r="J1103">
        <v>452</v>
      </c>
      <c r="W1103">
        <v>27592</v>
      </c>
      <c r="AI1103">
        <v>0.42680000000000001</v>
      </c>
      <c r="AU1103">
        <v>0.66220000000000001</v>
      </c>
      <c r="AY1103">
        <v>0.71870000000000001</v>
      </c>
      <c r="BF1103">
        <v>0.39179999999999998</v>
      </c>
      <c r="BR1103">
        <v>85035</v>
      </c>
      <c r="CD1103">
        <v>20264</v>
      </c>
      <c r="CP1103">
        <v>5625</v>
      </c>
      <c r="DA1103">
        <v>9</v>
      </c>
      <c r="DP1103">
        <v>0.71689999999999998</v>
      </c>
    </row>
    <row r="1104" spans="1:120" x14ac:dyDescent="0.2">
      <c r="A1104">
        <v>0.74350000000000005</v>
      </c>
      <c r="J1104">
        <v>1844</v>
      </c>
      <c r="W1104">
        <v>26604</v>
      </c>
      <c r="AI1104">
        <v>0.28649999999999998</v>
      </c>
      <c r="AU1104">
        <v>0.69279999999999997</v>
      </c>
      <c r="AY1104">
        <v>0.76</v>
      </c>
      <c r="BF1104">
        <v>0.37190000000000001</v>
      </c>
      <c r="BR1104">
        <v>64249</v>
      </c>
      <c r="CD1104">
        <v>30500</v>
      </c>
      <c r="CP1104">
        <v>6208</v>
      </c>
      <c r="DA1104">
        <v>9</v>
      </c>
      <c r="DP1104">
        <v>0.71689999999999998</v>
      </c>
    </row>
    <row r="1105" spans="1:120" x14ac:dyDescent="0.2">
      <c r="A1105">
        <v>0.46179999999999999</v>
      </c>
      <c r="J1105">
        <v>2909</v>
      </c>
      <c r="W1105">
        <v>14024</v>
      </c>
      <c r="AI1105">
        <v>0.26219999999999999</v>
      </c>
      <c r="AU1105">
        <v>0.78600000000000003</v>
      </c>
      <c r="AY1105">
        <v>0.77500000000000002</v>
      </c>
      <c r="BF1105">
        <v>0.53920000000000001</v>
      </c>
      <c r="BR1105">
        <v>46490</v>
      </c>
      <c r="CD1105">
        <v>25000</v>
      </c>
      <c r="CP1105">
        <v>10091</v>
      </c>
      <c r="DA1105">
        <v>12</v>
      </c>
      <c r="DP1105">
        <v>0.71709999999999996</v>
      </c>
    </row>
    <row r="1106" spans="1:120" x14ac:dyDescent="0.2">
      <c r="A1106">
        <v>0.45829999999999999</v>
      </c>
      <c r="J1106">
        <v>964</v>
      </c>
      <c r="W1106">
        <v>25814</v>
      </c>
      <c r="AI1106">
        <v>0.49659999999999999</v>
      </c>
      <c r="AU1106">
        <v>0.67989999999999995</v>
      </c>
      <c r="AY1106">
        <v>0.64610000000000001</v>
      </c>
      <c r="BF1106">
        <v>0.3221</v>
      </c>
      <c r="BR1106">
        <v>55493</v>
      </c>
      <c r="CD1106">
        <v>21105</v>
      </c>
      <c r="CP1106">
        <v>9386</v>
      </c>
      <c r="DA1106">
        <v>13</v>
      </c>
      <c r="DP1106">
        <v>0.71740000000000004</v>
      </c>
    </row>
    <row r="1107" spans="1:120" x14ac:dyDescent="0.2">
      <c r="A1107">
        <v>0.89180000000000004</v>
      </c>
      <c r="J1107">
        <v>1194</v>
      </c>
      <c r="W1107">
        <v>53350</v>
      </c>
      <c r="AI1107">
        <v>0.57340000000000002</v>
      </c>
      <c r="AU1107">
        <v>0.98089999999999999</v>
      </c>
      <c r="AY1107">
        <v>0.56569999999999998</v>
      </c>
      <c r="BF1107">
        <v>0.35210000000000002</v>
      </c>
      <c r="BR1107">
        <v>53023</v>
      </c>
      <c r="CD1107">
        <v>26000</v>
      </c>
      <c r="CP1107">
        <v>8359</v>
      </c>
      <c r="DA1107">
        <v>9</v>
      </c>
      <c r="DP1107">
        <v>0.71789999999999998</v>
      </c>
    </row>
    <row r="1108" spans="1:120" x14ac:dyDescent="0.2">
      <c r="A1108">
        <v>0.77710000000000001</v>
      </c>
      <c r="J1108">
        <v>5693</v>
      </c>
      <c r="W1108">
        <v>47700</v>
      </c>
      <c r="AI1108">
        <v>0.56899999999999995</v>
      </c>
      <c r="AU1108">
        <v>0.87109999999999999</v>
      </c>
      <c r="AY1108">
        <v>0.83330000000000004</v>
      </c>
      <c r="BF1108">
        <v>0.37059999999999998</v>
      </c>
      <c r="BR1108">
        <v>57089</v>
      </c>
      <c r="CD1108">
        <v>25000</v>
      </c>
      <c r="CP1108">
        <v>8361</v>
      </c>
      <c r="DA1108">
        <v>10</v>
      </c>
      <c r="DP1108">
        <v>0.71899999999999997</v>
      </c>
    </row>
    <row r="1109" spans="1:120" x14ac:dyDescent="0.2">
      <c r="A1109">
        <v>0.77769999999999995</v>
      </c>
      <c r="J1109">
        <v>3869</v>
      </c>
      <c r="W1109">
        <v>65230</v>
      </c>
      <c r="AI1109">
        <v>0.93779999999999997</v>
      </c>
      <c r="AU1109">
        <v>0.85050000000000003</v>
      </c>
      <c r="AY1109">
        <v>0.75119999999999998</v>
      </c>
      <c r="BF1109">
        <v>0.19489999999999999</v>
      </c>
      <c r="BR1109">
        <v>87555</v>
      </c>
      <c r="CD1109">
        <v>10250</v>
      </c>
      <c r="CP1109">
        <v>18971</v>
      </c>
      <c r="DA1109">
        <v>6</v>
      </c>
      <c r="DP1109">
        <v>0.71960000000000002</v>
      </c>
    </row>
    <row r="1110" spans="1:120" x14ac:dyDescent="0.2">
      <c r="A1110">
        <v>6.4399999999999999E-2</v>
      </c>
      <c r="J1110">
        <v>10701</v>
      </c>
      <c r="W1110">
        <v>57150</v>
      </c>
      <c r="AI1110">
        <v>0.79190000000000005</v>
      </c>
      <c r="AU1110">
        <v>0.96199999999999997</v>
      </c>
      <c r="AY1110">
        <v>0.79179999999999995</v>
      </c>
      <c r="BF1110">
        <v>0.20369999999999999</v>
      </c>
      <c r="BR1110">
        <v>82652</v>
      </c>
      <c r="CD1110">
        <v>27000</v>
      </c>
      <c r="CP1110">
        <v>9706</v>
      </c>
      <c r="DA1110">
        <v>12</v>
      </c>
      <c r="DP1110">
        <v>0.72070000000000001</v>
      </c>
    </row>
    <row r="1111" spans="1:120" x14ac:dyDescent="0.2">
      <c r="A1111">
        <v>0.75490000000000002</v>
      </c>
      <c r="J1111">
        <v>30760</v>
      </c>
      <c r="W1111">
        <v>31275</v>
      </c>
      <c r="AI1111">
        <v>0.70009999999999994</v>
      </c>
      <c r="AU1111">
        <v>0.83389999999999997</v>
      </c>
      <c r="AY1111">
        <v>0.67410000000000003</v>
      </c>
      <c r="BF1111">
        <v>0.3004</v>
      </c>
      <c r="BR1111">
        <v>69960</v>
      </c>
      <c r="CD1111">
        <v>19500</v>
      </c>
      <c r="CP1111">
        <v>13145</v>
      </c>
      <c r="DA1111">
        <v>17</v>
      </c>
      <c r="DP1111">
        <v>0.72119999999999995</v>
      </c>
    </row>
    <row r="1112" spans="1:120" x14ac:dyDescent="0.2">
      <c r="A1112">
        <v>0.72430000000000005</v>
      </c>
      <c r="J1112">
        <v>1189</v>
      </c>
      <c r="W1112">
        <v>41186</v>
      </c>
      <c r="AI1112">
        <v>0.88590000000000002</v>
      </c>
      <c r="AU1112">
        <v>0.6179</v>
      </c>
      <c r="AY1112">
        <v>0.64500000000000002</v>
      </c>
      <c r="BF1112">
        <v>0.19389999999999999</v>
      </c>
      <c r="BR1112">
        <v>82860</v>
      </c>
      <c r="CD1112">
        <v>19000</v>
      </c>
      <c r="CP1112">
        <v>17205</v>
      </c>
      <c r="DA1112">
        <v>17</v>
      </c>
      <c r="DP1112">
        <v>0.72130000000000005</v>
      </c>
    </row>
    <row r="1113" spans="1:120" x14ac:dyDescent="0.2">
      <c r="A1113">
        <v>0.44790000000000002</v>
      </c>
      <c r="J1113">
        <v>2391</v>
      </c>
      <c r="W1113">
        <v>56800</v>
      </c>
      <c r="AI1113">
        <v>0.72240000000000004</v>
      </c>
      <c r="AU1113">
        <v>0.73340000000000005</v>
      </c>
      <c r="AY1113">
        <v>0.875</v>
      </c>
      <c r="BF1113">
        <v>0.2311</v>
      </c>
      <c r="BR1113">
        <v>45212</v>
      </c>
      <c r="CD1113">
        <v>26500</v>
      </c>
      <c r="CP1113">
        <v>9574</v>
      </c>
      <c r="DA1113">
        <v>9</v>
      </c>
      <c r="DP1113">
        <v>0.72160000000000002</v>
      </c>
    </row>
    <row r="1114" spans="1:120" x14ac:dyDescent="0.2">
      <c r="A1114">
        <v>0.76790000000000003</v>
      </c>
      <c r="J1114">
        <v>9019</v>
      </c>
      <c r="W1114">
        <v>20122</v>
      </c>
      <c r="AI1114">
        <v>0.3533</v>
      </c>
      <c r="AU1114">
        <v>0.7077</v>
      </c>
      <c r="AY1114">
        <v>0.74299999999999999</v>
      </c>
      <c r="BF1114">
        <v>0.55710000000000004</v>
      </c>
      <c r="BR1114">
        <v>47697</v>
      </c>
      <c r="CD1114">
        <v>27000</v>
      </c>
      <c r="CP1114">
        <v>10872</v>
      </c>
      <c r="DA1114">
        <v>11</v>
      </c>
      <c r="DP1114">
        <v>0.72170000000000001</v>
      </c>
    </row>
    <row r="1115" spans="1:120" x14ac:dyDescent="0.2">
      <c r="A1115">
        <v>0.96409999999999996</v>
      </c>
      <c r="J1115">
        <v>1768</v>
      </c>
      <c r="W1115">
        <v>19124</v>
      </c>
      <c r="AI1115">
        <v>0.40870000000000001</v>
      </c>
      <c r="AU1115">
        <v>0.72770000000000001</v>
      </c>
      <c r="AY1115">
        <v>0.76929999999999998</v>
      </c>
      <c r="BF1115">
        <v>0.5655</v>
      </c>
      <c r="BR1115">
        <v>50698</v>
      </c>
      <c r="CD1115">
        <v>27250</v>
      </c>
      <c r="CP1115">
        <v>11634</v>
      </c>
      <c r="DA1115">
        <v>18</v>
      </c>
      <c r="DP1115">
        <v>0.72199999999999998</v>
      </c>
    </row>
    <row r="1116" spans="1:120" x14ac:dyDescent="0.2">
      <c r="A1116">
        <v>0.82230000000000003</v>
      </c>
      <c r="J1116">
        <v>709</v>
      </c>
      <c r="W1116">
        <v>48630</v>
      </c>
      <c r="AI1116">
        <v>0.65390000000000004</v>
      </c>
      <c r="AU1116">
        <v>0.77659999999999996</v>
      </c>
      <c r="AY1116">
        <v>0.69059999999999999</v>
      </c>
      <c r="BF1116">
        <v>0.31130000000000002</v>
      </c>
      <c r="BR1116">
        <v>64072</v>
      </c>
      <c r="CD1116">
        <v>25391</v>
      </c>
      <c r="CP1116">
        <v>7399</v>
      </c>
      <c r="DA1116">
        <v>13</v>
      </c>
      <c r="DP1116">
        <v>0.72219999999999995</v>
      </c>
    </row>
    <row r="1117" spans="1:120" x14ac:dyDescent="0.2">
      <c r="A1117">
        <v>0.73809999999999998</v>
      </c>
      <c r="J1117">
        <v>6057</v>
      </c>
      <c r="W1117">
        <v>43360</v>
      </c>
      <c r="AI1117">
        <v>0.5</v>
      </c>
      <c r="AU1117">
        <v>0.85750000000000004</v>
      </c>
      <c r="AY1117">
        <v>0.63690000000000002</v>
      </c>
      <c r="BF1117">
        <v>0.3644</v>
      </c>
      <c r="BR1117">
        <v>65344</v>
      </c>
      <c r="CD1117">
        <v>22666</v>
      </c>
      <c r="CP1117">
        <v>7645</v>
      </c>
      <c r="DA1117">
        <v>9</v>
      </c>
      <c r="DP1117">
        <v>0.72240000000000004</v>
      </c>
    </row>
    <row r="1118" spans="1:120" x14ac:dyDescent="0.2">
      <c r="A1118">
        <v>0.8216</v>
      </c>
      <c r="J1118">
        <v>1603</v>
      </c>
      <c r="W1118">
        <v>22174</v>
      </c>
      <c r="AI1118">
        <v>0.68149999999999999</v>
      </c>
      <c r="AU1118">
        <v>0.82709999999999995</v>
      </c>
      <c r="AY1118">
        <v>0.52559999999999996</v>
      </c>
      <c r="BF1118">
        <v>0.2586</v>
      </c>
      <c r="BR1118">
        <v>61515</v>
      </c>
      <c r="CD1118">
        <v>21000</v>
      </c>
      <c r="CP1118">
        <v>10679</v>
      </c>
      <c r="DA1118">
        <v>14</v>
      </c>
      <c r="DP1118">
        <v>0.72289999999999999</v>
      </c>
    </row>
    <row r="1119" spans="1:120" x14ac:dyDescent="0.2">
      <c r="A1119">
        <v>0.87470000000000003</v>
      </c>
      <c r="J1119">
        <v>471</v>
      </c>
      <c r="W1119">
        <v>31374</v>
      </c>
      <c r="AI1119">
        <v>0.69950000000000001</v>
      </c>
      <c r="AU1119">
        <v>0.82769999999999999</v>
      </c>
      <c r="AY1119">
        <v>0.86839999999999995</v>
      </c>
      <c r="BF1119">
        <v>0.2112</v>
      </c>
      <c r="BR1119">
        <v>60110</v>
      </c>
      <c r="CD1119">
        <v>21000</v>
      </c>
      <c r="CP1119">
        <v>9044</v>
      </c>
      <c r="DA1119">
        <v>10</v>
      </c>
      <c r="DP1119">
        <v>0.72340000000000004</v>
      </c>
    </row>
    <row r="1120" spans="1:120" x14ac:dyDescent="0.2">
      <c r="A1120">
        <v>0.68630000000000002</v>
      </c>
      <c r="J1120">
        <v>16136</v>
      </c>
      <c r="W1120">
        <v>40684</v>
      </c>
      <c r="AI1120">
        <v>0.71430000000000005</v>
      </c>
      <c r="AU1120">
        <v>0.78790000000000004</v>
      </c>
      <c r="AY1120">
        <v>0.86080000000000001</v>
      </c>
      <c r="BF1120">
        <v>0.20080000000000001</v>
      </c>
      <c r="BR1120">
        <v>51584</v>
      </c>
      <c r="CD1120">
        <v>27000</v>
      </c>
      <c r="CP1120">
        <v>8919</v>
      </c>
      <c r="DA1120">
        <v>8</v>
      </c>
      <c r="DP1120">
        <v>0.72350000000000003</v>
      </c>
    </row>
    <row r="1121" spans="1:120" x14ac:dyDescent="0.2">
      <c r="A1121">
        <v>0.5524</v>
      </c>
      <c r="J1121">
        <v>3102</v>
      </c>
      <c r="W1121">
        <v>29820</v>
      </c>
      <c r="AI1121">
        <v>0.6946</v>
      </c>
      <c r="AU1121">
        <v>0.83909999999999996</v>
      </c>
      <c r="AY1121">
        <v>0.81489999999999996</v>
      </c>
      <c r="BF1121">
        <v>0.3579</v>
      </c>
      <c r="BR1121">
        <v>64390</v>
      </c>
      <c r="CD1121">
        <v>18718</v>
      </c>
      <c r="CP1121">
        <v>9975</v>
      </c>
      <c r="DA1121">
        <v>14</v>
      </c>
      <c r="DP1121">
        <v>0.72389999999999999</v>
      </c>
    </row>
    <row r="1122" spans="1:120" x14ac:dyDescent="0.2">
      <c r="A1122">
        <v>0.81969999999999998</v>
      </c>
      <c r="J1122">
        <v>891</v>
      </c>
      <c r="W1122">
        <v>40560</v>
      </c>
      <c r="AI1122">
        <v>0.68489999999999995</v>
      </c>
      <c r="AU1122">
        <v>0.76019999999999999</v>
      </c>
      <c r="AY1122">
        <v>0.67589999999999995</v>
      </c>
      <c r="BF1122">
        <v>0.30880000000000002</v>
      </c>
      <c r="BR1122">
        <v>62079</v>
      </c>
      <c r="CD1122">
        <v>26000</v>
      </c>
      <c r="CP1122">
        <v>8822</v>
      </c>
      <c r="DA1122">
        <v>15</v>
      </c>
      <c r="DP1122">
        <v>0.72529999999999994</v>
      </c>
    </row>
    <row r="1123" spans="1:120" x14ac:dyDescent="0.2">
      <c r="A1123">
        <v>0.78910000000000002</v>
      </c>
      <c r="J1123">
        <v>1617</v>
      </c>
      <c r="W1123">
        <v>55326</v>
      </c>
      <c r="AI1123">
        <v>0.65369999999999995</v>
      </c>
      <c r="AU1123">
        <v>0.76649999999999996</v>
      </c>
      <c r="AY1123">
        <v>0.65010000000000001</v>
      </c>
      <c r="BF1123">
        <v>0.22600000000000001</v>
      </c>
      <c r="BR1123">
        <v>65518</v>
      </c>
      <c r="CD1123">
        <v>26956</v>
      </c>
      <c r="CP1123">
        <v>6768</v>
      </c>
      <c r="DA1123">
        <v>8</v>
      </c>
      <c r="DP1123">
        <v>0.72550000000000003</v>
      </c>
    </row>
    <row r="1124" spans="1:120" x14ac:dyDescent="0.2">
      <c r="A1124">
        <v>0.56889999999999996</v>
      </c>
      <c r="J1124">
        <v>2363</v>
      </c>
      <c r="W1124">
        <v>52081</v>
      </c>
      <c r="AI1124">
        <v>0.63290000000000002</v>
      </c>
      <c r="AU1124">
        <v>0.67810000000000004</v>
      </c>
      <c r="AY1124">
        <v>0.75649999999999995</v>
      </c>
      <c r="BF1124">
        <v>0.36099999999999999</v>
      </c>
      <c r="BR1124">
        <v>60663</v>
      </c>
      <c r="CD1124">
        <v>25000</v>
      </c>
      <c r="CP1124">
        <v>8473</v>
      </c>
      <c r="DA1124">
        <v>13</v>
      </c>
      <c r="DP1124">
        <v>0.72760000000000002</v>
      </c>
    </row>
    <row r="1125" spans="1:120" x14ac:dyDescent="0.2">
      <c r="A1125">
        <v>0.77929999999999999</v>
      </c>
      <c r="J1125">
        <v>1471</v>
      </c>
      <c r="W1125">
        <v>8785</v>
      </c>
      <c r="AI1125">
        <v>0.5736</v>
      </c>
      <c r="AU1125">
        <v>0.67920000000000003</v>
      </c>
      <c r="AY1125">
        <v>0.75509999999999999</v>
      </c>
      <c r="BF1125">
        <v>0.69779999999999998</v>
      </c>
      <c r="BR1125">
        <v>36421</v>
      </c>
      <c r="CD1125">
        <v>27000</v>
      </c>
      <c r="CP1125">
        <v>7235</v>
      </c>
      <c r="DA1125">
        <v>16</v>
      </c>
      <c r="DP1125">
        <v>0.72770000000000001</v>
      </c>
    </row>
    <row r="1126" spans="1:120" x14ac:dyDescent="0.2">
      <c r="A1126">
        <v>0.45329999999999998</v>
      </c>
      <c r="J1126">
        <v>498</v>
      </c>
      <c r="W1126">
        <v>30250</v>
      </c>
      <c r="AI1126">
        <v>0.4854</v>
      </c>
      <c r="AU1126">
        <v>0.66669999999999996</v>
      </c>
      <c r="AY1126">
        <v>0.64039999999999997</v>
      </c>
      <c r="BF1126">
        <v>0.48649999999999999</v>
      </c>
      <c r="BR1126">
        <v>46440</v>
      </c>
      <c r="CD1126">
        <v>26333</v>
      </c>
      <c r="CP1126">
        <v>5643</v>
      </c>
      <c r="DA1126">
        <v>12</v>
      </c>
      <c r="DP1126">
        <v>0.72789999999999999</v>
      </c>
    </row>
    <row r="1127" spans="1:120" x14ac:dyDescent="0.2">
      <c r="A1127">
        <v>0.4975</v>
      </c>
      <c r="J1127">
        <v>1620</v>
      </c>
      <c r="W1127">
        <v>20180</v>
      </c>
      <c r="AI1127">
        <v>0.54759999999999998</v>
      </c>
      <c r="AU1127">
        <v>0.62350000000000005</v>
      </c>
      <c r="AY1127">
        <v>0.66749999999999998</v>
      </c>
      <c r="BF1127">
        <v>0.28770000000000001</v>
      </c>
      <c r="BR1127">
        <v>40421</v>
      </c>
      <c r="CD1127">
        <v>18534</v>
      </c>
      <c r="CP1127">
        <v>6439</v>
      </c>
      <c r="DA1127">
        <v>13</v>
      </c>
      <c r="DP1127">
        <v>0.72789999999999999</v>
      </c>
    </row>
    <row r="1128" spans="1:120" x14ac:dyDescent="0.2">
      <c r="A1128">
        <v>0.88949999999999996</v>
      </c>
      <c r="J1128">
        <v>4600</v>
      </c>
      <c r="W1128">
        <v>8605</v>
      </c>
      <c r="AI1128">
        <v>0.48060000000000003</v>
      </c>
      <c r="AU1128">
        <v>0.58020000000000005</v>
      </c>
      <c r="AY1128">
        <v>0.87050000000000005</v>
      </c>
      <c r="BF1128">
        <v>0.41749999999999998</v>
      </c>
      <c r="BR1128">
        <v>41991</v>
      </c>
      <c r="CD1128">
        <v>20390</v>
      </c>
      <c r="CP1128">
        <v>7517</v>
      </c>
      <c r="DA1128">
        <v>12</v>
      </c>
      <c r="DP1128">
        <v>0.72819999999999996</v>
      </c>
    </row>
    <row r="1129" spans="1:120" x14ac:dyDescent="0.2">
      <c r="A1129">
        <v>1</v>
      </c>
      <c r="J1129">
        <v>549</v>
      </c>
      <c r="W1129">
        <v>11965</v>
      </c>
      <c r="AI1129">
        <v>0.5091</v>
      </c>
      <c r="AU1129">
        <v>0.87209999999999999</v>
      </c>
      <c r="AY1129">
        <v>0.63780000000000003</v>
      </c>
      <c r="BF1129">
        <v>0.72319999999999995</v>
      </c>
      <c r="BR1129">
        <v>39060</v>
      </c>
      <c r="CD1129">
        <v>30470</v>
      </c>
      <c r="CP1129">
        <v>7988</v>
      </c>
      <c r="DA1129">
        <v>14</v>
      </c>
      <c r="DP1129">
        <v>0.72860000000000003</v>
      </c>
    </row>
    <row r="1130" spans="1:120" x14ac:dyDescent="0.2">
      <c r="A1130">
        <v>0.93149999999999999</v>
      </c>
      <c r="J1130">
        <v>21473</v>
      </c>
      <c r="W1130">
        <v>44680</v>
      </c>
      <c r="AI1130">
        <v>0.57140000000000002</v>
      </c>
      <c r="AU1130">
        <v>0.67310000000000003</v>
      </c>
      <c r="AY1130">
        <v>0.78310000000000002</v>
      </c>
      <c r="BF1130">
        <v>0.36940000000000001</v>
      </c>
      <c r="BR1130">
        <v>53848</v>
      </c>
      <c r="CD1130">
        <v>27000</v>
      </c>
      <c r="CP1130">
        <v>8256</v>
      </c>
      <c r="DA1130">
        <v>9</v>
      </c>
      <c r="DP1130">
        <v>0.72889999999999999</v>
      </c>
    </row>
    <row r="1131" spans="1:120" x14ac:dyDescent="0.2">
      <c r="A1131">
        <v>0.43120000000000003</v>
      </c>
      <c r="J1131">
        <v>1605</v>
      </c>
      <c r="W1131">
        <v>28600</v>
      </c>
      <c r="AI1131">
        <v>0.71740000000000004</v>
      </c>
      <c r="AU1131">
        <v>0.69750000000000001</v>
      </c>
      <c r="AY1131">
        <v>0.70199999999999996</v>
      </c>
      <c r="BF1131">
        <v>0.21729999999999999</v>
      </c>
      <c r="BR1131">
        <v>50994</v>
      </c>
      <c r="CD1131">
        <v>20000</v>
      </c>
      <c r="CP1131">
        <v>10330</v>
      </c>
      <c r="DA1131">
        <v>18</v>
      </c>
      <c r="DP1131">
        <v>0.72970000000000002</v>
      </c>
    </row>
    <row r="1132" spans="1:120" x14ac:dyDescent="0.2">
      <c r="A1132">
        <v>0.96579999999999999</v>
      </c>
      <c r="J1132">
        <v>1439</v>
      </c>
      <c r="W1132">
        <v>8492</v>
      </c>
      <c r="AI1132">
        <v>0.4677</v>
      </c>
      <c r="AU1132">
        <v>0.77759999999999996</v>
      </c>
      <c r="AY1132">
        <v>0.78049999999999997</v>
      </c>
      <c r="BF1132">
        <v>0.40300000000000002</v>
      </c>
      <c r="BR1132">
        <v>46128</v>
      </c>
      <c r="CD1132">
        <v>15000</v>
      </c>
      <c r="CP1132">
        <v>6855</v>
      </c>
      <c r="DA1132">
        <v>10</v>
      </c>
      <c r="DP1132">
        <v>0.73040000000000005</v>
      </c>
    </row>
    <row r="1133" spans="1:120" x14ac:dyDescent="0.2">
      <c r="A1133">
        <v>0.90310000000000001</v>
      </c>
      <c r="J1133">
        <v>2518</v>
      </c>
      <c r="W1133">
        <v>7692</v>
      </c>
      <c r="AI1133">
        <v>0.2676</v>
      </c>
      <c r="AU1133">
        <v>0.82499999999999996</v>
      </c>
      <c r="AY1133">
        <v>0.66080000000000005</v>
      </c>
      <c r="BF1133">
        <v>0.56359999999999999</v>
      </c>
      <c r="BR1133">
        <v>31919</v>
      </c>
      <c r="CD1133">
        <v>28413</v>
      </c>
      <c r="CP1133">
        <v>6733</v>
      </c>
      <c r="DA1133">
        <v>13</v>
      </c>
      <c r="DP1133">
        <v>0.73070000000000002</v>
      </c>
    </row>
    <row r="1134" spans="1:120" x14ac:dyDescent="0.2">
      <c r="A1134">
        <v>0.92379999999999995</v>
      </c>
      <c r="J1134">
        <v>18397</v>
      </c>
      <c r="W1134">
        <v>23500</v>
      </c>
      <c r="AI1134">
        <v>0.59340000000000004</v>
      </c>
      <c r="AU1134">
        <v>0.84379999999999999</v>
      </c>
      <c r="AY1134">
        <v>0.69520000000000004</v>
      </c>
      <c r="BF1134">
        <v>0.2964</v>
      </c>
      <c r="BR1134">
        <v>47485</v>
      </c>
      <c r="CD1134">
        <v>22500</v>
      </c>
      <c r="CP1134">
        <v>7995</v>
      </c>
      <c r="DA1134">
        <v>14</v>
      </c>
      <c r="DP1134">
        <v>0.73129999999999995</v>
      </c>
    </row>
    <row r="1135" spans="1:120" x14ac:dyDescent="0.2">
      <c r="A1135">
        <v>0.29110000000000003</v>
      </c>
      <c r="J1135">
        <v>467</v>
      </c>
      <c r="W1135">
        <v>27637</v>
      </c>
      <c r="AI1135">
        <v>0.66669999999999996</v>
      </c>
      <c r="AU1135">
        <v>0.72089999999999999</v>
      </c>
      <c r="AY1135">
        <v>0.84740000000000004</v>
      </c>
      <c r="BF1135">
        <v>0.29330000000000001</v>
      </c>
      <c r="BR1135">
        <v>51513</v>
      </c>
      <c r="CD1135">
        <v>22142</v>
      </c>
      <c r="CP1135">
        <v>10100</v>
      </c>
      <c r="DA1135">
        <v>16</v>
      </c>
      <c r="DP1135">
        <v>0.73280000000000001</v>
      </c>
    </row>
    <row r="1136" spans="1:120" x14ac:dyDescent="0.2">
      <c r="A1136">
        <v>0.77639999999999998</v>
      </c>
      <c r="J1136">
        <v>10075</v>
      </c>
      <c r="W1136">
        <v>13265</v>
      </c>
      <c r="AI1136">
        <v>0.1179</v>
      </c>
      <c r="AU1136">
        <v>0.83199999999999996</v>
      </c>
      <c r="AY1136">
        <v>0.83150000000000002</v>
      </c>
      <c r="BF1136">
        <v>0.71460000000000001</v>
      </c>
      <c r="BR1136">
        <v>32275</v>
      </c>
      <c r="CD1136">
        <v>26159</v>
      </c>
      <c r="CP1136">
        <v>5096</v>
      </c>
      <c r="DA1136">
        <v>10</v>
      </c>
      <c r="DP1136">
        <v>0.73309999999999997</v>
      </c>
    </row>
    <row r="1137" spans="1:120" x14ac:dyDescent="0.2">
      <c r="A1137">
        <v>0.48670000000000002</v>
      </c>
      <c r="J1137">
        <v>639</v>
      </c>
      <c r="W1137">
        <v>11998</v>
      </c>
      <c r="AI1137">
        <v>0.49059999999999998</v>
      </c>
      <c r="AU1137">
        <v>0.77939999999999998</v>
      </c>
      <c r="AY1137">
        <v>0.52429999999999999</v>
      </c>
      <c r="BF1137">
        <v>0.46279999999999999</v>
      </c>
      <c r="BR1137">
        <v>44140</v>
      </c>
      <c r="CD1137">
        <v>22500</v>
      </c>
      <c r="CP1137">
        <v>8697</v>
      </c>
      <c r="DA1137">
        <v>18</v>
      </c>
      <c r="DP1137">
        <v>0.73370000000000002</v>
      </c>
    </row>
    <row r="1138" spans="1:120" x14ac:dyDescent="0.2">
      <c r="A1138">
        <v>0.99119999999999997</v>
      </c>
      <c r="J1138">
        <v>2201</v>
      </c>
      <c r="W1138">
        <v>12407</v>
      </c>
      <c r="AI1138">
        <v>0.33110000000000001</v>
      </c>
      <c r="AU1138">
        <v>0.83689999999999998</v>
      </c>
      <c r="AY1138">
        <v>0.82199999999999995</v>
      </c>
      <c r="BF1138">
        <v>0.62729999999999997</v>
      </c>
      <c r="BR1138">
        <v>34724</v>
      </c>
      <c r="CD1138">
        <v>30046</v>
      </c>
      <c r="CP1138">
        <v>4012</v>
      </c>
      <c r="DA1138">
        <v>9</v>
      </c>
      <c r="DP1138">
        <v>0.7339</v>
      </c>
    </row>
    <row r="1139" spans="1:120" x14ac:dyDescent="0.2">
      <c r="A1139">
        <v>0.59850000000000003</v>
      </c>
      <c r="J1139">
        <v>19444</v>
      </c>
      <c r="W1139">
        <v>15480</v>
      </c>
      <c r="AI1139">
        <v>0.5978</v>
      </c>
      <c r="AU1139">
        <v>0.65480000000000005</v>
      </c>
      <c r="AY1139">
        <v>0.80059999999999998</v>
      </c>
      <c r="BF1139">
        <v>0.27110000000000001</v>
      </c>
      <c r="BR1139">
        <v>43087</v>
      </c>
      <c r="CD1139">
        <v>20832</v>
      </c>
      <c r="CP1139">
        <v>8123</v>
      </c>
      <c r="DA1139">
        <v>14</v>
      </c>
      <c r="DP1139">
        <v>0.73460000000000003</v>
      </c>
    </row>
    <row r="1140" spans="1:120" x14ac:dyDescent="0.2">
      <c r="A1140">
        <v>0.60289999999999999</v>
      </c>
      <c r="J1140">
        <v>982</v>
      </c>
      <c r="W1140">
        <v>25212</v>
      </c>
      <c r="AI1140">
        <v>0.74529999999999996</v>
      </c>
      <c r="AU1140">
        <v>0.70440000000000003</v>
      </c>
      <c r="AY1140">
        <v>0.68440000000000001</v>
      </c>
      <c r="BF1140">
        <v>0.26419999999999999</v>
      </c>
      <c r="BR1140">
        <v>51836</v>
      </c>
      <c r="CD1140">
        <v>20231</v>
      </c>
      <c r="CP1140">
        <v>9281</v>
      </c>
      <c r="DA1140">
        <v>16</v>
      </c>
      <c r="DP1140">
        <v>0.73499999999999999</v>
      </c>
    </row>
    <row r="1141" spans="1:120" x14ac:dyDescent="0.2">
      <c r="A1141">
        <v>0.90139999999999998</v>
      </c>
      <c r="J1141">
        <v>1276</v>
      </c>
      <c r="W1141">
        <v>37250</v>
      </c>
      <c r="AI1141">
        <v>0.45850000000000002</v>
      </c>
      <c r="AU1141">
        <v>0.85709999999999997</v>
      </c>
      <c r="AY1141">
        <v>0.66790000000000005</v>
      </c>
      <c r="BF1141">
        <v>0.37319999999999998</v>
      </c>
      <c r="BR1141">
        <v>47913</v>
      </c>
      <c r="CD1141">
        <v>25877</v>
      </c>
      <c r="CP1141">
        <v>6671</v>
      </c>
      <c r="DA1141">
        <v>14</v>
      </c>
      <c r="DP1141">
        <v>0.73540000000000005</v>
      </c>
    </row>
    <row r="1142" spans="1:120" x14ac:dyDescent="0.2">
      <c r="A1142">
        <v>0.94199999999999995</v>
      </c>
      <c r="J1142">
        <v>178</v>
      </c>
      <c r="W1142">
        <v>19500</v>
      </c>
      <c r="AI1142">
        <v>0.46679999999999999</v>
      </c>
      <c r="AU1142">
        <v>0.61509999999999998</v>
      </c>
      <c r="AY1142">
        <v>0.76600000000000001</v>
      </c>
      <c r="BF1142">
        <v>0.24210000000000001</v>
      </c>
      <c r="BR1142">
        <v>47937</v>
      </c>
      <c r="CD1142">
        <v>26000</v>
      </c>
      <c r="CP1142">
        <v>7019</v>
      </c>
      <c r="DA1142">
        <v>12</v>
      </c>
      <c r="DP1142">
        <v>0.73699999999999999</v>
      </c>
    </row>
    <row r="1143" spans="1:120" x14ac:dyDescent="0.2">
      <c r="A1143">
        <v>0.74650000000000005</v>
      </c>
      <c r="J1143">
        <v>815</v>
      </c>
      <c r="W1143">
        <v>19140</v>
      </c>
      <c r="AI1143">
        <v>0.25</v>
      </c>
      <c r="AU1143">
        <v>0.76160000000000005</v>
      </c>
      <c r="AY1143">
        <v>0.72750000000000004</v>
      </c>
      <c r="BF1143">
        <v>0.72819999999999996</v>
      </c>
      <c r="BR1143">
        <v>36654</v>
      </c>
      <c r="CD1143">
        <v>28130</v>
      </c>
      <c r="CP1143">
        <v>6566</v>
      </c>
      <c r="DA1143">
        <v>7</v>
      </c>
      <c r="DP1143">
        <v>0.73809999999999998</v>
      </c>
    </row>
    <row r="1144" spans="1:120" x14ac:dyDescent="0.2">
      <c r="A1144">
        <v>0.50660000000000005</v>
      </c>
      <c r="J1144">
        <v>2680</v>
      </c>
      <c r="W1144">
        <v>32280</v>
      </c>
      <c r="AI1144">
        <v>0.4884</v>
      </c>
      <c r="AU1144">
        <v>0.77300000000000002</v>
      </c>
      <c r="AY1144">
        <v>0.7087</v>
      </c>
      <c r="BF1144">
        <v>0.40579999999999999</v>
      </c>
      <c r="BR1144">
        <v>43545</v>
      </c>
      <c r="CD1144">
        <v>25000</v>
      </c>
      <c r="CP1144">
        <v>6053</v>
      </c>
      <c r="DA1144">
        <v>12</v>
      </c>
      <c r="DP1144">
        <v>0.73919999999999997</v>
      </c>
    </row>
    <row r="1145" spans="1:120" x14ac:dyDescent="0.2">
      <c r="A1145">
        <v>0.42159999999999997</v>
      </c>
      <c r="J1145">
        <v>1235</v>
      </c>
      <c r="W1145">
        <v>41600</v>
      </c>
      <c r="AI1145">
        <v>0.60960000000000003</v>
      </c>
      <c r="AU1145">
        <v>0.70809999999999995</v>
      </c>
      <c r="AY1145">
        <v>0.7097</v>
      </c>
      <c r="BF1145">
        <v>0.37580000000000002</v>
      </c>
      <c r="BR1145">
        <v>54886</v>
      </c>
      <c r="CD1145">
        <v>22500</v>
      </c>
      <c r="CP1145">
        <v>9210</v>
      </c>
      <c r="DA1145">
        <v>13</v>
      </c>
      <c r="DP1145">
        <v>0.73939999999999995</v>
      </c>
    </row>
    <row r="1146" spans="1:120" x14ac:dyDescent="0.2">
      <c r="A1146">
        <v>0.87180000000000002</v>
      </c>
      <c r="J1146">
        <v>603</v>
      </c>
      <c r="W1146">
        <v>34300</v>
      </c>
      <c r="AI1146">
        <v>0.47289999999999999</v>
      </c>
      <c r="AU1146">
        <v>0.94610000000000005</v>
      </c>
      <c r="AY1146">
        <v>0.63929999999999998</v>
      </c>
      <c r="BF1146">
        <v>0.41</v>
      </c>
      <c r="BR1146">
        <v>48793</v>
      </c>
      <c r="CD1146">
        <v>25000</v>
      </c>
      <c r="CP1146">
        <v>8682</v>
      </c>
      <c r="DA1146">
        <v>13</v>
      </c>
      <c r="DP1146">
        <v>0.74029999999999996</v>
      </c>
    </row>
    <row r="1147" spans="1:120" x14ac:dyDescent="0.2">
      <c r="A1147">
        <v>0.75209999999999999</v>
      </c>
      <c r="J1147">
        <v>1867</v>
      </c>
      <c r="W1147">
        <v>27910</v>
      </c>
      <c r="AI1147">
        <v>0.29949999999999999</v>
      </c>
      <c r="AU1147">
        <v>0.97929999999999995</v>
      </c>
      <c r="AY1147">
        <v>0.72529999999999994</v>
      </c>
      <c r="BF1147">
        <v>0.56579999999999997</v>
      </c>
      <c r="BR1147">
        <v>38412</v>
      </c>
      <c r="CD1147">
        <v>29491</v>
      </c>
      <c r="CP1147">
        <v>7034</v>
      </c>
      <c r="DA1147">
        <v>15</v>
      </c>
      <c r="DP1147">
        <v>0.74060000000000004</v>
      </c>
    </row>
    <row r="1148" spans="1:120" x14ac:dyDescent="0.2">
      <c r="A1148">
        <v>0.68789999999999996</v>
      </c>
      <c r="J1148">
        <v>6442</v>
      </c>
      <c r="W1148">
        <v>64410</v>
      </c>
      <c r="AI1148">
        <v>0.91069999999999995</v>
      </c>
      <c r="AU1148">
        <v>0.82720000000000005</v>
      </c>
      <c r="AY1148">
        <v>0.60309999999999997</v>
      </c>
      <c r="BF1148">
        <v>0.1759</v>
      </c>
      <c r="BR1148">
        <v>81400</v>
      </c>
      <c r="CD1148">
        <v>18688</v>
      </c>
      <c r="CP1148">
        <v>13033</v>
      </c>
      <c r="DA1148">
        <v>8</v>
      </c>
      <c r="DP1148">
        <v>0.74060000000000004</v>
      </c>
    </row>
    <row r="1149" spans="1:120" x14ac:dyDescent="0.2">
      <c r="A1149">
        <v>0.13370000000000001</v>
      </c>
      <c r="J1149">
        <v>19896</v>
      </c>
      <c r="W1149">
        <v>68758</v>
      </c>
      <c r="AI1149">
        <v>0.96779999999999999</v>
      </c>
      <c r="AU1149">
        <v>0.76880000000000004</v>
      </c>
      <c r="AY1149">
        <v>0.52</v>
      </c>
      <c r="BF1149">
        <v>0.14030000000000001</v>
      </c>
      <c r="BR1149">
        <v>97800</v>
      </c>
      <c r="CD1149">
        <v>13000</v>
      </c>
      <c r="CP1149">
        <v>19001</v>
      </c>
      <c r="DA1149">
        <v>5</v>
      </c>
      <c r="DP1149">
        <v>0.74170000000000003</v>
      </c>
    </row>
    <row r="1150" spans="1:120" x14ac:dyDescent="0.2">
      <c r="A1150">
        <v>5.7099999999999998E-2</v>
      </c>
      <c r="J1150">
        <v>1975</v>
      </c>
      <c r="W1150">
        <v>23638</v>
      </c>
      <c r="AI1150">
        <v>0.62619999999999998</v>
      </c>
      <c r="AU1150">
        <v>0.89800000000000002</v>
      </c>
      <c r="AY1150">
        <v>0.74280000000000002</v>
      </c>
      <c r="BF1150">
        <v>0.318</v>
      </c>
      <c r="BR1150">
        <v>55146</v>
      </c>
      <c r="CD1150">
        <v>22750</v>
      </c>
      <c r="CP1150">
        <v>9595</v>
      </c>
      <c r="DA1150">
        <v>17</v>
      </c>
      <c r="DP1150">
        <v>0.7419</v>
      </c>
    </row>
    <row r="1151" spans="1:120" x14ac:dyDescent="0.2">
      <c r="A1151">
        <v>0.8921</v>
      </c>
      <c r="J1151">
        <v>6452</v>
      </c>
      <c r="W1151">
        <v>10536</v>
      </c>
      <c r="AI1151">
        <v>0.43509999999999999</v>
      </c>
      <c r="AU1151">
        <v>0.75290000000000001</v>
      </c>
      <c r="AY1151">
        <v>0.92549999999999999</v>
      </c>
      <c r="BF1151">
        <v>0.53520000000000001</v>
      </c>
      <c r="BR1151">
        <v>40026</v>
      </c>
      <c r="CD1151">
        <v>21463</v>
      </c>
      <c r="CP1151">
        <v>8621</v>
      </c>
      <c r="DA1151">
        <v>19</v>
      </c>
      <c r="DP1151">
        <v>0.7419</v>
      </c>
    </row>
    <row r="1152" spans="1:120" x14ac:dyDescent="0.2">
      <c r="A1152">
        <v>0.64219999999999999</v>
      </c>
      <c r="J1152">
        <v>5762</v>
      </c>
      <c r="W1152">
        <v>46958</v>
      </c>
      <c r="AI1152">
        <v>0.84040000000000004</v>
      </c>
      <c r="AU1152">
        <v>0.55330000000000001</v>
      </c>
      <c r="AY1152">
        <v>0.71679999999999999</v>
      </c>
      <c r="BF1152">
        <v>9.9299999999999999E-2</v>
      </c>
      <c r="BR1152">
        <v>74545</v>
      </c>
      <c r="CD1152">
        <v>20500</v>
      </c>
      <c r="CP1152">
        <v>10563</v>
      </c>
      <c r="DA1152">
        <v>11</v>
      </c>
      <c r="DP1152">
        <v>0.74390000000000001</v>
      </c>
    </row>
    <row r="1153" spans="1:120" x14ac:dyDescent="0.2">
      <c r="A1153">
        <v>0.66349999999999998</v>
      </c>
      <c r="J1153">
        <v>1856</v>
      </c>
      <c r="W1153">
        <v>8353</v>
      </c>
      <c r="AI1153">
        <v>0.3846</v>
      </c>
      <c r="AU1153">
        <v>0.65869999999999995</v>
      </c>
      <c r="AY1153">
        <v>0.6</v>
      </c>
      <c r="BF1153">
        <v>0.56599999999999995</v>
      </c>
      <c r="BR1153">
        <v>40144</v>
      </c>
      <c r="CD1153">
        <v>22987</v>
      </c>
      <c r="CP1153">
        <v>9421</v>
      </c>
      <c r="DA1153">
        <v>20</v>
      </c>
      <c r="DP1153">
        <v>0.74429999999999996</v>
      </c>
    </row>
    <row r="1154" spans="1:120" x14ac:dyDescent="0.2">
      <c r="A1154">
        <v>0.82150000000000001</v>
      </c>
      <c r="J1154">
        <v>708</v>
      </c>
      <c r="W1154">
        <v>34760</v>
      </c>
      <c r="AI1154">
        <v>0.55389999999999995</v>
      </c>
      <c r="AU1154">
        <v>0.6492</v>
      </c>
      <c r="AY1154">
        <v>0.68189999999999995</v>
      </c>
      <c r="BF1154">
        <v>0.37069999999999997</v>
      </c>
      <c r="BR1154">
        <v>48039</v>
      </c>
      <c r="CD1154">
        <v>24222</v>
      </c>
      <c r="CP1154">
        <v>7375</v>
      </c>
      <c r="DA1154">
        <v>12</v>
      </c>
      <c r="DP1154">
        <v>0.74509999999999998</v>
      </c>
    </row>
    <row r="1155" spans="1:120" x14ac:dyDescent="0.2">
      <c r="A1155">
        <v>0.77210000000000001</v>
      </c>
      <c r="J1155">
        <v>1001</v>
      </c>
      <c r="W1155">
        <v>21000</v>
      </c>
      <c r="AI1155">
        <v>0.46200000000000002</v>
      </c>
      <c r="AU1155">
        <v>0.85350000000000004</v>
      </c>
      <c r="AY1155">
        <v>0.7681</v>
      </c>
      <c r="BF1155">
        <v>0.46110000000000001</v>
      </c>
      <c r="BR1155">
        <v>46566</v>
      </c>
      <c r="CD1155">
        <v>25607</v>
      </c>
      <c r="CP1155">
        <v>6155</v>
      </c>
      <c r="DA1155">
        <v>10</v>
      </c>
      <c r="DP1155">
        <v>0.74529999999999996</v>
      </c>
    </row>
    <row r="1156" spans="1:120" x14ac:dyDescent="0.2">
      <c r="A1156">
        <v>0.70140000000000002</v>
      </c>
      <c r="J1156">
        <v>5129</v>
      </c>
      <c r="W1156">
        <v>41362</v>
      </c>
      <c r="AI1156">
        <v>0.45810000000000001</v>
      </c>
      <c r="AU1156">
        <v>0.71330000000000005</v>
      </c>
      <c r="AY1156">
        <v>0.64080000000000004</v>
      </c>
      <c r="BF1156">
        <v>0.43709999999999999</v>
      </c>
      <c r="BR1156">
        <v>47590</v>
      </c>
      <c r="CD1156">
        <v>26000</v>
      </c>
      <c r="CP1156">
        <v>7005</v>
      </c>
      <c r="DA1156">
        <v>12</v>
      </c>
      <c r="DP1156">
        <v>0.74560000000000004</v>
      </c>
    </row>
    <row r="1157" spans="1:120" x14ac:dyDescent="0.2">
      <c r="A1157">
        <v>0.8</v>
      </c>
      <c r="J1157">
        <v>1244</v>
      </c>
      <c r="W1157">
        <v>45312</v>
      </c>
      <c r="AI1157">
        <v>0.73699999999999999</v>
      </c>
      <c r="AU1157">
        <v>0.68840000000000001</v>
      </c>
      <c r="AY1157">
        <v>0.66220000000000001</v>
      </c>
      <c r="BF1157">
        <v>0.11849999999999999</v>
      </c>
      <c r="BR1157">
        <v>61389</v>
      </c>
      <c r="CD1157">
        <v>24575</v>
      </c>
      <c r="CP1157">
        <v>9147</v>
      </c>
      <c r="DA1157">
        <v>21</v>
      </c>
      <c r="DP1157">
        <v>0.74629999999999996</v>
      </c>
    </row>
    <row r="1158" spans="1:120" x14ac:dyDescent="0.2">
      <c r="A1158">
        <v>0.75309999999999999</v>
      </c>
      <c r="J1158">
        <v>873</v>
      </c>
      <c r="W1158">
        <v>21300</v>
      </c>
      <c r="AI1158">
        <v>0.34289999999999998</v>
      </c>
      <c r="AU1158">
        <v>0.75529999999999997</v>
      </c>
      <c r="AY1158">
        <v>0.69279999999999997</v>
      </c>
      <c r="BF1158">
        <v>0.69469999999999998</v>
      </c>
      <c r="BR1158">
        <v>42680</v>
      </c>
      <c r="CD1158">
        <v>30000</v>
      </c>
      <c r="CP1158">
        <v>7806</v>
      </c>
      <c r="DA1158">
        <v>12</v>
      </c>
      <c r="DP1158">
        <v>0.74690000000000001</v>
      </c>
    </row>
    <row r="1159" spans="1:120" x14ac:dyDescent="0.2">
      <c r="A1159">
        <v>0.4521</v>
      </c>
      <c r="J1159">
        <v>1359</v>
      </c>
      <c r="W1159">
        <v>33250</v>
      </c>
      <c r="AI1159">
        <v>0.42080000000000001</v>
      </c>
      <c r="AU1159">
        <v>0.70630000000000004</v>
      </c>
      <c r="AY1159">
        <v>0.78600000000000003</v>
      </c>
      <c r="BF1159">
        <v>0.37290000000000001</v>
      </c>
      <c r="BR1159">
        <v>43415</v>
      </c>
      <c r="CD1159">
        <v>17375</v>
      </c>
      <c r="CP1159">
        <v>6116</v>
      </c>
      <c r="DA1159">
        <v>11</v>
      </c>
      <c r="DP1159">
        <v>0.747</v>
      </c>
    </row>
    <row r="1160" spans="1:120" x14ac:dyDescent="0.2">
      <c r="A1160">
        <v>0.76780000000000004</v>
      </c>
      <c r="J1160">
        <v>924</v>
      </c>
      <c r="W1160">
        <v>31900</v>
      </c>
      <c r="AI1160">
        <v>0.4778</v>
      </c>
      <c r="AU1160">
        <v>0.69330000000000003</v>
      </c>
      <c r="AY1160">
        <v>0.67989999999999995</v>
      </c>
      <c r="BF1160">
        <v>0.39200000000000002</v>
      </c>
      <c r="BR1160">
        <v>45543</v>
      </c>
      <c r="CD1160">
        <v>26000</v>
      </c>
      <c r="CP1160">
        <v>7780</v>
      </c>
      <c r="DA1160">
        <v>15</v>
      </c>
      <c r="DP1160">
        <v>0.74729999999999996</v>
      </c>
    </row>
    <row r="1161" spans="1:120" x14ac:dyDescent="0.2">
      <c r="A1161">
        <v>0.84589999999999999</v>
      </c>
      <c r="J1161">
        <v>1044</v>
      </c>
      <c r="W1161">
        <v>18296</v>
      </c>
      <c r="AI1161">
        <v>0.28189999999999998</v>
      </c>
      <c r="AU1161">
        <v>0.79379999999999995</v>
      </c>
      <c r="AY1161">
        <v>0.98089999999999999</v>
      </c>
      <c r="BF1161">
        <v>0.82120000000000004</v>
      </c>
      <c r="BR1161">
        <v>32600</v>
      </c>
      <c r="CD1161">
        <v>31125</v>
      </c>
      <c r="CP1161">
        <v>5732</v>
      </c>
      <c r="DA1161">
        <v>14</v>
      </c>
      <c r="DP1161">
        <v>0.74909999999999999</v>
      </c>
    </row>
    <row r="1162" spans="1:120" x14ac:dyDescent="0.2">
      <c r="A1162">
        <v>0.59250000000000003</v>
      </c>
      <c r="J1162">
        <v>1188</v>
      </c>
      <c r="W1162">
        <v>37736</v>
      </c>
      <c r="AI1162">
        <v>0.44869999999999999</v>
      </c>
      <c r="AU1162">
        <v>0.65100000000000002</v>
      </c>
      <c r="AY1162">
        <v>0.87109999999999999</v>
      </c>
      <c r="BF1162">
        <v>0.46210000000000001</v>
      </c>
      <c r="BR1162">
        <v>44781</v>
      </c>
      <c r="CD1162">
        <v>26000</v>
      </c>
      <c r="CP1162">
        <v>5935</v>
      </c>
      <c r="DA1162">
        <v>11</v>
      </c>
      <c r="DP1162">
        <v>0.74939999999999996</v>
      </c>
    </row>
    <row r="1163" spans="1:120" x14ac:dyDescent="0.2">
      <c r="A1163">
        <v>0.67900000000000005</v>
      </c>
      <c r="J1163">
        <v>1448</v>
      </c>
      <c r="W1163">
        <v>45630</v>
      </c>
      <c r="AI1163">
        <v>0.70069999999999999</v>
      </c>
      <c r="AU1163">
        <v>0.58879999999999999</v>
      </c>
      <c r="AY1163">
        <v>0.85050000000000003</v>
      </c>
      <c r="BF1163">
        <v>0.35909999999999997</v>
      </c>
      <c r="BR1163">
        <v>51539</v>
      </c>
      <c r="CD1163">
        <v>25000</v>
      </c>
      <c r="CP1163">
        <v>7652</v>
      </c>
      <c r="DA1163">
        <v>10</v>
      </c>
      <c r="DP1163">
        <v>0.74960000000000004</v>
      </c>
    </row>
    <row r="1164" spans="1:120" x14ac:dyDescent="0.2">
      <c r="A1164">
        <v>0.74180000000000001</v>
      </c>
      <c r="J1164">
        <v>762</v>
      </c>
      <c r="W1164">
        <v>41250</v>
      </c>
      <c r="AI1164">
        <v>0.43509999999999999</v>
      </c>
      <c r="AU1164">
        <v>0.71650000000000003</v>
      </c>
      <c r="AY1164">
        <v>0.96199999999999997</v>
      </c>
      <c r="BF1164">
        <v>0.41299999999999998</v>
      </c>
      <c r="BR1164">
        <v>48050</v>
      </c>
      <c r="CD1164">
        <v>27000</v>
      </c>
      <c r="CP1164">
        <v>8728</v>
      </c>
      <c r="DA1164">
        <v>11</v>
      </c>
      <c r="DP1164">
        <v>0.74960000000000004</v>
      </c>
    </row>
    <row r="1165" spans="1:120" x14ac:dyDescent="0.2">
      <c r="A1165">
        <v>0.75139999999999996</v>
      </c>
      <c r="J1165">
        <v>1796</v>
      </c>
      <c r="W1165">
        <v>36450</v>
      </c>
      <c r="AI1165">
        <v>0.50309999999999999</v>
      </c>
      <c r="AU1165">
        <v>0.7752</v>
      </c>
      <c r="AY1165">
        <v>0.83389999999999997</v>
      </c>
      <c r="BF1165">
        <v>0.39129999999999998</v>
      </c>
      <c r="BR1165">
        <v>45151</v>
      </c>
      <c r="CD1165">
        <v>25813</v>
      </c>
      <c r="CP1165">
        <v>6390</v>
      </c>
      <c r="DA1165">
        <v>11</v>
      </c>
      <c r="DP1165">
        <v>0.75</v>
      </c>
    </row>
    <row r="1166" spans="1:120" x14ac:dyDescent="0.2">
      <c r="A1166">
        <v>0.69199999999999995</v>
      </c>
      <c r="J1166">
        <v>12182</v>
      </c>
      <c r="W1166">
        <v>27366</v>
      </c>
      <c r="AI1166">
        <v>0.51780000000000004</v>
      </c>
      <c r="AU1166">
        <v>0.72089999999999999</v>
      </c>
      <c r="AY1166">
        <v>0.6179</v>
      </c>
      <c r="BF1166">
        <v>0.4471</v>
      </c>
      <c r="BR1166">
        <v>47139</v>
      </c>
      <c r="CD1166">
        <v>27209</v>
      </c>
      <c r="CP1166">
        <v>7025</v>
      </c>
      <c r="DA1166">
        <v>17</v>
      </c>
      <c r="DP1166">
        <v>0.75049999999999994</v>
      </c>
    </row>
    <row r="1167" spans="1:120" x14ac:dyDescent="0.2">
      <c r="A1167">
        <v>0.75749999999999995</v>
      </c>
      <c r="J1167">
        <v>2910</v>
      </c>
      <c r="W1167">
        <v>20673</v>
      </c>
      <c r="AI1167">
        <v>0.57179999999999997</v>
      </c>
      <c r="AU1167">
        <v>0.96609999999999996</v>
      </c>
      <c r="AY1167">
        <v>0.73340000000000005</v>
      </c>
      <c r="BF1167">
        <v>0.52310000000000001</v>
      </c>
      <c r="BR1167">
        <v>44440</v>
      </c>
      <c r="CD1167">
        <v>27000</v>
      </c>
      <c r="CP1167">
        <v>10522</v>
      </c>
      <c r="DA1167">
        <v>20</v>
      </c>
      <c r="DP1167">
        <v>0.75049999999999994</v>
      </c>
    </row>
    <row r="1168" spans="1:120" x14ac:dyDescent="0.2">
      <c r="A1168">
        <v>0.499</v>
      </c>
      <c r="J1168">
        <v>20752</v>
      </c>
      <c r="W1168">
        <v>24849</v>
      </c>
      <c r="AI1168">
        <v>0.54479999999999995</v>
      </c>
      <c r="AU1168">
        <v>0.8498</v>
      </c>
      <c r="AY1168">
        <v>0.7077</v>
      </c>
      <c r="BF1168">
        <v>0.32369999999999999</v>
      </c>
      <c r="BR1168">
        <v>44030</v>
      </c>
      <c r="CD1168">
        <v>20500</v>
      </c>
      <c r="CP1168">
        <v>9155</v>
      </c>
      <c r="DA1168">
        <v>13</v>
      </c>
      <c r="DP1168">
        <v>0.75090000000000001</v>
      </c>
    </row>
    <row r="1169" spans="1:120" x14ac:dyDescent="0.2">
      <c r="A1169">
        <v>0.91920000000000002</v>
      </c>
      <c r="J1169">
        <v>24453</v>
      </c>
      <c r="W1169">
        <v>41203</v>
      </c>
      <c r="AI1169">
        <v>0.91169999999999995</v>
      </c>
      <c r="AU1169">
        <v>0.78910000000000002</v>
      </c>
      <c r="AY1169">
        <v>0.72770000000000001</v>
      </c>
      <c r="BF1169">
        <v>0.20039999999999999</v>
      </c>
      <c r="BR1169">
        <v>72200</v>
      </c>
      <c r="CD1169">
        <v>14000</v>
      </c>
      <c r="CP1169">
        <v>15046</v>
      </c>
      <c r="DA1169">
        <v>15</v>
      </c>
      <c r="DP1169">
        <v>0.75180000000000002</v>
      </c>
    </row>
    <row r="1170" spans="1:120" x14ac:dyDescent="0.2">
      <c r="A1170">
        <v>0.15340000000000001</v>
      </c>
      <c r="J1170">
        <v>14062</v>
      </c>
      <c r="W1170">
        <v>22492</v>
      </c>
      <c r="AI1170">
        <v>0.68969999999999998</v>
      </c>
      <c r="AU1170">
        <v>0.72709999999999997</v>
      </c>
      <c r="AY1170">
        <v>0.77659999999999996</v>
      </c>
      <c r="BF1170">
        <v>0.33939999999999998</v>
      </c>
      <c r="BR1170">
        <v>57289</v>
      </c>
      <c r="CD1170">
        <v>21500</v>
      </c>
      <c r="CP1170">
        <v>11828</v>
      </c>
      <c r="DA1170">
        <v>21</v>
      </c>
      <c r="DP1170">
        <v>0.75209999999999999</v>
      </c>
    </row>
    <row r="1171" spans="1:120" x14ac:dyDescent="0.2">
      <c r="A1171">
        <v>0.79600000000000004</v>
      </c>
      <c r="J1171">
        <v>6081</v>
      </c>
      <c r="W1171">
        <v>24012</v>
      </c>
      <c r="AI1171">
        <v>0.56310000000000004</v>
      </c>
      <c r="AU1171">
        <v>0.92759999999999998</v>
      </c>
      <c r="AY1171">
        <v>0.85750000000000004</v>
      </c>
      <c r="BF1171">
        <v>0.50239999999999996</v>
      </c>
      <c r="BR1171">
        <v>48160</v>
      </c>
      <c r="CD1171">
        <v>22858</v>
      </c>
      <c r="CP1171">
        <v>9693</v>
      </c>
      <c r="DA1171">
        <v>18</v>
      </c>
      <c r="DP1171">
        <v>0.75229999999999997</v>
      </c>
    </row>
    <row r="1172" spans="1:120" x14ac:dyDescent="0.2">
      <c r="A1172">
        <v>0.8851</v>
      </c>
      <c r="J1172">
        <v>945</v>
      </c>
      <c r="W1172">
        <v>19735</v>
      </c>
      <c r="AI1172">
        <v>0.41649999999999998</v>
      </c>
      <c r="AU1172">
        <v>0.94469999999999998</v>
      </c>
      <c r="AY1172">
        <v>0.82709999999999995</v>
      </c>
      <c r="BF1172">
        <v>0.58699999999999997</v>
      </c>
      <c r="BR1172">
        <v>42968</v>
      </c>
      <c r="CD1172">
        <v>28250</v>
      </c>
      <c r="CP1172">
        <v>9555</v>
      </c>
      <c r="DA1172">
        <v>16</v>
      </c>
      <c r="DP1172">
        <v>0.75319999999999998</v>
      </c>
    </row>
    <row r="1173" spans="1:120" x14ac:dyDescent="0.2">
      <c r="A1173">
        <v>0.86960000000000004</v>
      </c>
      <c r="J1173">
        <v>27371</v>
      </c>
      <c r="W1173">
        <v>27211</v>
      </c>
      <c r="AI1173">
        <v>0.77780000000000005</v>
      </c>
      <c r="AU1173">
        <v>0.58540000000000003</v>
      </c>
      <c r="AY1173">
        <v>0.82769999999999999</v>
      </c>
      <c r="BF1173">
        <v>0.26269999999999999</v>
      </c>
      <c r="BR1173">
        <v>38357</v>
      </c>
      <c r="CD1173">
        <v>23870</v>
      </c>
      <c r="CP1173">
        <v>8980</v>
      </c>
      <c r="DA1173">
        <v>6</v>
      </c>
      <c r="DP1173">
        <v>0.75329999999999997</v>
      </c>
    </row>
    <row r="1174" spans="1:120" x14ac:dyDescent="0.2">
      <c r="A1174">
        <v>0.29970000000000002</v>
      </c>
      <c r="J1174">
        <v>1214</v>
      </c>
      <c r="W1174">
        <v>32847</v>
      </c>
      <c r="AI1174">
        <v>0.84760000000000002</v>
      </c>
      <c r="AU1174">
        <v>0.88160000000000005</v>
      </c>
      <c r="AY1174">
        <v>0.78790000000000004</v>
      </c>
      <c r="BF1174">
        <v>0.1958</v>
      </c>
      <c r="BR1174">
        <v>68758</v>
      </c>
      <c r="CD1174">
        <v>20121</v>
      </c>
      <c r="CP1174">
        <v>12820</v>
      </c>
      <c r="DA1174">
        <v>15</v>
      </c>
      <c r="DP1174">
        <v>0.75360000000000005</v>
      </c>
    </row>
    <row r="1175" spans="1:120" x14ac:dyDescent="0.2">
      <c r="A1175">
        <v>0.41739999999999999</v>
      </c>
      <c r="J1175">
        <v>14922</v>
      </c>
      <c r="W1175">
        <v>35736</v>
      </c>
      <c r="AI1175">
        <v>0.41970000000000002</v>
      </c>
      <c r="AU1175">
        <v>0.73580000000000001</v>
      </c>
      <c r="AY1175">
        <v>0.83909999999999996</v>
      </c>
      <c r="BF1175">
        <v>0.4975</v>
      </c>
      <c r="BR1175">
        <v>45873</v>
      </c>
      <c r="CD1175">
        <v>25000</v>
      </c>
      <c r="CP1175">
        <v>6597</v>
      </c>
      <c r="DA1175">
        <v>13</v>
      </c>
      <c r="DP1175">
        <v>0.75380000000000003</v>
      </c>
    </row>
    <row r="1176" spans="1:120" x14ac:dyDescent="0.2">
      <c r="A1176">
        <v>0.80230000000000001</v>
      </c>
      <c r="J1176">
        <v>666</v>
      </c>
      <c r="W1176">
        <v>24152</v>
      </c>
      <c r="AI1176">
        <v>0.70589999999999997</v>
      </c>
      <c r="AU1176">
        <v>0.71640000000000004</v>
      </c>
      <c r="AY1176">
        <v>0.76019999999999999</v>
      </c>
      <c r="BF1176">
        <v>0.23949999999999999</v>
      </c>
      <c r="BR1176">
        <v>54967</v>
      </c>
      <c r="CD1176">
        <v>19500</v>
      </c>
      <c r="CP1176">
        <v>10074</v>
      </c>
      <c r="DA1176">
        <v>17</v>
      </c>
      <c r="DP1176">
        <v>0.75449999999999995</v>
      </c>
    </row>
    <row r="1177" spans="1:120" x14ac:dyDescent="0.2">
      <c r="A1177">
        <v>0.64239999999999997</v>
      </c>
      <c r="J1177">
        <v>5330</v>
      </c>
      <c r="W1177">
        <v>34176</v>
      </c>
      <c r="AI1177">
        <v>0.4481</v>
      </c>
      <c r="AU1177">
        <v>0.72309999999999997</v>
      </c>
      <c r="AY1177">
        <v>0.76649999999999996</v>
      </c>
      <c r="BF1177">
        <v>0.34250000000000003</v>
      </c>
      <c r="BR1177">
        <v>46643</v>
      </c>
      <c r="CD1177">
        <v>22250</v>
      </c>
      <c r="CP1177">
        <v>6905</v>
      </c>
      <c r="DA1177">
        <v>13</v>
      </c>
      <c r="DP1177">
        <v>0.75480000000000003</v>
      </c>
    </row>
    <row r="1178" spans="1:120" x14ac:dyDescent="0.2">
      <c r="A1178">
        <v>0.9425</v>
      </c>
      <c r="J1178">
        <v>655</v>
      </c>
      <c r="W1178">
        <v>7648</v>
      </c>
      <c r="AI1178">
        <v>0.43540000000000001</v>
      </c>
      <c r="AU1178">
        <v>0.74060000000000004</v>
      </c>
      <c r="AY1178">
        <v>0.67810000000000004</v>
      </c>
      <c r="BF1178">
        <v>0.50080000000000002</v>
      </c>
      <c r="BR1178">
        <v>43407</v>
      </c>
      <c r="CD1178">
        <v>25000</v>
      </c>
      <c r="CP1178">
        <v>8725</v>
      </c>
      <c r="DA1178">
        <v>14</v>
      </c>
      <c r="DP1178">
        <v>0.75490000000000002</v>
      </c>
    </row>
    <row r="1179" spans="1:120" x14ac:dyDescent="0.2">
      <c r="A1179">
        <v>0.93259999999999998</v>
      </c>
      <c r="J1179">
        <v>1211</v>
      </c>
      <c r="W1179">
        <v>35070</v>
      </c>
      <c r="AI1179">
        <v>0.34970000000000001</v>
      </c>
      <c r="AU1179">
        <v>0.31580000000000003</v>
      </c>
      <c r="AY1179">
        <v>0.67920000000000003</v>
      </c>
      <c r="BF1179">
        <v>0.50760000000000005</v>
      </c>
      <c r="BR1179">
        <v>51562</v>
      </c>
      <c r="CD1179">
        <v>26163</v>
      </c>
      <c r="CP1179">
        <v>7705</v>
      </c>
      <c r="DA1179">
        <v>11</v>
      </c>
      <c r="DP1179">
        <v>0.75509999999999999</v>
      </c>
    </row>
    <row r="1180" spans="1:120" x14ac:dyDescent="0.2">
      <c r="A1180">
        <v>0.96030000000000004</v>
      </c>
      <c r="J1180">
        <v>132</v>
      </c>
      <c r="W1180">
        <v>45846</v>
      </c>
      <c r="AI1180">
        <v>0.61309999999999998</v>
      </c>
      <c r="AU1180">
        <v>0.67530000000000001</v>
      </c>
      <c r="AY1180">
        <v>0.66669999999999996</v>
      </c>
      <c r="BF1180">
        <v>0.24030000000000001</v>
      </c>
      <c r="BR1180">
        <v>57673</v>
      </c>
      <c r="CD1180">
        <v>25000</v>
      </c>
      <c r="CP1180">
        <v>8748</v>
      </c>
      <c r="DA1180">
        <v>9</v>
      </c>
      <c r="DP1180">
        <v>0.75560000000000005</v>
      </c>
    </row>
    <row r="1181" spans="1:120" x14ac:dyDescent="0.2">
      <c r="A1181">
        <v>0.62080000000000002</v>
      </c>
      <c r="J1181">
        <v>172</v>
      </c>
      <c r="W1181">
        <v>17280</v>
      </c>
      <c r="AI1181">
        <v>0.20749999999999999</v>
      </c>
      <c r="AU1181">
        <v>0.51649999999999996</v>
      </c>
      <c r="AY1181">
        <v>0.62350000000000005</v>
      </c>
      <c r="BF1181">
        <v>0.37640000000000001</v>
      </c>
      <c r="BR1181">
        <v>38342</v>
      </c>
      <c r="CD1181">
        <v>27000</v>
      </c>
      <c r="CP1181">
        <v>5406</v>
      </c>
      <c r="DA1181">
        <v>9</v>
      </c>
      <c r="DP1181">
        <v>0.75560000000000005</v>
      </c>
    </row>
    <row r="1182" spans="1:120" x14ac:dyDescent="0.2">
      <c r="A1182">
        <v>0.62160000000000004</v>
      </c>
      <c r="J1182">
        <v>423</v>
      </c>
      <c r="W1182">
        <v>16896</v>
      </c>
      <c r="AI1182">
        <v>0.25</v>
      </c>
      <c r="AU1182">
        <v>0.92559999999999998</v>
      </c>
      <c r="AY1182">
        <v>0.58020000000000005</v>
      </c>
      <c r="BF1182">
        <v>0.50539999999999996</v>
      </c>
      <c r="BR1182">
        <v>35730</v>
      </c>
      <c r="CD1182">
        <v>29669</v>
      </c>
      <c r="CP1182">
        <v>6609</v>
      </c>
      <c r="DA1182">
        <v>10</v>
      </c>
      <c r="DP1182">
        <v>0.75600000000000001</v>
      </c>
    </row>
    <row r="1183" spans="1:120" x14ac:dyDescent="0.2">
      <c r="A1183">
        <v>0.33800000000000002</v>
      </c>
      <c r="J1183">
        <v>875</v>
      </c>
      <c r="W1183">
        <v>33848</v>
      </c>
      <c r="AI1183">
        <v>0.57430000000000003</v>
      </c>
      <c r="AU1183">
        <v>0.70920000000000005</v>
      </c>
      <c r="AY1183">
        <v>0.87209999999999999</v>
      </c>
      <c r="BF1183">
        <v>0.55200000000000005</v>
      </c>
      <c r="BR1183">
        <v>44640</v>
      </c>
      <c r="CD1183">
        <v>26649</v>
      </c>
      <c r="CP1183">
        <v>6493</v>
      </c>
      <c r="DA1183">
        <v>9</v>
      </c>
      <c r="DP1183">
        <v>0.75680000000000003</v>
      </c>
    </row>
    <row r="1184" spans="1:120" x14ac:dyDescent="0.2">
      <c r="A1184">
        <v>0.76670000000000005</v>
      </c>
      <c r="J1184">
        <v>5485</v>
      </c>
      <c r="W1184">
        <v>17538</v>
      </c>
      <c r="AI1184">
        <v>0.21790000000000001</v>
      </c>
      <c r="AU1184">
        <v>0.70479999999999998</v>
      </c>
      <c r="AY1184">
        <v>0.67310000000000003</v>
      </c>
      <c r="BF1184">
        <v>0.6643</v>
      </c>
      <c r="BR1184">
        <v>34409</v>
      </c>
      <c r="CD1184">
        <v>32500</v>
      </c>
      <c r="CP1184">
        <v>5041</v>
      </c>
      <c r="DA1184">
        <v>14</v>
      </c>
      <c r="DP1184">
        <v>0.75690000000000002</v>
      </c>
    </row>
    <row r="1185" spans="1:120" x14ac:dyDescent="0.2">
      <c r="A1185">
        <v>0.80159999999999998</v>
      </c>
      <c r="J1185">
        <v>707</v>
      </c>
      <c r="W1185">
        <v>67642</v>
      </c>
      <c r="AI1185">
        <v>0.89149999999999996</v>
      </c>
      <c r="AU1185">
        <v>0.77249999999999996</v>
      </c>
      <c r="AY1185">
        <v>0.69750000000000001</v>
      </c>
      <c r="BF1185">
        <v>0.1009</v>
      </c>
      <c r="BR1185">
        <v>78158</v>
      </c>
      <c r="CD1185">
        <v>21500</v>
      </c>
      <c r="CP1185">
        <v>12666</v>
      </c>
      <c r="DA1185">
        <v>10</v>
      </c>
      <c r="DP1185">
        <v>0.75700000000000001</v>
      </c>
    </row>
    <row r="1186" spans="1:120" x14ac:dyDescent="0.2">
      <c r="A1186">
        <v>0.2167</v>
      </c>
      <c r="J1186">
        <v>2668</v>
      </c>
      <c r="W1186">
        <v>41500</v>
      </c>
      <c r="AI1186">
        <v>0.42</v>
      </c>
      <c r="AU1186">
        <v>0.79110000000000003</v>
      </c>
      <c r="AY1186">
        <v>0.77759999999999996</v>
      </c>
      <c r="BF1186">
        <v>0.39600000000000002</v>
      </c>
      <c r="BR1186">
        <v>36260</v>
      </c>
      <c r="CD1186">
        <v>25000</v>
      </c>
      <c r="CP1186">
        <v>6280</v>
      </c>
      <c r="DA1186">
        <v>12</v>
      </c>
      <c r="DP1186">
        <v>0.75960000000000005</v>
      </c>
    </row>
    <row r="1187" spans="1:120" x14ac:dyDescent="0.2">
      <c r="A1187">
        <v>0.71340000000000003</v>
      </c>
      <c r="J1187">
        <v>4170</v>
      </c>
      <c r="W1187">
        <v>41636</v>
      </c>
      <c r="AI1187">
        <v>0.46350000000000002</v>
      </c>
      <c r="AU1187">
        <v>0.5</v>
      </c>
      <c r="AY1187">
        <v>0.82499999999999996</v>
      </c>
      <c r="BF1187">
        <v>0.44240000000000002</v>
      </c>
      <c r="BR1187">
        <v>52649</v>
      </c>
      <c r="CD1187">
        <v>25000</v>
      </c>
      <c r="CP1187">
        <v>8244</v>
      </c>
      <c r="DA1187">
        <v>15</v>
      </c>
      <c r="DP1187">
        <v>0.75980000000000003</v>
      </c>
    </row>
    <row r="1188" spans="1:120" x14ac:dyDescent="0.2">
      <c r="A1188">
        <v>0.9113</v>
      </c>
      <c r="J1188">
        <v>10024</v>
      </c>
      <c r="W1188">
        <v>16782</v>
      </c>
      <c r="AI1188">
        <v>0.46679999999999999</v>
      </c>
      <c r="AU1188">
        <v>0.65229999999999999</v>
      </c>
      <c r="AY1188">
        <v>0.84379999999999999</v>
      </c>
      <c r="BF1188">
        <v>0.64910000000000001</v>
      </c>
      <c r="BR1188">
        <v>45344</v>
      </c>
      <c r="CD1188">
        <v>25000</v>
      </c>
      <c r="CP1188">
        <v>9217</v>
      </c>
      <c r="DA1188">
        <v>15</v>
      </c>
      <c r="DP1188">
        <v>0.76</v>
      </c>
    </row>
    <row r="1189" spans="1:120" x14ac:dyDescent="0.2">
      <c r="A1189">
        <v>0.78259999999999996</v>
      </c>
      <c r="J1189">
        <v>673</v>
      </c>
      <c r="W1189">
        <v>8630</v>
      </c>
      <c r="AI1189">
        <v>0.60260000000000002</v>
      </c>
      <c r="AU1189">
        <v>0.60609999999999997</v>
      </c>
      <c r="AY1189">
        <v>0.72089999999999999</v>
      </c>
      <c r="BF1189">
        <v>0.34639999999999999</v>
      </c>
      <c r="BR1189">
        <v>49458</v>
      </c>
      <c r="CD1189">
        <v>21868</v>
      </c>
      <c r="CP1189">
        <v>9069</v>
      </c>
      <c r="DA1189">
        <v>16</v>
      </c>
      <c r="DP1189">
        <v>0.76070000000000004</v>
      </c>
    </row>
    <row r="1190" spans="1:120" x14ac:dyDescent="0.2">
      <c r="A1190">
        <v>0.81830000000000003</v>
      </c>
      <c r="J1190">
        <v>10170</v>
      </c>
      <c r="W1190">
        <v>33550</v>
      </c>
      <c r="AI1190">
        <v>0.34760000000000002</v>
      </c>
      <c r="AU1190">
        <v>0.5625</v>
      </c>
      <c r="AY1190">
        <v>0.83199999999999996</v>
      </c>
      <c r="BF1190">
        <v>0.29249999999999998</v>
      </c>
      <c r="BR1190">
        <v>59841</v>
      </c>
      <c r="CD1190">
        <v>24813</v>
      </c>
      <c r="CP1190">
        <v>5562</v>
      </c>
      <c r="DA1190">
        <v>15</v>
      </c>
      <c r="DP1190">
        <v>0.76170000000000004</v>
      </c>
    </row>
    <row r="1191" spans="1:120" x14ac:dyDescent="0.2">
      <c r="A1191">
        <v>0.66169999999999995</v>
      </c>
      <c r="J1191">
        <v>2467</v>
      </c>
      <c r="W1191">
        <v>19704</v>
      </c>
      <c r="AI1191">
        <v>0.36759999999999998</v>
      </c>
      <c r="AU1191">
        <v>0.60499999999999998</v>
      </c>
      <c r="AY1191">
        <v>0.77939999999999998</v>
      </c>
      <c r="BF1191">
        <v>0.3649</v>
      </c>
      <c r="BR1191">
        <v>48351</v>
      </c>
      <c r="CD1191">
        <v>21000</v>
      </c>
      <c r="CP1191">
        <v>8207</v>
      </c>
      <c r="DA1191">
        <v>18</v>
      </c>
      <c r="DP1191">
        <v>0.76170000000000004</v>
      </c>
    </row>
    <row r="1192" spans="1:120" x14ac:dyDescent="0.2">
      <c r="A1192">
        <v>0.78120000000000001</v>
      </c>
      <c r="J1192">
        <v>267</v>
      </c>
      <c r="W1192">
        <v>17842</v>
      </c>
      <c r="AI1192">
        <v>0.34420000000000001</v>
      </c>
      <c r="AU1192">
        <v>0.65069999999999995</v>
      </c>
      <c r="AY1192">
        <v>0.83689999999999998</v>
      </c>
      <c r="BF1192">
        <v>0.45</v>
      </c>
      <c r="BR1192">
        <v>44962</v>
      </c>
      <c r="CD1192">
        <v>17671</v>
      </c>
      <c r="CP1192">
        <v>5650</v>
      </c>
      <c r="DA1192">
        <v>18</v>
      </c>
      <c r="DP1192">
        <v>0.7621</v>
      </c>
    </row>
    <row r="1193" spans="1:120" x14ac:dyDescent="0.2">
      <c r="A1193">
        <v>0.58150000000000002</v>
      </c>
      <c r="J1193">
        <v>4772</v>
      </c>
      <c r="W1193">
        <v>17714</v>
      </c>
      <c r="AI1193">
        <v>0.26390000000000002</v>
      </c>
      <c r="AU1193">
        <v>0.72519999999999996</v>
      </c>
      <c r="AY1193">
        <v>0.65480000000000005</v>
      </c>
      <c r="BF1193">
        <v>0.37369999999999998</v>
      </c>
      <c r="BR1193">
        <v>42051</v>
      </c>
      <c r="CD1193">
        <v>22626</v>
      </c>
      <c r="CP1193">
        <v>3236</v>
      </c>
      <c r="DA1193">
        <v>11</v>
      </c>
      <c r="DP1193">
        <v>0.76229999999999998</v>
      </c>
    </row>
    <row r="1194" spans="1:120" x14ac:dyDescent="0.2">
      <c r="A1194">
        <v>0.5786</v>
      </c>
      <c r="J1194">
        <v>1498</v>
      </c>
      <c r="W1194">
        <v>17290</v>
      </c>
      <c r="AI1194">
        <v>0.35360000000000003</v>
      </c>
      <c r="AU1194">
        <v>0.8478</v>
      </c>
      <c r="AY1194">
        <v>0.70440000000000003</v>
      </c>
      <c r="BF1194">
        <v>0.45090000000000002</v>
      </c>
      <c r="BR1194">
        <v>45379</v>
      </c>
      <c r="CD1194">
        <v>17367</v>
      </c>
      <c r="CP1194">
        <v>8084</v>
      </c>
      <c r="DA1194">
        <v>16</v>
      </c>
      <c r="DP1194">
        <v>0.76380000000000003</v>
      </c>
    </row>
    <row r="1195" spans="1:120" x14ac:dyDescent="0.2">
      <c r="A1195">
        <v>0.99590000000000001</v>
      </c>
      <c r="J1195">
        <v>1885</v>
      </c>
      <c r="W1195">
        <v>11664</v>
      </c>
      <c r="AI1195">
        <v>0.30349999999999999</v>
      </c>
      <c r="AU1195">
        <v>0.71660000000000001</v>
      </c>
      <c r="AY1195">
        <v>0.85709999999999997</v>
      </c>
      <c r="BF1195">
        <v>0.41420000000000001</v>
      </c>
      <c r="BR1195">
        <v>44358</v>
      </c>
      <c r="CD1195">
        <v>17355</v>
      </c>
      <c r="CP1195">
        <v>7182</v>
      </c>
      <c r="DA1195">
        <v>15</v>
      </c>
      <c r="DP1195">
        <v>0.76429999999999998</v>
      </c>
    </row>
    <row r="1196" spans="1:120" x14ac:dyDescent="0.2">
      <c r="A1196">
        <v>0.65449999999999997</v>
      </c>
      <c r="J1196">
        <v>21773</v>
      </c>
      <c r="W1196">
        <v>27180</v>
      </c>
      <c r="AI1196">
        <v>0.55510000000000004</v>
      </c>
      <c r="AU1196">
        <v>0.83909999999999996</v>
      </c>
      <c r="AY1196">
        <v>0.61509999999999998</v>
      </c>
      <c r="BF1196">
        <v>0.33019999999999999</v>
      </c>
      <c r="BR1196">
        <v>49203</v>
      </c>
      <c r="CD1196">
        <v>26000</v>
      </c>
      <c r="CP1196">
        <v>6798</v>
      </c>
      <c r="DA1196">
        <v>19</v>
      </c>
      <c r="DP1196">
        <v>0.76649999999999996</v>
      </c>
    </row>
    <row r="1197" spans="1:120" x14ac:dyDescent="0.2">
      <c r="A1197">
        <v>0.96540000000000004</v>
      </c>
      <c r="J1197">
        <v>1308</v>
      </c>
      <c r="W1197">
        <v>25754</v>
      </c>
      <c r="AI1197">
        <v>0.68169999999999997</v>
      </c>
      <c r="AU1197">
        <v>0.9</v>
      </c>
      <c r="AY1197">
        <v>0.76160000000000005</v>
      </c>
      <c r="BF1197">
        <v>0.27989999999999998</v>
      </c>
      <c r="BR1197">
        <v>57413</v>
      </c>
      <c r="CD1197">
        <v>20500</v>
      </c>
      <c r="CP1197">
        <v>10704</v>
      </c>
      <c r="DA1197">
        <v>19</v>
      </c>
      <c r="DP1197">
        <v>0.76759999999999995</v>
      </c>
    </row>
    <row r="1198" spans="1:120" x14ac:dyDescent="0.2">
      <c r="A1198">
        <v>0.75039999999999996</v>
      </c>
      <c r="J1198">
        <v>1514</v>
      </c>
      <c r="W1198">
        <v>35570</v>
      </c>
      <c r="AI1198">
        <v>0.52370000000000005</v>
      </c>
      <c r="AU1198">
        <v>0.80489999999999995</v>
      </c>
      <c r="AY1198">
        <v>0.77300000000000002</v>
      </c>
      <c r="BF1198">
        <v>0.1739</v>
      </c>
      <c r="BR1198">
        <v>48434</v>
      </c>
      <c r="CD1198">
        <v>24801</v>
      </c>
      <c r="CP1198">
        <v>8621</v>
      </c>
      <c r="DA1198">
        <v>16</v>
      </c>
      <c r="DP1198">
        <v>0.76770000000000005</v>
      </c>
    </row>
    <row r="1199" spans="1:120" x14ac:dyDescent="0.2">
      <c r="A1199">
        <v>0.49409999999999998</v>
      </c>
      <c r="J1199">
        <v>22734</v>
      </c>
      <c r="W1199">
        <v>35648</v>
      </c>
      <c r="AI1199">
        <v>0.64880000000000004</v>
      </c>
      <c r="AU1199">
        <v>0.66300000000000003</v>
      </c>
      <c r="AY1199">
        <v>0.70809999999999995</v>
      </c>
      <c r="BF1199">
        <v>0.23910000000000001</v>
      </c>
      <c r="BR1199">
        <v>54655</v>
      </c>
      <c r="CD1199">
        <v>20835</v>
      </c>
      <c r="CP1199">
        <v>7805</v>
      </c>
      <c r="DA1199">
        <v>11</v>
      </c>
      <c r="DP1199">
        <v>0.76880000000000004</v>
      </c>
    </row>
    <row r="1200" spans="1:120" x14ac:dyDescent="0.2">
      <c r="A1200">
        <v>0.7702</v>
      </c>
      <c r="J1200">
        <v>3487</v>
      </c>
      <c r="W1200">
        <v>27377</v>
      </c>
      <c r="AI1200">
        <v>0.75329999999999997</v>
      </c>
      <c r="AU1200">
        <v>0.63429999999999997</v>
      </c>
      <c r="AY1200">
        <v>0.94610000000000005</v>
      </c>
      <c r="BF1200">
        <v>0.24970000000000001</v>
      </c>
      <c r="BR1200">
        <v>63126</v>
      </c>
      <c r="CD1200">
        <v>20654</v>
      </c>
      <c r="CP1200">
        <v>11610</v>
      </c>
      <c r="DA1200">
        <v>18</v>
      </c>
      <c r="DP1200">
        <v>0.76939999999999997</v>
      </c>
    </row>
    <row r="1201" spans="1:120" x14ac:dyDescent="0.2">
      <c r="A1201">
        <v>0.76600000000000001</v>
      </c>
      <c r="J1201">
        <v>941</v>
      </c>
      <c r="W1201">
        <v>35470</v>
      </c>
      <c r="AI1201">
        <v>0.56830000000000003</v>
      </c>
      <c r="AU1201">
        <v>0.92110000000000003</v>
      </c>
      <c r="AY1201">
        <v>0.97929999999999995</v>
      </c>
      <c r="BF1201">
        <v>0.2843</v>
      </c>
      <c r="BR1201">
        <v>46885</v>
      </c>
      <c r="CD1201">
        <v>27000</v>
      </c>
      <c r="CP1201">
        <v>7834</v>
      </c>
      <c r="DA1201">
        <v>18</v>
      </c>
      <c r="DP1201">
        <v>0.77010000000000001</v>
      </c>
    </row>
    <row r="1202" spans="1:120" x14ac:dyDescent="0.2">
      <c r="A1202">
        <v>0.98899999999999999</v>
      </c>
      <c r="J1202">
        <v>3018</v>
      </c>
      <c r="W1202">
        <v>20190</v>
      </c>
      <c r="AI1202">
        <v>0.44130000000000003</v>
      </c>
      <c r="AU1202">
        <v>0.44969999999999999</v>
      </c>
      <c r="AY1202">
        <v>0.82720000000000005</v>
      </c>
      <c r="BF1202">
        <v>0.51200000000000001</v>
      </c>
      <c r="BR1202">
        <v>41913</v>
      </c>
      <c r="CD1202">
        <v>21750</v>
      </c>
      <c r="CP1202">
        <v>6356</v>
      </c>
      <c r="DA1202">
        <v>13</v>
      </c>
      <c r="DP1202">
        <v>0.77039999999999997</v>
      </c>
    </row>
    <row r="1203" spans="1:120" x14ac:dyDescent="0.2">
      <c r="A1203">
        <v>0.65820000000000001</v>
      </c>
      <c r="J1203">
        <v>2813</v>
      </c>
      <c r="W1203">
        <v>16740</v>
      </c>
      <c r="AI1203">
        <v>0.31540000000000001</v>
      </c>
      <c r="AU1203">
        <v>0.81859999999999999</v>
      </c>
      <c r="AY1203">
        <v>0.76880000000000004</v>
      </c>
      <c r="BF1203">
        <v>0.41599999999999998</v>
      </c>
      <c r="BR1203">
        <v>45079</v>
      </c>
      <c r="CD1203">
        <v>17000</v>
      </c>
      <c r="CP1203">
        <v>7173</v>
      </c>
      <c r="DA1203">
        <v>25</v>
      </c>
      <c r="DP1203">
        <v>0.77110000000000001</v>
      </c>
    </row>
    <row r="1204" spans="1:120" x14ac:dyDescent="0.2">
      <c r="A1204">
        <v>0.76429999999999998</v>
      </c>
      <c r="J1204">
        <v>576</v>
      </c>
      <c r="W1204">
        <v>50061</v>
      </c>
      <c r="AI1204">
        <v>0.72289999999999999</v>
      </c>
      <c r="AU1204">
        <v>0.63139999999999996</v>
      </c>
      <c r="AY1204">
        <v>0.89800000000000002</v>
      </c>
      <c r="BF1204">
        <v>0.26960000000000001</v>
      </c>
      <c r="BR1204">
        <v>61408</v>
      </c>
      <c r="CD1204">
        <v>21500</v>
      </c>
      <c r="CP1204">
        <v>12082</v>
      </c>
      <c r="DA1204">
        <v>10</v>
      </c>
      <c r="DP1204">
        <v>0.7712</v>
      </c>
    </row>
    <row r="1205" spans="1:120" x14ac:dyDescent="0.2">
      <c r="A1205">
        <v>0.61509999999999998</v>
      </c>
      <c r="J1205">
        <v>3183</v>
      </c>
      <c r="W1205">
        <v>14304</v>
      </c>
      <c r="AI1205">
        <v>0.1331</v>
      </c>
      <c r="AU1205">
        <v>0.57320000000000004</v>
      </c>
      <c r="AY1205">
        <v>0.75290000000000001</v>
      </c>
      <c r="BF1205">
        <v>0.76539999999999997</v>
      </c>
      <c r="BR1205">
        <v>30497</v>
      </c>
      <c r="CD1205">
        <v>34290</v>
      </c>
      <c r="CP1205">
        <v>5502</v>
      </c>
      <c r="DA1205">
        <v>12</v>
      </c>
      <c r="DP1205">
        <v>0.77170000000000005</v>
      </c>
    </row>
    <row r="1206" spans="1:120" x14ac:dyDescent="0.2">
      <c r="A1206">
        <v>0.72540000000000004</v>
      </c>
      <c r="J1206">
        <v>2893</v>
      </c>
      <c r="W1206">
        <v>34970</v>
      </c>
      <c r="AI1206">
        <v>0.65680000000000005</v>
      </c>
      <c r="AU1206">
        <v>0.68989999999999996</v>
      </c>
      <c r="AY1206">
        <v>0.55330000000000001</v>
      </c>
      <c r="BF1206">
        <v>0.2077</v>
      </c>
      <c r="BR1206">
        <v>42101</v>
      </c>
      <c r="CD1206">
        <v>26700</v>
      </c>
      <c r="CP1206">
        <v>7635</v>
      </c>
      <c r="DA1206">
        <v>13</v>
      </c>
      <c r="DP1206">
        <v>0.77249999999999996</v>
      </c>
    </row>
    <row r="1207" spans="1:120" x14ac:dyDescent="0.2">
      <c r="A1207">
        <v>0.54710000000000003</v>
      </c>
      <c r="J1207">
        <v>1536</v>
      </c>
      <c r="W1207">
        <v>32520</v>
      </c>
      <c r="AI1207">
        <v>0.47239999999999999</v>
      </c>
      <c r="AU1207">
        <v>0.8196</v>
      </c>
      <c r="AY1207">
        <v>0.65869999999999995</v>
      </c>
      <c r="BF1207">
        <v>0.34489999999999998</v>
      </c>
      <c r="BR1207">
        <v>45898</v>
      </c>
      <c r="CD1207">
        <v>26471</v>
      </c>
      <c r="CP1207">
        <v>6523</v>
      </c>
      <c r="DA1207">
        <v>12</v>
      </c>
      <c r="DP1207">
        <v>0.77490000000000003</v>
      </c>
    </row>
    <row r="1208" spans="1:120" x14ac:dyDescent="0.2">
      <c r="A1208">
        <v>0.96460000000000001</v>
      </c>
      <c r="J1208">
        <v>747</v>
      </c>
      <c r="W1208">
        <v>17440</v>
      </c>
      <c r="AI1208">
        <v>0.24260000000000001</v>
      </c>
      <c r="AU1208">
        <v>0.85780000000000001</v>
      </c>
      <c r="AY1208">
        <v>0.6492</v>
      </c>
      <c r="BF1208">
        <v>0.62339999999999995</v>
      </c>
      <c r="BR1208">
        <v>31902</v>
      </c>
      <c r="CD1208">
        <v>32500</v>
      </c>
      <c r="CP1208">
        <v>6890</v>
      </c>
      <c r="DA1208">
        <v>13</v>
      </c>
      <c r="DP1208">
        <v>0.77780000000000005</v>
      </c>
    </row>
    <row r="1209" spans="1:120" x14ac:dyDescent="0.2">
      <c r="A1209">
        <v>0.95699999999999996</v>
      </c>
      <c r="J1209">
        <v>10558</v>
      </c>
      <c r="W1209">
        <v>29800</v>
      </c>
      <c r="AI1209">
        <v>0.52359999999999995</v>
      </c>
      <c r="AU1209">
        <v>0.75490000000000002</v>
      </c>
      <c r="AY1209">
        <v>0.85350000000000004</v>
      </c>
      <c r="BF1209">
        <v>0.43070000000000003</v>
      </c>
      <c r="BR1209">
        <v>47756</v>
      </c>
      <c r="CD1209">
        <v>26000</v>
      </c>
      <c r="CP1209">
        <v>5744</v>
      </c>
      <c r="DA1209">
        <v>10</v>
      </c>
      <c r="DP1209">
        <v>0.77780000000000005</v>
      </c>
    </row>
    <row r="1210" spans="1:120" x14ac:dyDescent="0.2">
      <c r="A1210">
        <v>0.99529999999999996</v>
      </c>
      <c r="J1210">
        <v>2705</v>
      </c>
      <c r="W1210">
        <v>38296</v>
      </c>
      <c r="AI1210">
        <v>0.6583</v>
      </c>
      <c r="AU1210">
        <v>0.93469999999999998</v>
      </c>
      <c r="AY1210">
        <v>0.71330000000000005</v>
      </c>
      <c r="BF1210">
        <v>0.1883</v>
      </c>
      <c r="BR1210">
        <v>56416</v>
      </c>
      <c r="CD1210">
        <v>23250</v>
      </c>
      <c r="CP1210">
        <v>10384</v>
      </c>
      <c r="DA1210">
        <v>16</v>
      </c>
      <c r="DP1210">
        <v>0.78010000000000002</v>
      </c>
    </row>
    <row r="1211" spans="1:120" x14ac:dyDescent="0.2">
      <c r="A1211">
        <v>0.60029999999999994</v>
      </c>
      <c r="J1211">
        <v>1706</v>
      </c>
      <c r="W1211">
        <v>38508</v>
      </c>
      <c r="AI1211">
        <v>0.75</v>
      </c>
      <c r="AU1211">
        <v>0.69410000000000005</v>
      </c>
      <c r="AY1211">
        <v>0.68840000000000001</v>
      </c>
      <c r="BF1211">
        <v>0.19800000000000001</v>
      </c>
      <c r="BR1211">
        <v>72085</v>
      </c>
      <c r="CD1211">
        <v>21096</v>
      </c>
      <c r="CP1211">
        <v>10071</v>
      </c>
      <c r="DA1211">
        <v>11</v>
      </c>
      <c r="DP1211">
        <v>0.78049999999999997</v>
      </c>
    </row>
    <row r="1212" spans="1:120" x14ac:dyDescent="0.2">
      <c r="A1212">
        <v>0.22720000000000001</v>
      </c>
      <c r="J1212">
        <v>23300</v>
      </c>
      <c r="W1212">
        <v>18282</v>
      </c>
      <c r="AI1212">
        <v>0.51600000000000001</v>
      </c>
      <c r="AU1212">
        <v>0.53269999999999995</v>
      </c>
      <c r="AY1212">
        <v>0.75529999999999997</v>
      </c>
      <c r="BF1212">
        <v>0.7349</v>
      </c>
      <c r="BR1212">
        <v>40304</v>
      </c>
      <c r="CD1212">
        <v>29000</v>
      </c>
      <c r="CP1212">
        <v>7329</v>
      </c>
      <c r="DA1212">
        <v>13</v>
      </c>
      <c r="DP1212">
        <v>0.78159999999999996</v>
      </c>
    </row>
    <row r="1213" spans="1:120" x14ac:dyDescent="0.2">
      <c r="A1213">
        <v>0.64929999999999999</v>
      </c>
      <c r="J1213">
        <v>840</v>
      </c>
      <c r="W1213">
        <v>40866</v>
      </c>
      <c r="AI1213">
        <v>0.86560000000000004</v>
      </c>
      <c r="AU1213">
        <v>0.60419999999999996</v>
      </c>
      <c r="AY1213">
        <v>0.70630000000000004</v>
      </c>
      <c r="BF1213">
        <v>0.14749999999999999</v>
      </c>
      <c r="BR1213">
        <v>71513</v>
      </c>
      <c r="CD1213">
        <v>21500</v>
      </c>
      <c r="CP1213">
        <v>12153</v>
      </c>
      <c r="DA1213">
        <v>16</v>
      </c>
      <c r="DP1213">
        <v>0.78159999999999996</v>
      </c>
    </row>
    <row r="1214" spans="1:120" x14ac:dyDescent="0.2">
      <c r="A1214">
        <v>0.38340000000000002</v>
      </c>
      <c r="J1214">
        <v>716</v>
      </c>
      <c r="W1214">
        <v>33416</v>
      </c>
      <c r="AI1214">
        <v>0.39529999999999998</v>
      </c>
      <c r="AU1214">
        <v>0.7964</v>
      </c>
      <c r="AY1214">
        <v>0.69330000000000003</v>
      </c>
      <c r="BF1214">
        <v>0.25700000000000001</v>
      </c>
      <c r="BR1214">
        <v>40117</v>
      </c>
      <c r="CD1214">
        <v>26000</v>
      </c>
      <c r="CP1214">
        <v>5977</v>
      </c>
      <c r="DA1214">
        <v>12</v>
      </c>
      <c r="DP1214">
        <v>0.78320000000000001</v>
      </c>
    </row>
    <row r="1215" spans="1:120" x14ac:dyDescent="0.2">
      <c r="A1215">
        <v>0.93959999999999999</v>
      </c>
      <c r="J1215">
        <v>1343</v>
      </c>
      <c r="W1215">
        <v>27900</v>
      </c>
      <c r="AI1215">
        <v>0.46789999999999998</v>
      </c>
      <c r="AU1215">
        <v>0.55779999999999996</v>
      </c>
      <c r="AY1215">
        <v>0.79379999999999995</v>
      </c>
      <c r="BF1215">
        <v>0.3417</v>
      </c>
      <c r="BR1215">
        <v>38951</v>
      </c>
      <c r="CD1215">
        <v>20000</v>
      </c>
      <c r="CP1215">
        <v>6410</v>
      </c>
      <c r="DA1215">
        <v>13</v>
      </c>
      <c r="DP1215">
        <v>0.78459999999999996</v>
      </c>
    </row>
    <row r="1216" spans="1:120" x14ac:dyDescent="0.2">
      <c r="A1216">
        <v>0.94469999999999998</v>
      </c>
      <c r="J1216">
        <v>1173</v>
      </c>
      <c r="W1216">
        <v>22214</v>
      </c>
      <c r="AI1216">
        <v>0.36880000000000002</v>
      </c>
      <c r="AU1216">
        <v>0.70020000000000004</v>
      </c>
      <c r="AY1216">
        <v>0.65100000000000002</v>
      </c>
      <c r="BF1216">
        <v>0.53979999999999995</v>
      </c>
      <c r="BR1216">
        <v>41338</v>
      </c>
      <c r="CD1216">
        <v>22750</v>
      </c>
      <c r="CP1216">
        <v>5937</v>
      </c>
      <c r="DA1216">
        <v>12</v>
      </c>
      <c r="DP1216">
        <v>0.78549999999999998</v>
      </c>
    </row>
    <row r="1217" spans="1:120" x14ac:dyDescent="0.2">
      <c r="A1217">
        <v>0.93930000000000002</v>
      </c>
      <c r="J1217">
        <v>766</v>
      </c>
      <c r="W1217">
        <v>25240</v>
      </c>
      <c r="AI1217">
        <v>0.61539999999999995</v>
      </c>
      <c r="AU1217">
        <v>0.90610000000000002</v>
      </c>
      <c r="AY1217">
        <v>0.58879999999999999</v>
      </c>
      <c r="BF1217">
        <v>0.39779999999999999</v>
      </c>
      <c r="BR1217">
        <v>40867</v>
      </c>
      <c r="CD1217">
        <v>27000</v>
      </c>
      <c r="CP1217">
        <v>6564</v>
      </c>
      <c r="DA1217">
        <v>12</v>
      </c>
      <c r="DP1217">
        <v>0.78590000000000004</v>
      </c>
    </row>
    <row r="1218" spans="1:120" x14ac:dyDescent="0.2">
      <c r="A1218">
        <v>0.6774</v>
      </c>
      <c r="J1218">
        <v>2628</v>
      </c>
      <c r="W1218">
        <v>36710</v>
      </c>
      <c r="AI1218">
        <v>0.45179999999999998</v>
      </c>
      <c r="AU1218">
        <v>0.69610000000000005</v>
      </c>
      <c r="AY1218">
        <v>0.71650000000000003</v>
      </c>
      <c r="BF1218">
        <v>0.46800000000000003</v>
      </c>
      <c r="BR1218">
        <v>53459</v>
      </c>
      <c r="CD1218">
        <v>27000</v>
      </c>
      <c r="CP1218">
        <v>5645</v>
      </c>
      <c r="DA1218">
        <v>15</v>
      </c>
      <c r="DP1218">
        <v>0.78759999999999997</v>
      </c>
    </row>
    <row r="1219" spans="1:120" x14ac:dyDescent="0.2">
      <c r="A1219">
        <v>0.62739999999999996</v>
      </c>
      <c r="J1219">
        <v>2379</v>
      </c>
      <c r="W1219">
        <v>21544</v>
      </c>
      <c r="AI1219">
        <v>0.43390000000000001</v>
      </c>
      <c r="AU1219">
        <v>0.6925</v>
      </c>
      <c r="AY1219">
        <v>0.7752</v>
      </c>
      <c r="BF1219">
        <v>0.37619999999999998</v>
      </c>
      <c r="BR1219">
        <v>43888</v>
      </c>
      <c r="CD1219">
        <v>27000</v>
      </c>
      <c r="CP1219">
        <v>8506</v>
      </c>
      <c r="DA1219">
        <v>13</v>
      </c>
      <c r="DP1219">
        <v>0.78820000000000001</v>
      </c>
    </row>
    <row r="1220" spans="1:120" x14ac:dyDescent="0.2">
      <c r="A1220">
        <v>0.8639</v>
      </c>
      <c r="J1220">
        <v>3397</v>
      </c>
      <c r="W1220">
        <v>59770</v>
      </c>
      <c r="AI1220">
        <v>0.78759999999999997</v>
      </c>
      <c r="AU1220">
        <v>0.72489999999999999</v>
      </c>
      <c r="AY1220">
        <v>0.72089999999999999</v>
      </c>
      <c r="BF1220">
        <v>0.13189999999999999</v>
      </c>
      <c r="BR1220">
        <v>68635</v>
      </c>
      <c r="CD1220">
        <v>23250</v>
      </c>
      <c r="CP1220">
        <v>10399</v>
      </c>
      <c r="DA1220">
        <v>10</v>
      </c>
      <c r="DP1220">
        <v>0.78839999999999999</v>
      </c>
    </row>
    <row r="1221" spans="1:120" x14ac:dyDescent="0.2">
      <c r="A1221">
        <v>0.42949999999999999</v>
      </c>
      <c r="J1221">
        <v>1479</v>
      </c>
      <c r="W1221">
        <v>21300</v>
      </c>
      <c r="AI1221">
        <v>0.49769999999999998</v>
      </c>
      <c r="AU1221">
        <v>0.79549999999999998</v>
      </c>
      <c r="AY1221">
        <v>0.96609999999999996</v>
      </c>
      <c r="BF1221">
        <v>0.38729999999999998</v>
      </c>
      <c r="BR1221">
        <v>42396</v>
      </c>
      <c r="CD1221">
        <v>25000</v>
      </c>
      <c r="CP1221">
        <v>7527</v>
      </c>
      <c r="DA1221">
        <v>18</v>
      </c>
      <c r="DP1221">
        <v>0.78869999999999996</v>
      </c>
    </row>
    <row r="1222" spans="1:120" x14ac:dyDescent="0.2">
      <c r="A1222">
        <v>0.81310000000000004</v>
      </c>
      <c r="J1222">
        <v>1819</v>
      </c>
      <c r="W1222">
        <v>31100</v>
      </c>
      <c r="AI1222">
        <v>0.45140000000000002</v>
      </c>
      <c r="AU1222">
        <v>0.66779999999999995</v>
      </c>
      <c r="AY1222">
        <v>0.8498</v>
      </c>
      <c r="BF1222">
        <v>0.48699999999999999</v>
      </c>
      <c r="BR1222">
        <v>48040</v>
      </c>
      <c r="CD1222">
        <v>26805</v>
      </c>
      <c r="CP1222">
        <v>7467</v>
      </c>
      <c r="DA1222">
        <v>15</v>
      </c>
      <c r="DP1222">
        <v>0.78900000000000003</v>
      </c>
    </row>
    <row r="1223" spans="1:120" x14ac:dyDescent="0.2">
      <c r="A1223">
        <v>0.89790000000000003</v>
      </c>
      <c r="J1223">
        <v>852</v>
      </c>
      <c r="W1223">
        <v>25800</v>
      </c>
      <c r="AI1223">
        <v>0.54530000000000001</v>
      </c>
      <c r="AU1223">
        <v>0.61260000000000003</v>
      </c>
      <c r="AY1223">
        <v>0.78910000000000002</v>
      </c>
      <c r="BF1223">
        <v>0.33350000000000002</v>
      </c>
      <c r="BR1223">
        <v>43035</v>
      </c>
      <c r="CD1223">
        <v>23082</v>
      </c>
      <c r="CP1223">
        <v>6276</v>
      </c>
      <c r="DA1223">
        <v>13</v>
      </c>
      <c r="DP1223">
        <v>0.79059999999999997</v>
      </c>
    </row>
    <row r="1224" spans="1:120" x14ac:dyDescent="0.2">
      <c r="A1224">
        <v>0.66669999999999996</v>
      </c>
      <c r="J1224">
        <v>2962</v>
      </c>
      <c r="W1224">
        <v>44910</v>
      </c>
      <c r="AI1224">
        <v>0.51459999999999995</v>
      </c>
      <c r="AU1224">
        <v>0.92200000000000004</v>
      </c>
      <c r="AY1224">
        <v>0.72709999999999997</v>
      </c>
      <c r="BF1224">
        <v>0.33329999999999999</v>
      </c>
      <c r="BR1224">
        <v>60194</v>
      </c>
      <c r="CD1224">
        <v>26000</v>
      </c>
      <c r="CP1224">
        <v>8263</v>
      </c>
      <c r="DA1224">
        <v>11</v>
      </c>
      <c r="DP1224">
        <v>0.79169999999999996</v>
      </c>
    </row>
    <row r="1225" spans="1:120" x14ac:dyDescent="0.2">
      <c r="A1225">
        <v>0.68369999999999997</v>
      </c>
      <c r="J1225">
        <v>2052</v>
      </c>
      <c r="W1225">
        <v>21218</v>
      </c>
      <c r="AI1225">
        <v>0.39850000000000002</v>
      </c>
      <c r="AU1225">
        <v>0.77429999999999999</v>
      </c>
      <c r="AY1225">
        <v>0.92759999999999998</v>
      </c>
      <c r="BF1225">
        <v>0.39240000000000003</v>
      </c>
      <c r="BR1225">
        <v>45603</v>
      </c>
      <c r="CD1225">
        <v>24275</v>
      </c>
      <c r="CP1225">
        <v>8537</v>
      </c>
      <c r="DA1225">
        <v>16</v>
      </c>
      <c r="DP1225">
        <v>0.79190000000000005</v>
      </c>
    </row>
    <row r="1226" spans="1:120" x14ac:dyDescent="0.2">
      <c r="A1226">
        <v>0.78539999999999999</v>
      </c>
      <c r="J1226">
        <v>29820</v>
      </c>
      <c r="W1226">
        <v>21776</v>
      </c>
      <c r="AI1226">
        <v>0.33989999999999998</v>
      </c>
      <c r="AU1226">
        <v>0.56459999999999999</v>
      </c>
      <c r="AY1226">
        <v>0.94469999999999998</v>
      </c>
      <c r="BF1226">
        <v>0.40110000000000001</v>
      </c>
      <c r="BR1226">
        <v>48088</v>
      </c>
      <c r="CD1226">
        <v>24000</v>
      </c>
      <c r="CP1226">
        <v>8392</v>
      </c>
      <c r="DA1226">
        <v>15</v>
      </c>
      <c r="DP1226">
        <v>0.79469999999999996</v>
      </c>
    </row>
    <row r="1227" spans="1:120" x14ac:dyDescent="0.2">
      <c r="A1227">
        <v>0.72499999999999998</v>
      </c>
      <c r="J1227">
        <v>10377</v>
      </c>
      <c r="W1227">
        <v>35972</v>
      </c>
      <c r="AI1227">
        <v>0.78820000000000001</v>
      </c>
      <c r="AU1227">
        <v>0.69850000000000001</v>
      </c>
      <c r="AY1227">
        <v>0.58540000000000003</v>
      </c>
      <c r="BF1227">
        <v>0.19109999999999999</v>
      </c>
      <c r="BR1227">
        <v>62177</v>
      </c>
      <c r="CD1227">
        <v>21500</v>
      </c>
      <c r="CP1227">
        <v>12414</v>
      </c>
      <c r="DA1227">
        <v>19</v>
      </c>
      <c r="DP1227">
        <v>0.79530000000000001</v>
      </c>
    </row>
    <row r="1228" spans="1:120" x14ac:dyDescent="0.2">
      <c r="A1228">
        <v>0.60150000000000003</v>
      </c>
      <c r="J1228">
        <v>2934</v>
      </c>
      <c r="W1228">
        <v>29628</v>
      </c>
      <c r="AI1228">
        <v>0.48459999999999998</v>
      </c>
      <c r="AU1228">
        <v>0.73609999999999998</v>
      </c>
      <c r="AY1228">
        <v>0.88160000000000005</v>
      </c>
      <c r="BF1228">
        <v>0.26240000000000002</v>
      </c>
      <c r="BR1228">
        <v>47258</v>
      </c>
      <c r="CD1228">
        <v>23750</v>
      </c>
      <c r="CP1228">
        <v>9103</v>
      </c>
      <c r="DA1228">
        <v>17</v>
      </c>
      <c r="DP1228">
        <v>0.79600000000000004</v>
      </c>
    </row>
    <row r="1229" spans="1:120" x14ac:dyDescent="0.2">
      <c r="A1229">
        <v>0.75270000000000004</v>
      </c>
      <c r="J1229">
        <v>4038</v>
      </c>
      <c r="W1229">
        <v>21750</v>
      </c>
      <c r="AI1229">
        <v>0.36630000000000001</v>
      </c>
      <c r="AU1229">
        <v>0.90980000000000005</v>
      </c>
      <c r="AY1229">
        <v>0.73580000000000001</v>
      </c>
      <c r="BF1229">
        <v>0.70489999999999997</v>
      </c>
      <c r="BR1229">
        <v>38262</v>
      </c>
      <c r="CD1229">
        <v>31000</v>
      </c>
      <c r="CP1229">
        <v>8174</v>
      </c>
      <c r="DA1229">
        <v>19</v>
      </c>
      <c r="DP1229">
        <v>0.79720000000000002</v>
      </c>
    </row>
    <row r="1230" spans="1:120" x14ac:dyDescent="0.2">
      <c r="A1230">
        <v>0.82620000000000005</v>
      </c>
      <c r="J1230">
        <v>3523</v>
      </c>
      <c r="W1230">
        <v>23090</v>
      </c>
      <c r="AI1230">
        <v>0.4304</v>
      </c>
      <c r="AU1230">
        <v>0.69969999999999999</v>
      </c>
      <c r="AY1230">
        <v>0.71640000000000004</v>
      </c>
      <c r="BF1230">
        <v>0.46189999999999998</v>
      </c>
      <c r="BR1230">
        <v>48587</v>
      </c>
      <c r="CD1230">
        <v>22310</v>
      </c>
      <c r="CP1230">
        <v>8412</v>
      </c>
      <c r="DA1230">
        <v>15</v>
      </c>
      <c r="DP1230">
        <v>0.79749999999999999</v>
      </c>
    </row>
    <row r="1231" spans="1:120" x14ac:dyDescent="0.2">
      <c r="A1231">
        <v>0.67259999999999998</v>
      </c>
      <c r="J1231">
        <v>1816</v>
      </c>
      <c r="W1231">
        <v>28676</v>
      </c>
      <c r="AI1231">
        <v>0.56979999999999997</v>
      </c>
      <c r="AU1231">
        <v>0.52629999999999999</v>
      </c>
      <c r="AY1231">
        <v>0.72309999999999997</v>
      </c>
      <c r="BF1231">
        <v>0.40960000000000002</v>
      </c>
      <c r="BR1231">
        <v>47185</v>
      </c>
      <c r="CD1231">
        <v>26975</v>
      </c>
      <c r="CP1231">
        <v>8923</v>
      </c>
      <c r="DA1231">
        <v>13</v>
      </c>
      <c r="DP1231">
        <v>0.79779999999999995</v>
      </c>
    </row>
    <row r="1232" spans="1:120" x14ac:dyDescent="0.2">
      <c r="A1232">
        <v>0.79249999999999998</v>
      </c>
      <c r="J1232">
        <v>7560</v>
      </c>
      <c r="W1232">
        <v>56005</v>
      </c>
      <c r="AI1232">
        <v>0.84199999999999997</v>
      </c>
      <c r="AU1232">
        <v>0.86939999999999995</v>
      </c>
      <c r="AY1232">
        <v>0.74060000000000004</v>
      </c>
      <c r="BF1232">
        <v>0.15640000000000001</v>
      </c>
      <c r="BR1232">
        <v>68964</v>
      </c>
      <c r="CD1232">
        <v>25732</v>
      </c>
      <c r="CP1232">
        <v>9083</v>
      </c>
      <c r="DA1232">
        <v>12</v>
      </c>
      <c r="DP1232">
        <v>0.79790000000000005</v>
      </c>
    </row>
    <row r="1233" spans="1:120" x14ac:dyDescent="0.2">
      <c r="A1233">
        <v>0.51939999999999997</v>
      </c>
      <c r="J1233">
        <v>770</v>
      </c>
      <c r="W1233">
        <v>14766</v>
      </c>
      <c r="AI1233">
        <v>0.40239999999999998</v>
      </c>
      <c r="AU1233">
        <v>0.53920000000000001</v>
      </c>
      <c r="AY1233">
        <v>0.31580000000000003</v>
      </c>
      <c r="BF1233">
        <v>0.435</v>
      </c>
      <c r="BR1233">
        <v>44301</v>
      </c>
      <c r="CD1233">
        <v>20547</v>
      </c>
      <c r="CP1233">
        <v>9044</v>
      </c>
      <c r="DA1233">
        <v>14</v>
      </c>
      <c r="DP1233">
        <v>0.79790000000000005</v>
      </c>
    </row>
    <row r="1234" spans="1:120" x14ac:dyDescent="0.2">
      <c r="A1234">
        <v>0.96409999999999996</v>
      </c>
      <c r="J1234">
        <v>7137</v>
      </c>
      <c r="W1234">
        <v>13796</v>
      </c>
      <c r="AI1234">
        <v>0.39800000000000002</v>
      </c>
      <c r="AU1234">
        <v>0.74170000000000003</v>
      </c>
      <c r="AY1234">
        <v>0.67530000000000001</v>
      </c>
      <c r="BF1234">
        <v>0.45429999999999998</v>
      </c>
      <c r="BR1234">
        <v>72529</v>
      </c>
      <c r="CD1234">
        <v>29500</v>
      </c>
      <c r="CP1234">
        <v>10403</v>
      </c>
      <c r="DA1234">
        <v>6</v>
      </c>
      <c r="DP1234">
        <v>0.79790000000000005</v>
      </c>
    </row>
    <row r="1235" spans="1:120" x14ac:dyDescent="0.2">
      <c r="A1235">
        <v>0.82020000000000004</v>
      </c>
      <c r="J1235">
        <v>1547</v>
      </c>
      <c r="W1235">
        <v>42540</v>
      </c>
      <c r="AI1235">
        <v>0.70660000000000001</v>
      </c>
      <c r="AU1235">
        <v>0.74870000000000003</v>
      </c>
      <c r="AY1235">
        <v>0.51649999999999996</v>
      </c>
      <c r="BF1235">
        <v>0.20749999999999999</v>
      </c>
      <c r="BR1235">
        <v>55930</v>
      </c>
      <c r="CD1235">
        <v>20500</v>
      </c>
      <c r="CP1235">
        <v>10550</v>
      </c>
      <c r="DA1235">
        <v>12</v>
      </c>
      <c r="DP1235">
        <v>0.7984</v>
      </c>
    </row>
    <row r="1236" spans="1:120" x14ac:dyDescent="0.2">
      <c r="A1236">
        <v>0.95279999999999998</v>
      </c>
      <c r="J1236">
        <v>1387</v>
      </c>
      <c r="W1236">
        <v>18712</v>
      </c>
      <c r="AI1236">
        <v>0.35049999999999998</v>
      </c>
      <c r="AU1236">
        <v>0.59470000000000001</v>
      </c>
      <c r="AY1236">
        <v>0.92559999999999998</v>
      </c>
      <c r="BF1236">
        <v>0.317</v>
      </c>
      <c r="BR1236">
        <v>47482</v>
      </c>
      <c r="CD1236">
        <v>27249</v>
      </c>
      <c r="CP1236">
        <v>3147</v>
      </c>
      <c r="DA1236">
        <v>15</v>
      </c>
      <c r="DP1236">
        <v>0.79949999999999999</v>
      </c>
    </row>
    <row r="1237" spans="1:120" x14ac:dyDescent="0.2">
      <c r="A1237">
        <v>0.60229999999999995</v>
      </c>
      <c r="J1237">
        <v>905</v>
      </c>
      <c r="W1237">
        <v>34700</v>
      </c>
      <c r="AI1237">
        <v>0.53239999999999998</v>
      </c>
      <c r="AU1237">
        <v>0.8357</v>
      </c>
      <c r="AY1237">
        <v>0.70920000000000005</v>
      </c>
      <c r="BF1237">
        <v>0.3337</v>
      </c>
      <c r="BR1237">
        <v>48382</v>
      </c>
      <c r="CD1237">
        <v>21500</v>
      </c>
      <c r="CP1237">
        <v>6387</v>
      </c>
      <c r="DA1237">
        <v>12</v>
      </c>
      <c r="DP1237">
        <v>0.79990000000000006</v>
      </c>
    </row>
    <row r="1238" spans="1:120" x14ac:dyDescent="0.2">
      <c r="A1238">
        <v>0.90449999999999997</v>
      </c>
      <c r="J1238">
        <v>2104</v>
      </c>
      <c r="W1238">
        <v>38420</v>
      </c>
      <c r="AI1238">
        <v>0.54710000000000003</v>
      </c>
      <c r="AU1238">
        <v>0.75719999999999998</v>
      </c>
      <c r="AY1238">
        <v>0.70479999999999998</v>
      </c>
      <c r="BF1238">
        <v>0.30980000000000002</v>
      </c>
      <c r="BR1238">
        <v>57478</v>
      </c>
      <c r="CD1238">
        <v>27000</v>
      </c>
      <c r="CP1238">
        <v>8036</v>
      </c>
      <c r="DA1238">
        <v>9</v>
      </c>
      <c r="DP1238">
        <v>0.8</v>
      </c>
    </row>
    <row r="1239" spans="1:120" x14ac:dyDescent="0.2">
      <c r="A1239">
        <v>0.86699999999999999</v>
      </c>
      <c r="J1239">
        <v>2997</v>
      </c>
      <c r="W1239">
        <v>27840</v>
      </c>
      <c r="AI1239">
        <v>0.45590000000000003</v>
      </c>
      <c r="AU1239">
        <v>0.73809999999999998</v>
      </c>
      <c r="AY1239">
        <v>0.77249999999999996</v>
      </c>
      <c r="BF1239">
        <v>0.30280000000000001</v>
      </c>
      <c r="BR1239">
        <v>57687</v>
      </c>
      <c r="CD1239">
        <v>17952</v>
      </c>
      <c r="CP1239">
        <v>6114</v>
      </c>
      <c r="DA1239">
        <v>19</v>
      </c>
      <c r="DP1239">
        <v>0.80030000000000001</v>
      </c>
    </row>
    <row r="1240" spans="1:120" x14ac:dyDescent="0.2">
      <c r="A1240">
        <v>0.67330000000000001</v>
      </c>
      <c r="J1240">
        <v>10004</v>
      </c>
      <c r="W1240">
        <v>40572</v>
      </c>
      <c r="AI1240">
        <v>0.72160000000000002</v>
      </c>
      <c r="AU1240">
        <v>0.85870000000000002</v>
      </c>
      <c r="AY1240">
        <v>0.79110000000000003</v>
      </c>
      <c r="BF1240">
        <v>0.24099999999999999</v>
      </c>
      <c r="BR1240">
        <v>55541</v>
      </c>
      <c r="CD1240">
        <v>19500</v>
      </c>
      <c r="CP1240">
        <v>8832</v>
      </c>
      <c r="DA1240">
        <v>13</v>
      </c>
      <c r="DP1240">
        <v>0.80179999999999996</v>
      </c>
    </row>
    <row r="1241" spans="1:120" x14ac:dyDescent="0.2">
      <c r="A1241">
        <v>0.67730000000000001</v>
      </c>
      <c r="J1241">
        <v>1035</v>
      </c>
      <c r="W1241">
        <v>14522</v>
      </c>
      <c r="AI1241">
        <v>0.53210000000000002</v>
      </c>
      <c r="AU1241">
        <v>0.69410000000000005</v>
      </c>
      <c r="AY1241">
        <v>0.5</v>
      </c>
      <c r="BF1241">
        <v>0.3483</v>
      </c>
      <c r="BR1241">
        <v>44859</v>
      </c>
      <c r="CD1241">
        <v>19442</v>
      </c>
      <c r="CP1241">
        <v>8574</v>
      </c>
      <c r="DA1241">
        <v>15</v>
      </c>
      <c r="DP1241">
        <v>0.80210000000000004</v>
      </c>
    </row>
    <row r="1242" spans="1:120" x14ac:dyDescent="0.2">
      <c r="A1242">
        <v>0.8619</v>
      </c>
      <c r="J1242">
        <v>1212</v>
      </c>
      <c r="W1242">
        <v>25858</v>
      </c>
      <c r="AI1242">
        <v>0.29930000000000001</v>
      </c>
      <c r="AU1242">
        <v>0.60119999999999996</v>
      </c>
      <c r="AY1242">
        <v>0.65229999999999999</v>
      </c>
      <c r="BF1242">
        <v>0.51790000000000003</v>
      </c>
      <c r="BR1242">
        <v>45454</v>
      </c>
      <c r="CD1242">
        <v>27000</v>
      </c>
      <c r="CP1242">
        <v>6116</v>
      </c>
      <c r="DA1242">
        <v>12</v>
      </c>
      <c r="DP1242">
        <v>0.80379999999999996</v>
      </c>
    </row>
    <row r="1243" spans="1:120" x14ac:dyDescent="0.2">
      <c r="A1243">
        <v>0.37419999999999998</v>
      </c>
      <c r="J1243">
        <v>743</v>
      </c>
      <c r="W1243">
        <v>25620</v>
      </c>
      <c r="AI1243">
        <v>0.70779999999999998</v>
      </c>
      <c r="AU1243">
        <v>0.47239999999999999</v>
      </c>
      <c r="AY1243">
        <v>0.60609999999999997</v>
      </c>
      <c r="BF1243">
        <v>0.1802</v>
      </c>
      <c r="BR1243">
        <v>47485</v>
      </c>
      <c r="CD1243">
        <v>21500</v>
      </c>
      <c r="CP1243">
        <v>7300</v>
      </c>
      <c r="DA1243">
        <v>10</v>
      </c>
      <c r="DP1243">
        <v>0.80389999999999995</v>
      </c>
    </row>
    <row r="1244" spans="1:120" x14ac:dyDescent="0.2">
      <c r="A1244">
        <v>0.5968</v>
      </c>
      <c r="J1244">
        <v>908</v>
      </c>
      <c r="W1244">
        <v>21122</v>
      </c>
      <c r="AI1244">
        <v>0.56769999999999998</v>
      </c>
      <c r="AU1244">
        <v>0.82269999999999999</v>
      </c>
      <c r="AY1244">
        <v>0.5625</v>
      </c>
      <c r="BF1244">
        <v>0.38700000000000001</v>
      </c>
      <c r="BR1244">
        <v>40596</v>
      </c>
      <c r="CD1244">
        <v>21500</v>
      </c>
      <c r="CP1244">
        <v>6075</v>
      </c>
      <c r="DA1244">
        <v>12</v>
      </c>
      <c r="DP1244">
        <v>0.80520000000000003</v>
      </c>
    </row>
    <row r="1245" spans="1:120" x14ac:dyDescent="0.2">
      <c r="A1245">
        <v>0.65110000000000001</v>
      </c>
      <c r="J1245">
        <v>581</v>
      </c>
      <c r="W1245">
        <v>36194</v>
      </c>
      <c r="AI1245">
        <v>0.47870000000000001</v>
      </c>
      <c r="AU1245">
        <v>0.7167</v>
      </c>
      <c r="AY1245">
        <v>0.60499999999999998</v>
      </c>
      <c r="BF1245">
        <v>0.41639999999999999</v>
      </c>
      <c r="BR1245">
        <v>59831</v>
      </c>
      <c r="CD1245">
        <v>22750</v>
      </c>
      <c r="CP1245">
        <v>5235</v>
      </c>
      <c r="DA1245">
        <v>11</v>
      </c>
      <c r="DP1245">
        <v>0.80549999999999999</v>
      </c>
    </row>
    <row r="1246" spans="1:120" x14ac:dyDescent="0.2">
      <c r="A1246">
        <v>0.99719999999999998</v>
      </c>
      <c r="J1246">
        <v>2617</v>
      </c>
      <c r="W1246">
        <v>12076</v>
      </c>
      <c r="AI1246">
        <v>0.27029999999999998</v>
      </c>
      <c r="AU1246">
        <v>0.77170000000000005</v>
      </c>
      <c r="AY1246">
        <v>0.65069999999999995</v>
      </c>
      <c r="BF1246">
        <v>0.6734</v>
      </c>
      <c r="BR1246">
        <v>35594</v>
      </c>
      <c r="CD1246">
        <v>28070</v>
      </c>
      <c r="CP1246">
        <v>5132</v>
      </c>
      <c r="DA1246">
        <v>10</v>
      </c>
      <c r="DP1246">
        <v>0.80669999999999997</v>
      </c>
    </row>
    <row r="1247" spans="1:120" x14ac:dyDescent="0.2">
      <c r="A1247">
        <v>0.99229999999999996</v>
      </c>
      <c r="J1247">
        <v>1572</v>
      </c>
      <c r="W1247">
        <v>23790</v>
      </c>
      <c r="AI1247">
        <v>0.62590000000000001</v>
      </c>
      <c r="AU1247">
        <v>0.71289999999999998</v>
      </c>
      <c r="AY1247">
        <v>0.72519999999999996</v>
      </c>
      <c r="BF1247">
        <v>0.28739999999999999</v>
      </c>
      <c r="BR1247">
        <v>43222</v>
      </c>
      <c r="CD1247">
        <v>25750</v>
      </c>
      <c r="CP1247">
        <v>7655</v>
      </c>
      <c r="DA1247">
        <v>13</v>
      </c>
      <c r="DP1247">
        <v>0.80720000000000003</v>
      </c>
    </row>
    <row r="1248" spans="1:120" x14ac:dyDescent="0.2">
      <c r="A1248">
        <v>0.70520000000000005</v>
      </c>
      <c r="J1248">
        <v>864</v>
      </c>
      <c r="W1248">
        <v>26938</v>
      </c>
      <c r="AI1248">
        <v>0.49659999999999999</v>
      </c>
      <c r="AU1248">
        <v>0.77380000000000004</v>
      </c>
      <c r="AY1248">
        <v>0.8478</v>
      </c>
      <c r="BF1248">
        <v>0.37130000000000002</v>
      </c>
      <c r="BR1248">
        <v>49956</v>
      </c>
      <c r="CD1248">
        <v>20000</v>
      </c>
      <c r="CP1248">
        <v>7938</v>
      </c>
      <c r="DA1248">
        <v>10</v>
      </c>
      <c r="DP1248">
        <v>0.80879999999999996</v>
      </c>
    </row>
    <row r="1249" spans="1:120" x14ac:dyDescent="0.2">
      <c r="A1249">
        <v>0.62590000000000001</v>
      </c>
      <c r="J1249">
        <v>1005</v>
      </c>
      <c r="W1249">
        <v>10924</v>
      </c>
      <c r="AI1249">
        <v>0.36899999999999999</v>
      </c>
      <c r="AU1249">
        <v>0.79520000000000002</v>
      </c>
      <c r="AY1249">
        <v>0.71660000000000001</v>
      </c>
      <c r="BF1249">
        <v>0.36259999999999998</v>
      </c>
      <c r="BR1249">
        <v>38924</v>
      </c>
      <c r="CD1249">
        <v>21500</v>
      </c>
      <c r="CP1249">
        <v>6695</v>
      </c>
      <c r="DA1249">
        <v>14</v>
      </c>
      <c r="DP1249">
        <v>0.80889999999999995</v>
      </c>
    </row>
    <row r="1250" spans="1:120" x14ac:dyDescent="0.2">
      <c r="A1250">
        <v>0.86709999999999998</v>
      </c>
      <c r="J1250">
        <v>12701</v>
      </c>
      <c r="W1250">
        <v>39284</v>
      </c>
      <c r="AI1250">
        <v>0.5</v>
      </c>
      <c r="AU1250">
        <v>0.92320000000000002</v>
      </c>
      <c r="AY1250">
        <v>0.83909999999999996</v>
      </c>
      <c r="BF1250">
        <v>0.37740000000000001</v>
      </c>
      <c r="BR1250">
        <v>49279</v>
      </c>
      <c r="CD1250">
        <v>25375</v>
      </c>
      <c r="CP1250">
        <v>6851</v>
      </c>
      <c r="DA1250">
        <v>12</v>
      </c>
      <c r="DP1250">
        <v>0.80979999999999996</v>
      </c>
    </row>
    <row r="1251" spans="1:120" x14ac:dyDescent="0.2">
      <c r="A1251">
        <v>0.60919999999999996</v>
      </c>
      <c r="J1251">
        <v>16301</v>
      </c>
      <c r="W1251">
        <v>15384</v>
      </c>
      <c r="AI1251">
        <v>0.50890000000000002</v>
      </c>
      <c r="AU1251">
        <v>0.88859999999999995</v>
      </c>
      <c r="AY1251">
        <v>0.9</v>
      </c>
      <c r="BF1251">
        <v>0.41220000000000001</v>
      </c>
      <c r="BR1251">
        <v>48458</v>
      </c>
      <c r="CD1251">
        <v>23300</v>
      </c>
      <c r="CP1251">
        <v>9632</v>
      </c>
      <c r="DA1251">
        <v>16</v>
      </c>
      <c r="DP1251">
        <v>0.81110000000000004</v>
      </c>
    </row>
    <row r="1252" spans="1:120" x14ac:dyDescent="0.2">
      <c r="A1252">
        <v>0.72030000000000005</v>
      </c>
      <c r="J1252">
        <v>1836</v>
      </c>
      <c r="W1252">
        <v>31574</v>
      </c>
      <c r="AI1252">
        <v>0.53700000000000003</v>
      </c>
      <c r="AU1252">
        <v>0.82809999999999995</v>
      </c>
      <c r="AY1252">
        <v>0.80489999999999995</v>
      </c>
      <c r="BF1252">
        <v>0.31769999999999998</v>
      </c>
      <c r="BR1252">
        <v>48541</v>
      </c>
      <c r="CD1252">
        <v>20000</v>
      </c>
      <c r="CP1252">
        <v>9739</v>
      </c>
      <c r="DA1252">
        <v>17</v>
      </c>
      <c r="DP1252">
        <v>0.81620000000000004</v>
      </c>
    </row>
    <row r="1253" spans="1:120" x14ac:dyDescent="0.2">
      <c r="A1253">
        <v>0.69089999999999996</v>
      </c>
      <c r="J1253">
        <v>1607</v>
      </c>
      <c r="W1253">
        <v>57110</v>
      </c>
      <c r="AI1253">
        <v>0.84530000000000005</v>
      </c>
      <c r="AU1253">
        <v>0.72019999999999995</v>
      </c>
      <c r="AY1253">
        <v>0.66300000000000003</v>
      </c>
      <c r="BF1253">
        <v>0.1593</v>
      </c>
      <c r="BR1253">
        <v>66651</v>
      </c>
      <c r="CD1253">
        <v>21761</v>
      </c>
      <c r="CP1253">
        <v>9481</v>
      </c>
      <c r="DA1253">
        <v>9</v>
      </c>
      <c r="DP1253">
        <v>0.81710000000000005</v>
      </c>
    </row>
    <row r="1254" spans="1:120" x14ac:dyDescent="0.2">
      <c r="A1254">
        <v>0.50349999999999995</v>
      </c>
      <c r="J1254">
        <v>2773</v>
      </c>
      <c r="W1254">
        <v>56120</v>
      </c>
      <c r="AI1254">
        <v>0.79790000000000005</v>
      </c>
      <c r="AU1254">
        <v>0.72519999999999996</v>
      </c>
      <c r="AY1254">
        <v>0.63429999999999997</v>
      </c>
      <c r="BF1254">
        <v>0.1585</v>
      </c>
      <c r="BR1254">
        <v>64911</v>
      </c>
      <c r="CD1254">
        <v>22855</v>
      </c>
      <c r="CP1254">
        <v>10158</v>
      </c>
      <c r="DA1254">
        <v>9</v>
      </c>
      <c r="DP1254">
        <v>0.81740000000000002</v>
      </c>
    </row>
    <row r="1255" spans="1:120" x14ac:dyDescent="0.2">
      <c r="A1255">
        <v>0.56899999999999995</v>
      </c>
      <c r="J1255">
        <v>846</v>
      </c>
      <c r="W1255">
        <v>27300</v>
      </c>
      <c r="AI1255">
        <v>0.49390000000000001</v>
      </c>
      <c r="AU1255">
        <v>0.91900000000000004</v>
      </c>
      <c r="AY1255">
        <v>0.92110000000000003</v>
      </c>
      <c r="BF1255">
        <v>0.30630000000000002</v>
      </c>
      <c r="BR1255">
        <v>53723</v>
      </c>
      <c r="CD1255">
        <v>24500</v>
      </c>
      <c r="CP1255">
        <v>6732</v>
      </c>
      <c r="DA1255">
        <v>19</v>
      </c>
      <c r="DP1255">
        <v>0.81789999999999996</v>
      </c>
    </row>
    <row r="1256" spans="1:120" x14ac:dyDescent="0.2">
      <c r="A1256">
        <v>0.65500000000000003</v>
      </c>
      <c r="J1256">
        <v>10074</v>
      </c>
      <c r="W1256">
        <v>30814</v>
      </c>
      <c r="AI1256">
        <v>0.47589999999999999</v>
      </c>
      <c r="AU1256">
        <v>0.76959999999999995</v>
      </c>
      <c r="AY1256">
        <v>0.44969999999999999</v>
      </c>
      <c r="BF1256">
        <v>0.3921</v>
      </c>
      <c r="BR1256">
        <v>45989</v>
      </c>
      <c r="CD1256">
        <v>20000</v>
      </c>
      <c r="CP1256">
        <v>5870</v>
      </c>
      <c r="DA1256">
        <v>12</v>
      </c>
      <c r="DP1256">
        <v>0.81820000000000004</v>
      </c>
    </row>
    <row r="1257" spans="1:120" x14ac:dyDescent="0.2">
      <c r="A1257">
        <v>0.6885</v>
      </c>
      <c r="J1257">
        <v>30418</v>
      </c>
      <c r="W1257">
        <v>18512</v>
      </c>
      <c r="AI1257">
        <v>0.50239999999999996</v>
      </c>
      <c r="AU1257">
        <v>0.33500000000000002</v>
      </c>
      <c r="AY1257">
        <v>0.81859999999999999</v>
      </c>
      <c r="BF1257">
        <v>0.32800000000000001</v>
      </c>
      <c r="BR1257">
        <v>51151</v>
      </c>
      <c r="CD1257">
        <v>19500</v>
      </c>
      <c r="CP1257">
        <v>10181</v>
      </c>
      <c r="DA1257">
        <v>18</v>
      </c>
      <c r="DP1257">
        <v>0.81879999999999997</v>
      </c>
    </row>
    <row r="1258" spans="1:120" x14ac:dyDescent="0.2">
      <c r="A1258">
        <v>0.81089999999999995</v>
      </c>
      <c r="J1258">
        <v>4866</v>
      </c>
      <c r="W1258">
        <v>33256</v>
      </c>
      <c r="AI1258">
        <v>0.73919999999999997</v>
      </c>
      <c r="AU1258">
        <v>0.78159999999999996</v>
      </c>
      <c r="AY1258">
        <v>0.63139999999999996</v>
      </c>
      <c r="BF1258">
        <v>0.18890000000000001</v>
      </c>
      <c r="BR1258">
        <v>60249</v>
      </c>
      <c r="CD1258">
        <v>20500</v>
      </c>
      <c r="CP1258">
        <v>12968</v>
      </c>
      <c r="DA1258">
        <v>18</v>
      </c>
      <c r="DP1258">
        <v>0.81910000000000005</v>
      </c>
    </row>
    <row r="1259" spans="1:120" x14ac:dyDescent="0.2">
      <c r="A1259">
        <v>0.41599999999999998</v>
      </c>
      <c r="J1259">
        <v>4848</v>
      </c>
      <c r="W1259">
        <v>16600</v>
      </c>
      <c r="AI1259">
        <v>0.52539999999999998</v>
      </c>
      <c r="AU1259">
        <v>0.73599999999999999</v>
      </c>
      <c r="AY1259">
        <v>0.57320000000000004</v>
      </c>
      <c r="BF1259">
        <v>0.34420000000000001</v>
      </c>
      <c r="BR1259">
        <v>44213</v>
      </c>
      <c r="CD1259">
        <v>21024</v>
      </c>
      <c r="CP1259">
        <v>8367</v>
      </c>
      <c r="DA1259">
        <v>16</v>
      </c>
      <c r="DP1259">
        <v>0.81950000000000001</v>
      </c>
    </row>
    <row r="1260" spans="1:120" x14ac:dyDescent="0.2">
      <c r="A1260">
        <v>0.88200000000000001</v>
      </c>
      <c r="J1260">
        <v>8698</v>
      </c>
      <c r="W1260">
        <v>22416</v>
      </c>
      <c r="AI1260">
        <v>0.33989999999999998</v>
      </c>
      <c r="AU1260">
        <v>0.62860000000000005</v>
      </c>
      <c r="AY1260">
        <v>0.68989999999999996</v>
      </c>
      <c r="BF1260">
        <v>0.51129999999999998</v>
      </c>
      <c r="BR1260">
        <v>42730</v>
      </c>
      <c r="CD1260">
        <v>27000</v>
      </c>
      <c r="CP1260">
        <v>8732</v>
      </c>
      <c r="DA1260">
        <v>13</v>
      </c>
      <c r="DP1260">
        <v>0.82050000000000001</v>
      </c>
    </row>
    <row r="1261" spans="1:120" x14ac:dyDescent="0.2">
      <c r="A1261">
        <v>0.70109999999999995</v>
      </c>
      <c r="J1261">
        <v>1737</v>
      </c>
      <c r="W1261">
        <v>15576</v>
      </c>
      <c r="AI1261">
        <v>0.57669999999999999</v>
      </c>
      <c r="AU1261">
        <v>0.89</v>
      </c>
      <c r="AY1261">
        <v>0.8196</v>
      </c>
      <c r="BF1261">
        <v>0.309</v>
      </c>
      <c r="BR1261">
        <v>48501</v>
      </c>
      <c r="CD1261">
        <v>15650</v>
      </c>
      <c r="CP1261">
        <v>9427</v>
      </c>
      <c r="DA1261">
        <v>16</v>
      </c>
      <c r="DP1261">
        <v>0.82230000000000003</v>
      </c>
    </row>
    <row r="1262" spans="1:120" x14ac:dyDescent="0.2">
      <c r="A1262">
        <v>0.76129999999999998</v>
      </c>
      <c r="J1262">
        <v>785</v>
      </c>
      <c r="W1262">
        <v>31300</v>
      </c>
      <c r="AI1262">
        <v>0.53149999999999997</v>
      </c>
      <c r="AU1262">
        <v>0.96340000000000003</v>
      </c>
      <c r="AY1262">
        <v>0.85780000000000001</v>
      </c>
      <c r="BF1262">
        <v>0.32290000000000002</v>
      </c>
      <c r="BR1262">
        <v>49378</v>
      </c>
      <c r="CD1262">
        <v>18744</v>
      </c>
      <c r="CP1262">
        <v>7392</v>
      </c>
      <c r="DA1262">
        <v>20</v>
      </c>
      <c r="DP1262">
        <v>0.82340000000000002</v>
      </c>
    </row>
    <row r="1263" spans="1:120" x14ac:dyDescent="0.2">
      <c r="A1263">
        <v>0.69440000000000002</v>
      </c>
      <c r="J1263">
        <v>1607</v>
      </c>
      <c r="W1263">
        <v>29250</v>
      </c>
      <c r="AI1263">
        <v>0.2545</v>
      </c>
      <c r="AU1263">
        <v>0.80510000000000004</v>
      </c>
      <c r="AY1263">
        <v>0.75490000000000002</v>
      </c>
      <c r="BF1263">
        <v>0.4637</v>
      </c>
      <c r="BR1263">
        <v>44367</v>
      </c>
      <c r="CD1263">
        <v>23250</v>
      </c>
      <c r="CP1263">
        <v>5085</v>
      </c>
      <c r="DA1263">
        <v>18</v>
      </c>
      <c r="DP1263">
        <v>0.82379999999999998</v>
      </c>
    </row>
    <row r="1264" spans="1:120" x14ac:dyDescent="0.2">
      <c r="A1264">
        <v>0.72170000000000001</v>
      </c>
      <c r="J1264">
        <v>7208</v>
      </c>
      <c r="W1264">
        <v>40025</v>
      </c>
      <c r="AI1264">
        <v>0.65959999999999996</v>
      </c>
      <c r="AU1264">
        <v>0.68640000000000001</v>
      </c>
      <c r="AY1264">
        <v>0.93469999999999998</v>
      </c>
      <c r="BF1264">
        <v>0.24540000000000001</v>
      </c>
      <c r="BR1264">
        <v>53990</v>
      </c>
      <c r="CD1264">
        <v>20714</v>
      </c>
      <c r="CP1264">
        <v>8181</v>
      </c>
      <c r="DA1264">
        <v>9</v>
      </c>
      <c r="DP1264">
        <v>0.82530000000000003</v>
      </c>
    </row>
    <row r="1265" spans="1:120" x14ac:dyDescent="0.2">
      <c r="A1265">
        <v>0.60409999999999997</v>
      </c>
      <c r="J1265">
        <v>3195</v>
      </c>
      <c r="W1265">
        <v>67498</v>
      </c>
      <c r="AI1265">
        <v>0.93540000000000001</v>
      </c>
      <c r="AU1265">
        <v>0.79390000000000005</v>
      </c>
      <c r="AY1265">
        <v>0.69410000000000005</v>
      </c>
      <c r="BF1265">
        <v>0.20219999999999999</v>
      </c>
      <c r="BR1265">
        <v>91565</v>
      </c>
      <c r="CD1265">
        <v>14000</v>
      </c>
      <c r="CP1265">
        <v>16361</v>
      </c>
      <c r="DA1265">
        <v>8</v>
      </c>
      <c r="DP1265">
        <v>0.82540000000000002</v>
      </c>
    </row>
    <row r="1266" spans="1:120" x14ac:dyDescent="0.2">
      <c r="A1266">
        <v>5.8599999999999999E-2</v>
      </c>
      <c r="J1266">
        <v>5643</v>
      </c>
      <c r="W1266">
        <v>44200</v>
      </c>
      <c r="AI1266">
        <v>0.59009999999999996</v>
      </c>
      <c r="AU1266">
        <v>0.90949999999999998</v>
      </c>
      <c r="AY1266">
        <v>0.53269999999999995</v>
      </c>
      <c r="BF1266">
        <v>0.2233</v>
      </c>
      <c r="BR1266">
        <v>55736</v>
      </c>
      <c r="CD1266">
        <v>24250</v>
      </c>
      <c r="CP1266">
        <v>8928</v>
      </c>
      <c r="DA1266">
        <v>13</v>
      </c>
      <c r="DP1266">
        <v>0.82569999999999999</v>
      </c>
    </row>
    <row r="1267" spans="1:120" x14ac:dyDescent="0.2">
      <c r="A1267">
        <v>0.6603</v>
      </c>
      <c r="J1267">
        <v>1165</v>
      </c>
      <c r="W1267">
        <v>18300</v>
      </c>
      <c r="AI1267">
        <v>0.43969999999999998</v>
      </c>
      <c r="AU1267">
        <v>0.58299999999999996</v>
      </c>
      <c r="AY1267">
        <v>0.60419999999999996</v>
      </c>
      <c r="BF1267">
        <v>0.27639999999999998</v>
      </c>
      <c r="BR1267">
        <v>50116</v>
      </c>
      <c r="CD1267">
        <v>20000</v>
      </c>
      <c r="CP1267">
        <v>8211</v>
      </c>
      <c r="DA1267">
        <v>19</v>
      </c>
      <c r="DP1267">
        <v>0.83030000000000004</v>
      </c>
    </row>
    <row r="1268" spans="1:120" x14ac:dyDescent="0.2">
      <c r="A1268">
        <v>0.83009999999999995</v>
      </c>
      <c r="J1268">
        <v>14785</v>
      </c>
      <c r="W1268">
        <v>48680</v>
      </c>
      <c r="AI1268">
        <v>0.67049999999999998</v>
      </c>
      <c r="AU1268">
        <v>0.58430000000000004</v>
      </c>
      <c r="AY1268">
        <v>0.7964</v>
      </c>
      <c r="BF1268">
        <v>0.3085</v>
      </c>
      <c r="BR1268">
        <v>61296</v>
      </c>
      <c r="CD1268">
        <v>24500</v>
      </c>
      <c r="CP1268">
        <v>8628</v>
      </c>
      <c r="DA1268">
        <v>11</v>
      </c>
      <c r="DP1268">
        <v>0.83099999999999996</v>
      </c>
    </row>
    <row r="1269" spans="1:120" x14ac:dyDescent="0.2">
      <c r="A1269">
        <v>0.47649999999999998</v>
      </c>
      <c r="J1269">
        <v>1185</v>
      </c>
      <c r="W1269">
        <v>58100</v>
      </c>
      <c r="AI1269">
        <v>0.79990000000000006</v>
      </c>
      <c r="AU1269">
        <v>0.64370000000000005</v>
      </c>
      <c r="AY1269">
        <v>0.55779999999999996</v>
      </c>
      <c r="BF1269">
        <v>0.1245</v>
      </c>
      <c r="BR1269">
        <v>65793</v>
      </c>
      <c r="CD1269">
        <v>23000</v>
      </c>
      <c r="CP1269">
        <v>11998</v>
      </c>
      <c r="DA1269">
        <v>15</v>
      </c>
      <c r="DP1269">
        <v>0.83199999999999996</v>
      </c>
    </row>
    <row r="1270" spans="1:120" x14ac:dyDescent="0.2">
      <c r="A1270">
        <v>0.51280000000000003</v>
      </c>
      <c r="J1270">
        <v>8034</v>
      </c>
      <c r="W1270">
        <v>23500</v>
      </c>
      <c r="AI1270">
        <v>0.44600000000000001</v>
      </c>
      <c r="AU1270">
        <v>0.40910000000000002</v>
      </c>
      <c r="AY1270">
        <v>0.70020000000000004</v>
      </c>
      <c r="BA1270" s="23" t="s">
        <v>7</v>
      </c>
      <c r="BB1270" s="23"/>
      <c r="BF1270">
        <v>0.41420000000000001</v>
      </c>
      <c r="BR1270">
        <v>60883</v>
      </c>
      <c r="CD1270">
        <v>21852</v>
      </c>
      <c r="CP1270">
        <v>6271</v>
      </c>
      <c r="DA1270">
        <v>16</v>
      </c>
      <c r="DP1270">
        <v>0.83209999999999995</v>
      </c>
    </row>
    <row r="1271" spans="1:120" x14ac:dyDescent="0.2">
      <c r="A1271">
        <v>0.91249999999999998</v>
      </c>
      <c r="J1271">
        <v>2403</v>
      </c>
      <c r="W1271">
        <v>20794</v>
      </c>
      <c r="AI1271">
        <v>0.40150000000000002</v>
      </c>
      <c r="AU1271">
        <v>0.77229999999999999</v>
      </c>
      <c r="AY1271">
        <v>0.90610000000000002</v>
      </c>
      <c r="BF1271">
        <v>0.42899999999999999</v>
      </c>
      <c r="BR1271">
        <v>51865</v>
      </c>
      <c r="CD1271">
        <v>23000</v>
      </c>
      <c r="CP1271">
        <v>9497</v>
      </c>
      <c r="DA1271">
        <v>19</v>
      </c>
      <c r="DP1271">
        <v>0.83260000000000001</v>
      </c>
    </row>
    <row r="1272" spans="1:120" x14ac:dyDescent="0.2">
      <c r="A1272">
        <v>0.88580000000000003</v>
      </c>
      <c r="J1272">
        <v>224</v>
      </c>
      <c r="W1272">
        <v>40190</v>
      </c>
      <c r="AI1272">
        <v>0.57010000000000005</v>
      </c>
      <c r="AU1272">
        <v>0.70840000000000003</v>
      </c>
      <c r="AY1272">
        <v>0.69610000000000005</v>
      </c>
      <c r="BA1272" t="s">
        <v>1482</v>
      </c>
      <c r="BB1272">
        <v>0.76461980056980106</v>
      </c>
      <c r="BF1272">
        <v>0.23050000000000001</v>
      </c>
      <c r="BR1272">
        <v>56807</v>
      </c>
      <c r="CD1272">
        <v>21591</v>
      </c>
      <c r="CP1272">
        <v>8487</v>
      </c>
      <c r="DA1272">
        <v>16</v>
      </c>
      <c r="DP1272">
        <v>0.83289999999999997</v>
      </c>
    </row>
    <row r="1273" spans="1:120" x14ac:dyDescent="0.2">
      <c r="A1273">
        <v>0.88839999999999997</v>
      </c>
      <c r="J1273">
        <v>1403</v>
      </c>
      <c r="W1273">
        <v>21730</v>
      </c>
      <c r="AI1273">
        <v>0.28570000000000001</v>
      </c>
      <c r="AU1273">
        <v>0.6371</v>
      </c>
      <c r="AY1273">
        <v>0.6925</v>
      </c>
      <c r="BA1273" t="s">
        <v>1594</v>
      </c>
      <c r="BB1273">
        <v>3.1412108600205875E-3</v>
      </c>
      <c r="BF1273">
        <v>0.48559999999999998</v>
      </c>
      <c r="BR1273">
        <v>43503</v>
      </c>
      <c r="CD1273">
        <v>24912</v>
      </c>
      <c r="CP1273">
        <v>5606</v>
      </c>
      <c r="DA1273">
        <v>13</v>
      </c>
      <c r="DP1273">
        <v>0.83350000000000002</v>
      </c>
    </row>
    <row r="1274" spans="1:120" x14ac:dyDescent="0.2">
      <c r="A1274">
        <v>0.218</v>
      </c>
      <c r="J1274">
        <v>1352</v>
      </c>
      <c r="W1274">
        <v>53930</v>
      </c>
      <c r="AI1274">
        <v>0.73070000000000002</v>
      </c>
      <c r="AU1274">
        <v>0.57230000000000003</v>
      </c>
      <c r="AY1274">
        <v>0.72489999999999999</v>
      </c>
      <c r="BA1274" t="s">
        <v>1486</v>
      </c>
      <c r="BB1274">
        <v>0.7712</v>
      </c>
      <c r="BF1274">
        <v>0.25929999999999997</v>
      </c>
      <c r="BR1274">
        <v>58285</v>
      </c>
      <c r="CD1274">
        <v>23117</v>
      </c>
      <c r="CP1274">
        <v>8867</v>
      </c>
      <c r="DA1274">
        <v>11</v>
      </c>
      <c r="DP1274">
        <v>0.83360000000000001</v>
      </c>
    </row>
    <row r="1275" spans="1:120" x14ac:dyDescent="0.2">
      <c r="A1275">
        <v>0.53439999999999999</v>
      </c>
      <c r="J1275">
        <v>1982</v>
      </c>
      <c r="W1275">
        <v>30680</v>
      </c>
      <c r="AI1275">
        <v>0.47120000000000001</v>
      </c>
      <c r="AU1275">
        <v>0.64870000000000005</v>
      </c>
      <c r="AY1275">
        <v>0.79549999999999998</v>
      </c>
      <c r="BA1275" t="s">
        <v>1596</v>
      </c>
      <c r="BB1275">
        <v>0.5</v>
      </c>
      <c r="BF1275">
        <v>0.32190000000000002</v>
      </c>
      <c r="BR1275">
        <v>52788</v>
      </c>
      <c r="CD1275">
        <v>23250</v>
      </c>
      <c r="CP1275">
        <v>7437</v>
      </c>
      <c r="DA1275">
        <v>14</v>
      </c>
      <c r="DP1275">
        <v>0.83389999999999997</v>
      </c>
    </row>
    <row r="1276" spans="1:120" x14ac:dyDescent="0.2">
      <c r="A1276">
        <v>0.5776</v>
      </c>
      <c r="J1276">
        <v>9912</v>
      </c>
      <c r="W1276">
        <v>45080</v>
      </c>
      <c r="AI1276">
        <v>0.29570000000000002</v>
      </c>
      <c r="AU1276">
        <v>0.69330000000000003</v>
      </c>
      <c r="AY1276">
        <v>0.66779999999999995</v>
      </c>
      <c r="BA1276" t="s">
        <v>1489</v>
      </c>
      <c r="BB1276">
        <v>0.11770113320025527</v>
      </c>
      <c r="BF1276">
        <v>0.52510000000000001</v>
      </c>
      <c r="BR1276">
        <v>45515</v>
      </c>
      <c r="CD1276">
        <v>18953</v>
      </c>
      <c r="CP1276">
        <v>8835</v>
      </c>
      <c r="DA1276">
        <v>14</v>
      </c>
      <c r="DP1276">
        <v>0.83609999999999995</v>
      </c>
    </row>
    <row r="1277" spans="1:120" x14ac:dyDescent="0.2">
      <c r="A1277">
        <v>0.63539999999999996</v>
      </c>
      <c r="J1277">
        <v>1283</v>
      </c>
      <c r="W1277">
        <v>22326</v>
      </c>
      <c r="AI1277">
        <v>0.42809999999999998</v>
      </c>
      <c r="AU1277">
        <v>0.74439999999999995</v>
      </c>
      <c r="AY1277">
        <v>0.61260000000000003</v>
      </c>
      <c r="BA1277" t="s">
        <v>1597</v>
      </c>
      <c r="BB1277">
        <v>1.3853556756624235E-2</v>
      </c>
      <c r="BF1277">
        <v>0.4047</v>
      </c>
      <c r="BR1277">
        <v>50296</v>
      </c>
      <c r="CD1277">
        <v>20500</v>
      </c>
      <c r="CP1277">
        <v>8866</v>
      </c>
      <c r="DA1277">
        <v>17</v>
      </c>
      <c r="DP1277">
        <v>0.83620000000000005</v>
      </c>
    </row>
    <row r="1278" spans="1:120" x14ac:dyDescent="0.2">
      <c r="A1278">
        <v>0.9224</v>
      </c>
      <c r="J1278">
        <v>2886</v>
      </c>
      <c r="W1278">
        <v>32960</v>
      </c>
      <c r="AI1278">
        <v>0.46039999999999998</v>
      </c>
      <c r="AU1278">
        <v>0.67090000000000005</v>
      </c>
      <c r="AY1278">
        <v>0.92200000000000004</v>
      </c>
      <c r="BA1278" t="s">
        <v>1492</v>
      </c>
      <c r="BB1278">
        <v>1.3463788926334206</v>
      </c>
      <c r="BF1278">
        <v>0.40060000000000001</v>
      </c>
      <c r="BR1278">
        <v>54771</v>
      </c>
      <c r="CD1278">
        <v>24711</v>
      </c>
      <c r="CP1278">
        <v>8035</v>
      </c>
      <c r="DA1278">
        <v>15</v>
      </c>
      <c r="DP1278">
        <v>0.83630000000000004</v>
      </c>
    </row>
    <row r="1279" spans="1:120" x14ac:dyDescent="0.2">
      <c r="A1279">
        <v>0.9</v>
      </c>
      <c r="J1279">
        <v>6078</v>
      </c>
      <c r="W1279">
        <v>39430</v>
      </c>
      <c r="AI1279">
        <v>0.49120000000000003</v>
      </c>
      <c r="AU1279">
        <v>0.65100000000000002</v>
      </c>
      <c r="AY1279">
        <v>0.77429999999999999</v>
      </c>
      <c r="BA1279" t="s">
        <v>1495</v>
      </c>
      <c r="BB1279">
        <v>-0.66069795422710642</v>
      </c>
      <c r="BF1279">
        <v>0.5554</v>
      </c>
      <c r="BR1279">
        <v>55933</v>
      </c>
      <c r="CD1279">
        <v>22642</v>
      </c>
      <c r="CP1279">
        <v>8257</v>
      </c>
      <c r="DA1279">
        <v>18</v>
      </c>
      <c r="DP1279">
        <v>0.8367</v>
      </c>
    </row>
    <row r="1280" spans="1:120" x14ac:dyDescent="0.2">
      <c r="A1280">
        <v>0.84440000000000004</v>
      </c>
      <c r="J1280">
        <v>12555</v>
      </c>
      <c r="W1280">
        <v>21114</v>
      </c>
      <c r="AI1280">
        <v>0.51629999999999998</v>
      </c>
      <c r="AU1280">
        <v>0.86990000000000001</v>
      </c>
      <c r="AY1280">
        <v>0.56459999999999999</v>
      </c>
      <c r="BA1280" t="s">
        <v>1598</v>
      </c>
      <c r="BB1280">
        <v>0.875</v>
      </c>
      <c r="BF1280">
        <v>0.45240000000000002</v>
      </c>
      <c r="BR1280">
        <v>59004</v>
      </c>
      <c r="CD1280">
        <v>17831</v>
      </c>
      <c r="CP1280">
        <v>10108</v>
      </c>
      <c r="DA1280">
        <v>15</v>
      </c>
      <c r="DP1280">
        <v>0.83679999999999999</v>
      </c>
    </row>
    <row r="1281" spans="1:120" x14ac:dyDescent="0.2">
      <c r="A1281">
        <v>0.9052</v>
      </c>
      <c r="J1281">
        <v>2513</v>
      </c>
      <c r="W1281">
        <v>17548</v>
      </c>
      <c r="AI1281">
        <v>0.33200000000000002</v>
      </c>
      <c r="AU1281">
        <v>0.51739999999999997</v>
      </c>
      <c r="AY1281">
        <v>0.69850000000000001</v>
      </c>
      <c r="BA1281" t="s">
        <v>1599</v>
      </c>
      <c r="BB1281">
        <v>0.125</v>
      </c>
      <c r="BF1281">
        <v>0.55220000000000002</v>
      </c>
      <c r="BR1281">
        <v>53551</v>
      </c>
      <c r="CD1281">
        <v>18750</v>
      </c>
      <c r="CP1281">
        <v>9421</v>
      </c>
      <c r="DA1281">
        <v>18</v>
      </c>
      <c r="DP1281">
        <v>0.8377</v>
      </c>
    </row>
    <row r="1282" spans="1:120" x14ac:dyDescent="0.2">
      <c r="A1282">
        <v>0.89959999999999996</v>
      </c>
      <c r="J1282">
        <v>38380</v>
      </c>
      <c r="W1282">
        <v>16989</v>
      </c>
      <c r="AI1282">
        <v>0.26379999999999998</v>
      </c>
      <c r="AU1282">
        <v>0.58189999999999997</v>
      </c>
      <c r="AY1282">
        <v>0.73609999999999998</v>
      </c>
      <c r="BA1282" t="s">
        <v>1600</v>
      </c>
      <c r="BB1282">
        <v>1</v>
      </c>
      <c r="BF1282">
        <v>0.48930000000000001</v>
      </c>
      <c r="BR1282">
        <v>54467</v>
      </c>
      <c r="CD1282">
        <v>18973</v>
      </c>
      <c r="CP1282">
        <v>9358</v>
      </c>
      <c r="DA1282">
        <v>15</v>
      </c>
      <c r="DP1282">
        <v>0.8377</v>
      </c>
    </row>
    <row r="1283" spans="1:120" x14ac:dyDescent="0.2">
      <c r="A1283">
        <v>0.95899999999999996</v>
      </c>
      <c r="J1283">
        <v>713</v>
      </c>
      <c r="W1283">
        <v>22547</v>
      </c>
      <c r="AI1283">
        <v>0.64559999999999995</v>
      </c>
      <c r="AU1283">
        <v>0.71289999999999998</v>
      </c>
      <c r="AY1283">
        <v>0.90980000000000005</v>
      </c>
      <c r="BA1283" t="s">
        <v>1601</v>
      </c>
      <c r="BB1283">
        <v>1073.5262000000007</v>
      </c>
      <c r="BF1283">
        <v>0.41649999999999998</v>
      </c>
      <c r="BR1283">
        <v>62377</v>
      </c>
      <c r="CD1283">
        <v>18194</v>
      </c>
      <c r="CP1283">
        <v>13242</v>
      </c>
      <c r="DA1283">
        <v>22</v>
      </c>
      <c r="DP1283">
        <v>0.83909999999999996</v>
      </c>
    </row>
    <row r="1284" spans="1:120" x14ac:dyDescent="0.2">
      <c r="A1284">
        <v>0.73919999999999997</v>
      </c>
      <c r="J1284">
        <v>1005</v>
      </c>
      <c r="W1284">
        <v>34982</v>
      </c>
      <c r="AI1284">
        <v>0.27979999999999999</v>
      </c>
      <c r="AU1284">
        <v>0.61870000000000003</v>
      </c>
      <c r="AY1284">
        <v>0.69969999999999999</v>
      </c>
      <c r="BA1284" s="3" t="s">
        <v>1602</v>
      </c>
      <c r="BB1284" s="3">
        <v>1404</v>
      </c>
      <c r="BF1284">
        <v>0.44269999999999998</v>
      </c>
      <c r="BR1284">
        <v>48376</v>
      </c>
      <c r="CD1284">
        <v>26793</v>
      </c>
      <c r="CP1284">
        <v>6842</v>
      </c>
      <c r="DA1284">
        <v>10</v>
      </c>
      <c r="DP1284">
        <v>0.8397</v>
      </c>
    </row>
    <row r="1285" spans="1:120" x14ac:dyDescent="0.2">
      <c r="A1285">
        <v>0.67369999999999997</v>
      </c>
      <c r="J1285">
        <v>4440</v>
      </c>
      <c r="W1285">
        <v>26709</v>
      </c>
      <c r="AI1285">
        <v>0.33939999999999998</v>
      </c>
      <c r="AU1285">
        <v>0.77829999999999999</v>
      </c>
      <c r="AY1285">
        <v>0.52629999999999999</v>
      </c>
      <c r="BF1285">
        <v>0.61219999999999997</v>
      </c>
      <c r="BR1285">
        <v>42937</v>
      </c>
      <c r="CD1285">
        <v>30750</v>
      </c>
      <c r="CP1285">
        <v>6364</v>
      </c>
      <c r="DA1285">
        <v>14</v>
      </c>
      <c r="DP1285">
        <v>0.83979999999999999</v>
      </c>
    </row>
    <row r="1286" spans="1:120" x14ac:dyDescent="0.2">
      <c r="A1286">
        <v>0.39090000000000003</v>
      </c>
      <c r="J1286">
        <v>8150</v>
      </c>
      <c r="W1286">
        <v>37090</v>
      </c>
      <c r="AI1286">
        <v>0.50980000000000003</v>
      </c>
      <c r="AU1286">
        <v>0.80779999999999996</v>
      </c>
      <c r="AY1286">
        <v>0.86939999999999995</v>
      </c>
      <c r="BF1286">
        <v>0.44600000000000001</v>
      </c>
      <c r="BR1286">
        <v>56733</v>
      </c>
      <c r="CD1286">
        <v>27000</v>
      </c>
      <c r="CP1286">
        <v>9001</v>
      </c>
      <c r="DA1286">
        <v>12</v>
      </c>
      <c r="DP1286">
        <v>0.84</v>
      </c>
    </row>
    <row r="1287" spans="1:120" x14ac:dyDescent="0.2">
      <c r="A1287">
        <v>0.98140000000000005</v>
      </c>
      <c r="J1287">
        <v>6667</v>
      </c>
      <c r="W1287">
        <v>18745</v>
      </c>
      <c r="AI1287">
        <v>0.37319999999999998</v>
      </c>
      <c r="AU1287">
        <v>0.70320000000000005</v>
      </c>
      <c r="AY1287">
        <v>0.53920000000000001</v>
      </c>
      <c r="BF1287">
        <v>0.46489999999999998</v>
      </c>
      <c r="BR1287">
        <v>49652</v>
      </c>
      <c r="CD1287">
        <v>21250</v>
      </c>
      <c r="CP1287">
        <v>9286</v>
      </c>
      <c r="DA1287">
        <v>20</v>
      </c>
      <c r="DP1287">
        <v>0.84040000000000004</v>
      </c>
    </row>
    <row r="1288" spans="1:120" x14ac:dyDescent="0.2">
      <c r="A1288">
        <v>0.86409999999999998</v>
      </c>
      <c r="J1288">
        <v>1468</v>
      </c>
      <c r="W1288">
        <v>19454</v>
      </c>
      <c r="AI1288">
        <v>0.4647</v>
      </c>
      <c r="AU1288">
        <v>0.62419999999999998</v>
      </c>
      <c r="AY1288">
        <v>0.74170000000000003</v>
      </c>
      <c r="BF1288">
        <v>0.64510000000000001</v>
      </c>
      <c r="BR1288">
        <v>48386</v>
      </c>
      <c r="CD1288">
        <v>15000</v>
      </c>
      <c r="CP1288">
        <v>9203</v>
      </c>
      <c r="DA1288">
        <v>21</v>
      </c>
      <c r="DP1288">
        <v>0.84199999999999997</v>
      </c>
    </row>
    <row r="1289" spans="1:120" x14ac:dyDescent="0.2">
      <c r="A1289">
        <v>0.44369999999999998</v>
      </c>
      <c r="J1289">
        <v>1252</v>
      </c>
      <c r="W1289">
        <v>37160</v>
      </c>
      <c r="AI1289">
        <v>0.58579999999999999</v>
      </c>
      <c r="AU1289">
        <v>0.63519999999999999</v>
      </c>
      <c r="AY1289">
        <v>0.74870000000000003</v>
      </c>
      <c r="BF1289">
        <v>0.13289999999999999</v>
      </c>
      <c r="BR1289">
        <v>57103</v>
      </c>
      <c r="CD1289">
        <v>26000</v>
      </c>
      <c r="CP1289">
        <v>6550</v>
      </c>
      <c r="DA1289">
        <v>11</v>
      </c>
      <c r="DP1289">
        <v>0.8427</v>
      </c>
    </row>
    <row r="1290" spans="1:120" x14ac:dyDescent="0.2">
      <c r="A1290">
        <v>0.38009999999999999</v>
      </c>
      <c r="J1290">
        <v>2759</v>
      </c>
      <c r="W1290">
        <v>28540</v>
      </c>
      <c r="AI1290">
        <v>0.51359999999999995</v>
      </c>
      <c r="AU1290">
        <v>0.63929999999999998</v>
      </c>
      <c r="AY1290">
        <v>0.59470000000000001</v>
      </c>
      <c r="BF1290">
        <v>0.34320000000000001</v>
      </c>
      <c r="BR1290">
        <v>53787</v>
      </c>
      <c r="CD1290">
        <v>20948</v>
      </c>
      <c r="CP1290">
        <v>6790</v>
      </c>
      <c r="DA1290">
        <v>11</v>
      </c>
      <c r="DP1290">
        <v>0.84299999999999997</v>
      </c>
    </row>
    <row r="1291" spans="1:120" x14ac:dyDescent="0.2">
      <c r="A1291">
        <v>0.73099999999999998</v>
      </c>
      <c r="J1291">
        <v>1176</v>
      </c>
      <c r="W1291">
        <v>32020</v>
      </c>
      <c r="AI1291">
        <v>0.49309999999999998</v>
      </c>
      <c r="AU1291">
        <v>0.76649999999999996</v>
      </c>
      <c r="AY1291">
        <v>0.8357</v>
      </c>
      <c r="BF1291">
        <v>0.39650000000000002</v>
      </c>
      <c r="BR1291">
        <v>56132</v>
      </c>
      <c r="CD1291">
        <v>26000</v>
      </c>
      <c r="CP1291">
        <v>8752</v>
      </c>
      <c r="DA1291">
        <v>17</v>
      </c>
      <c r="DP1291">
        <v>0.84299999999999997</v>
      </c>
    </row>
    <row r="1292" spans="1:120" x14ac:dyDescent="0.2">
      <c r="A1292">
        <v>0.95760000000000001</v>
      </c>
      <c r="J1292">
        <v>4087</v>
      </c>
      <c r="W1292">
        <v>32340</v>
      </c>
      <c r="AI1292">
        <v>0.44290000000000002</v>
      </c>
      <c r="AU1292">
        <v>0.81110000000000004</v>
      </c>
      <c r="AY1292">
        <v>0.75719999999999998</v>
      </c>
      <c r="BF1292">
        <v>0.2382</v>
      </c>
      <c r="BR1292">
        <v>48779</v>
      </c>
      <c r="CD1292">
        <v>27000</v>
      </c>
      <c r="CP1292">
        <v>7497</v>
      </c>
      <c r="DA1292">
        <v>16</v>
      </c>
      <c r="DP1292">
        <v>0.84389999999999998</v>
      </c>
    </row>
    <row r="1293" spans="1:120" x14ac:dyDescent="0.2">
      <c r="A1293">
        <v>0.57040000000000002</v>
      </c>
      <c r="J1293">
        <v>34341</v>
      </c>
      <c r="W1293">
        <v>12530</v>
      </c>
      <c r="AI1293">
        <v>0.4274</v>
      </c>
      <c r="AU1293">
        <v>0.48980000000000001</v>
      </c>
      <c r="AY1293">
        <v>0.73809999999999998</v>
      </c>
      <c r="BF1293">
        <v>0.40649999999999997</v>
      </c>
      <c r="BR1293">
        <v>55747</v>
      </c>
      <c r="CD1293">
        <v>21030</v>
      </c>
      <c r="CP1293">
        <v>8183</v>
      </c>
      <c r="DA1293">
        <v>18</v>
      </c>
      <c r="DP1293">
        <v>0.84530000000000005</v>
      </c>
    </row>
    <row r="1294" spans="1:120" x14ac:dyDescent="0.2">
      <c r="A1294">
        <v>0.93520000000000003</v>
      </c>
      <c r="J1294">
        <v>28666</v>
      </c>
      <c r="W1294">
        <v>21149</v>
      </c>
      <c r="AI1294">
        <v>0.60709999999999997</v>
      </c>
      <c r="AU1294">
        <v>0.75619999999999998</v>
      </c>
      <c r="AY1294">
        <v>0.85870000000000002</v>
      </c>
      <c r="BF1294">
        <v>0.38040000000000002</v>
      </c>
      <c r="BR1294">
        <v>57010</v>
      </c>
      <c r="CD1294">
        <v>19250</v>
      </c>
      <c r="CP1294">
        <v>11092</v>
      </c>
      <c r="DA1294">
        <v>25</v>
      </c>
      <c r="DP1294">
        <v>0.8468</v>
      </c>
    </row>
    <row r="1295" spans="1:120" x14ac:dyDescent="0.2">
      <c r="A1295">
        <v>0.72230000000000005</v>
      </c>
      <c r="J1295">
        <v>620</v>
      </c>
      <c r="W1295">
        <v>19827</v>
      </c>
      <c r="AI1295">
        <v>0.50900000000000001</v>
      </c>
      <c r="AU1295">
        <v>0.97409999999999997</v>
      </c>
      <c r="AY1295">
        <v>0.69410000000000005</v>
      </c>
      <c r="BF1295">
        <v>0.65080000000000005</v>
      </c>
      <c r="BR1295">
        <v>49620</v>
      </c>
      <c r="CD1295">
        <v>12950</v>
      </c>
      <c r="CP1295">
        <v>9041</v>
      </c>
      <c r="DA1295">
        <v>20</v>
      </c>
      <c r="DP1295">
        <v>0.84750000000000003</v>
      </c>
    </row>
    <row r="1296" spans="1:120" x14ac:dyDescent="0.2">
      <c r="A1296">
        <v>0.94189999999999996</v>
      </c>
      <c r="J1296">
        <v>8877</v>
      </c>
      <c r="W1296">
        <v>13498</v>
      </c>
      <c r="AI1296">
        <v>0.26869999999999999</v>
      </c>
      <c r="AU1296">
        <v>0.79669999999999996</v>
      </c>
      <c r="AY1296">
        <v>0.60119999999999996</v>
      </c>
      <c r="BF1296">
        <v>0.67279999999999995</v>
      </c>
      <c r="BR1296">
        <v>29288</v>
      </c>
      <c r="CD1296">
        <v>23373</v>
      </c>
      <c r="CP1296">
        <v>6785</v>
      </c>
      <c r="DA1296">
        <v>20</v>
      </c>
      <c r="DP1296">
        <v>0.84760000000000002</v>
      </c>
    </row>
    <row r="1297" spans="1:120" x14ac:dyDescent="0.2">
      <c r="A1297">
        <v>0.40279999999999999</v>
      </c>
      <c r="J1297">
        <v>4776</v>
      </c>
      <c r="W1297">
        <v>26874</v>
      </c>
      <c r="AI1297">
        <v>0.432</v>
      </c>
      <c r="AU1297">
        <v>0.77700000000000002</v>
      </c>
      <c r="AY1297">
        <v>0.47239999999999999</v>
      </c>
      <c r="BF1297">
        <v>0.65600000000000003</v>
      </c>
      <c r="BR1297">
        <v>45411</v>
      </c>
      <c r="CD1297">
        <v>27000</v>
      </c>
      <c r="CP1297">
        <v>9530</v>
      </c>
      <c r="DA1297">
        <v>17</v>
      </c>
      <c r="DP1297">
        <v>0.84809999999999997</v>
      </c>
    </row>
    <row r="1298" spans="1:120" x14ac:dyDescent="0.2">
      <c r="A1298">
        <v>0.79310000000000003</v>
      </c>
      <c r="J1298">
        <v>2493</v>
      </c>
      <c r="W1298">
        <v>64144</v>
      </c>
      <c r="AI1298">
        <v>0.94640000000000002</v>
      </c>
      <c r="AU1298">
        <v>0.73250000000000004</v>
      </c>
      <c r="AY1298">
        <v>0.82269999999999999</v>
      </c>
      <c r="BF1298">
        <v>0.17030000000000001</v>
      </c>
      <c r="BR1298">
        <v>89718</v>
      </c>
      <c r="CD1298">
        <v>11000</v>
      </c>
      <c r="CP1298">
        <v>18454</v>
      </c>
      <c r="DA1298">
        <v>6</v>
      </c>
      <c r="DP1298">
        <v>0.85129999999999995</v>
      </c>
    </row>
    <row r="1299" spans="1:120" x14ac:dyDescent="0.2">
      <c r="A1299">
        <v>0.08</v>
      </c>
      <c r="J1299">
        <v>3220</v>
      </c>
      <c r="W1299">
        <v>51384</v>
      </c>
      <c r="AI1299">
        <v>0.62590000000000001</v>
      </c>
      <c r="AU1299">
        <v>0.66790000000000005</v>
      </c>
      <c r="AY1299">
        <v>0.7167</v>
      </c>
      <c r="BF1299">
        <v>0.42370000000000002</v>
      </c>
      <c r="BR1299">
        <v>58826</v>
      </c>
      <c r="CD1299">
        <v>24803</v>
      </c>
      <c r="CP1299">
        <v>9902</v>
      </c>
      <c r="DA1299">
        <v>12</v>
      </c>
      <c r="DP1299">
        <v>0.8518</v>
      </c>
    </row>
    <row r="1300" spans="1:120" x14ac:dyDescent="0.2">
      <c r="A1300">
        <v>0.81420000000000003</v>
      </c>
      <c r="J1300">
        <v>17743</v>
      </c>
      <c r="W1300">
        <v>34634</v>
      </c>
      <c r="AI1300">
        <v>0.68769999999999998</v>
      </c>
      <c r="AU1300">
        <v>0.73</v>
      </c>
      <c r="AY1300">
        <v>0.77170000000000005</v>
      </c>
      <c r="BF1300">
        <v>0.41639999999999999</v>
      </c>
      <c r="BR1300">
        <v>59224</v>
      </c>
      <c r="CD1300">
        <v>19928</v>
      </c>
      <c r="CP1300">
        <v>7661</v>
      </c>
      <c r="DA1300">
        <v>16</v>
      </c>
      <c r="DP1300">
        <v>0.85199999999999998</v>
      </c>
    </row>
    <row r="1301" spans="1:120" x14ac:dyDescent="0.2">
      <c r="A1301">
        <v>0.8992</v>
      </c>
      <c r="J1301">
        <v>1053</v>
      </c>
      <c r="W1301">
        <v>19068</v>
      </c>
      <c r="AI1301">
        <v>0.54759999999999998</v>
      </c>
      <c r="AU1301">
        <v>0.9052</v>
      </c>
      <c r="AY1301">
        <v>0.71289999999999998</v>
      </c>
      <c r="BF1301">
        <v>0.4133</v>
      </c>
      <c r="BR1301">
        <v>54211</v>
      </c>
      <c r="CD1301">
        <v>21983</v>
      </c>
      <c r="CP1301">
        <v>8196</v>
      </c>
      <c r="DA1301">
        <v>19</v>
      </c>
      <c r="DP1301">
        <v>0.8528</v>
      </c>
    </row>
    <row r="1302" spans="1:120" x14ac:dyDescent="0.2">
      <c r="A1302">
        <v>0.90259999999999996</v>
      </c>
      <c r="J1302">
        <v>1951</v>
      </c>
      <c r="W1302">
        <v>39266</v>
      </c>
      <c r="AI1302">
        <v>0.43180000000000002</v>
      </c>
      <c r="AU1302">
        <v>0.75160000000000005</v>
      </c>
      <c r="AY1302">
        <v>0.77380000000000004</v>
      </c>
      <c r="BF1302">
        <v>0.43790000000000001</v>
      </c>
      <c r="BR1302">
        <v>52228</v>
      </c>
      <c r="CD1302">
        <v>23250</v>
      </c>
      <c r="CP1302">
        <v>7796</v>
      </c>
      <c r="DA1302">
        <v>13</v>
      </c>
      <c r="DP1302">
        <v>0.85429999999999995</v>
      </c>
    </row>
    <row r="1303" spans="1:120" x14ac:dyDescent="0.2">
      <c r="A1303">
        <v>0.88200000000000001</v>
      </c>
      <c r="J1303">
        <v>7277</v>
      </c>
      <c r="W1303">
        <v>37434</v>
      </c>
      <c r="AI1303">
        <v>0.58930000000000005</v>
      </c>
      <c r="AU1303">
        <v>0.80600000000000005</v>
      </c>
      <c r="AY1303">
        <v>0.79520000000000002</v>
      </c>
      <c r="BF1303">
        <v>0.3861</v>
      </c>
      <c r="BR1303">
        <v>56955</v>
      </c>
      <c r="CD1303">
        <v>25563</v>
      </c>
      <c r="CP1303">
        <v>10724</v>
      </c>
      <c r="DA1303">
        <v>11</v>
      </c>
      <c r="DP1303">
        <v>0.85499999999999998</v>
      </c>
    </row>
    <row r="1304" spans="1:120" x14ac:dyDescent="0.2">
      <c r="A1304">
        <v>0.97760000000000002</v>
      </c>
      <c r="J1304">
        <v>1479</v>
      </c>
      <c r="W1304">
        <v>67040</v>
      </c>
      <c r="AI1304">
        <v>0.8427</v>
      </c>
      <c r="AU1304">
        <v>0.71689999999999998</v>
      </c>
      <c r="AY1304">
        <v>0.92320000000000002</v>
      </c>
      <c r="BF1304">
        <v>0.12759999999999999</v>
      </c>
      <c r="BR1304">
        <v>78354</v>
      </c>
      <c r="CD1304">
        <v>19500</v>
      </c>
      <c r="CP1304">
        <v>14916</v>
      </c>
      <c r="DA1304">
        <v>11</v>
      </c>
      <c r="DP1304">
        <v>0.85509999999999997</v>
      </c>
    </row>
    <row r="1305" spans="1:120" x14ac:dyDescent="0.2">
      <c r="A1305">
        <v>0.63349999999999995</v>
      </c>
      <c r="J1305">
        <v>1440</v>
      </c>
      <c r="W1305">
        <v>25064</v>
      </c>
      <c r="AI1305">
        <v>0.41560000000000002</v>
      </c>
      <c r="AU1305">
        <v>0.80079999999999996</v>
      </c>
      <c r="AY1305">
        <v>0.88859999999999995</v>
      </c>
      <c r="BF1305">
        <v>0.47799999999999998</v>
      </c>
      <c r="BR1305">
        <v>46238</v>
      </c>
      <c r="CD1305">
        <v>24725</v>
      </c>
      <c r="CP1305">
        <v>6539</v>
      </c>
      <c r="DA1305">
        <v>15</v>
      </c>
      <c r="DP1305">
        <v>0.85609999999999997</v>
      </c>
    </row>
    <row r="1306" spans="1:120" x14ac:dyDescent="0.2">
      <c r="A1306">
        <v>0.89019999999999999</v>
      </c>
      <c r="J1306">
        <v>8728</v>
      </c>
      <c r="W1306">
        <v>53813</v>
      </c>
      <c r="AI1306">
        <v>0.72789999999999999</v>
      </c>
      <c r="AU1306">
        <v>0.72670000000000001</v>
      </c>
      <c r="AY1306">
        <v>0.82809999999999995</v>
      </c>
      <c r="BF1306">
        <v>0.25330000000000003</v>
      </c>
      <c r="BR1306">
        <v>56878</v>
      </c>
      <c r="CD1306">
        <v>25000</v>
      </c>
      <c r="CP1306">
        <v>8920</v>
      </c>
      <c r="DA1306">
        <v>11</v>
      </c>
      <c r="DP1306">
        <v>0.85670000000000002</v>
      </c>
    </row>
    <row r="1307" spans="1:120" x14ac:dyDescent="0.2">
      <c r="A1307">
        <v>0.43049999999999999</v>
      </c>
      <c r="J1307">
        <v>36177</v>
      </c>
      <c r="W1307">
        <v>23426</v>
      </c>
      <c r="AI1307">
        <v>0.5333</v>
      </c>
      <c r="AU1307">
        <v>0.4491</v>
      </c>
      <c r="AY1307">
        <v>0.72019999999999995</v>
      </c>
      <c r="BF1307">
        <v>0.38869999999999999</v>
      </c>
      <c r="BR1307">
        <v>49634</v>
      </c>
      <c r="CD1307">
        <v>23409</v>
      </c>
      <c r="CP1307">
        <v>8694</v>
      </c>
      <c r="DA1307">
        <v>16</v>
      </c>
      <c r="DP1307">
        <v>0.85819999999999996</v>
      </c>
    </row>
    <row r="1308" spans="1:120" x14ac:dyDescent="0.2">
      <c r="A1308">
        <v>0.93989999999999996</v>
      </c>
      <c r="J1308">
        <v>570</v>
      </c>
      <c r="W1308">
        <v>22930</v>
      </c>
      <c r="AI1308">
        <v>0.55279999999999996</v>
      </c>
      <c r="AU1308">
        <v>0.69850000000000001</v>
      </c>
      <c r="AY1308">
        <v>0.72519999999999996</v>
      </c>
      <c r="BF1308">
        <v>0.37240000000000001</v>
      </c>
      <c r="BR1308">
        <v>56906</v>
      </c>
      <c r="CD1308">
        <v>21000</v>
      </c>
      <c r="CP1308">
        <v>9186</v>
      </c>
      <c r="DA1308">
        <v>21</v>
      </c>
      <c r="DP1308">
        <v>0.85850000000000004</v>
      </c>
    </row>
    <row r="1309" spans="1:120" x14ac:dyDescent="0.2">
      <c r="A1309">
        <v>0.89319999999999999</v>
      </c>
      <c r="J1309">
        <v>1396</v>
      </c>
      <c r="W1309">
        <v>25380</v>
      </c>
      <c r="AI1309">
        <v>0.52339999999999998</v>
      </c>
      <c r="AU1309">
        <v>0.64590000000000003</v>
      </c>
      <c r="AY1309">
        <v>0.91900000000000004</v>
      </c>
      <c r="BF1309">
        <v>0.42109999999999997</v>
      </c>
      <c r="BR1309">
        <v>52946</v>
      </c>
      <c r="CD1309">
        <v>26998</v>
      </c>
      <c r="CP1309">
        <v>6313</v>
      </c>
      <c r="DA1309">
        <v>12</v>
      </c>
      <c r="DP1309">
        <v>0.86029999999999995</v>
      </c>
    </row>
    <row r="1310" spans="1:120" x14ac:dyDescent="0.2">
      <c r="A1310">
        <v>0.78359999999999996</v>
      </c>
      <c r="J1310">
        <v>12673</v>
      </c>
      <c r="W1310">
        <v>17672</v>
      </c>
      <c r="AI1310">
        <v>0.2994</v>
      </c>
      <c r="AU1310">
        <v>0.94310000000000005</v>
      </c>
      <c r="AY1310">
        <v>0.76959999999999995</v>
      </c>
      <c r="BF1310">
        <v>0.57740000000000002</v>
      </c>
      <c r="BR1310">
        <v>41871</v>
      </c>
      <c r="CD1310">
        <v>15900</v>
      </c>
      <c r="CP1310">
        <v>7971</v>
      </c>
      <c r="DA1310">
        <v>11</v>
      </c>
      <c r="DP1310">
        <v>0.86050000000000004</v>
      </c>
    </row>
    <row r="1311" spans="1:120" x14ac:dyDescent="0.2">
      <c r="A1311">
        <v>0.98709999999999998</v>
      </c>
      <c r="J1311">
        <v>4748</v>
      </c>
      <c r="W1311">
        <v>18142</v>
      </c>
      <c r="AI1311">
        <v>0.48209999999999997</v>
      </c>
      <c r="AU1311">
        <v>0.72940000000000005</v>
      </c>
      <c r="AY1311">
        <v>0.33500000000000002</v>
      </c>
      <c r="BF1311">
        <v>0.34399999999999997</v>
      </c>
      <c r="BR1311">
        <v>53040</v>
      </c>
      <c r="CD1311">
        <v>19606</v>
      </c>
      <c r="CP1311">
        <v>8339</v>
      </c>
      <c r="DA1311">
        <v>20</v>
      </c>
      <c r="DP1311">
        <v>0.8609</v>
      </c>
    </row>
    <row r="1312" spans="1:120" x14ac:dyDescent="0.2">
      <c r="A1312">
        <v>0.89549999999999996</v>
      </c>
      <c r="J1312">
        <v>59615</v>
      </c>
      <c r="W1312">
        <v>25746</v>
      </c>
      <c r="AI1312">
        <v>0.41870000000000002</v>
      </c>
      <c r="AU1312">
        <v>0.96740000000000004</v>
      </c>
      <c r="AY1312">
        <v>0.78159999999999996</v>
      </c>
      <c r="BF1312">
        <v>0.52729999999999999</v>
      </c>
      <c r="BR1312">
        <v>51450</v>
      </c>
      <c r="CD1312">
        <v>22934</v>
      </c>
      <c r="CP1312">
        <v>8761</v>
      </c>
      <c r="DA1312">
        <v>18</v>
      </c>
      <c r="DP1312">
        <v>0.86140000000000005</v>
      </c>
    </row>
    <row r="1313" spans="1:120" x14ac:dyDescent="0.2">
      <c r="A1313">
        <v>0.90920000000000001</v>
      </c>
      <c r="J1313">
        <v>32294</v>
      </c>
      <c r="W1313">
        <v>40124</v>
      </c>
      <c r="AI1313">
        <v>0.83909999999999996</v>
      </c>
      <c r="AU1313">
        <v>0.89949999999999997</v>
      </c>
      <c r="AY1313">
        <v>0.73599999999999999</v>
      </c>
      <c r="BF1313">
        <v>0.19639999999999999</v>
      </c>
      <c r="BR1313">
        <v>72097</v>
      </c>
      <c r="CD1313">
        <v>17804</v>
      </c>
      <c r="CP1313">
        <v>14776</v>
      </c>
      <c r="DA1313">
        <v>20</v>
      </c>
      <c r="DP1313">
        <v>0.86219999999999997</v>
      </c>
    </row>
    <row r="1314" spans="1:120" x14ac:dyDescent="0.2">
      <c r="A1314">
        <v>0.57430000000000003</v>
      </c>
      <c r="J1314">
        <v>42855</v>
      </c>
      <c r="W1314">
        <v>29582</v>
      </c>
      <c r="AI1314">
        <v>0.54020000000000001</v>
      </c>
      <c r="AU1314">
        <v>0.78939999999999999</v>
      </c>
      <c r="AY1314">
        <v>0.62860000000000005</v>
      </c>
      <c r="BF1314">
        <v>0.42299999999999999</v>
      </c>
      <c r="BR1314">
        <v>63199</v>
      </c>
      <c r="CD1314">
        <v>17527</v>
      </c>
      <c r="CP1314">
        <v>11502</v>
      </c>
      <c r="DA1314">
        <v>23</v>
      </c>
      <c r="DP1314">
        <v>0.8629</v>
      </c>
    </row>
    <row r="1315" spans="1:120" x14ac:dyDescent="0.2">
      <c r="A1315">
        <v>0.79900000000000004</v>
      </c>
      <c r="J1315">
        <v>21751</v>
      </c>
      <c r="W1315">
        <v>44908</v>
      </c>
      <c r="AI1315">
        <v>0.88900000000000001</v>
      </c>
      <c r="AU1315">
        <v>0.76780000000000004</v>
      </c>
      <c r="AY1315">
        <v>0.89</v>
      </c>
      <c r="BF1315">
        <v>0.25850000000000001</v>
      </c>
      <c r="BR1315">
        <v>75121</v>
      </c>
      <c r="CD1315">
        <v>20500</v>
      </c>
      <c r="CP1315">
        <v>15819</v>
      </c>
      <c r="DA1315">
        <v>18</v>
      </c>
      <c r="DP1315">
        <v>0.86319999999999997</v>
      </c>
    </row>
    <row r="1316" spans="1:120" x14ac:dyDescent="0.2">
      <c r="A1316">
        <v>0.26640000000000003</v>
      </c>
      <c r="J1316">
        <v>21005</v>
      </c>
      <c r="W1316">
        <v>40144</v>
      </c>
      <c r="AI1316">
        <v>0.75690000000000002</v>
      </c>
      <c r="AU1316">
        <v>0.92869999999999997</v>
      </c>
      <c r="AY1316">
        <v>0.96340000000000003</v>
      </c>
      <c r="BF1316">
        <v>0.29970000000000002</v>
      </c>
      <c r="BR1316">
        <v>68227</v>
      </c>
      <c r="CD1316">
        <v>18000</v>
      </c>
      <c r="CP1316">
        <v>15085</v>
      </c>
      <c r="DA1316">
        <v>23</v>
      </c>
      <c r="DP1316">
        <v>0.86399999999999999</v>
      </c>
    </row>
    <row r="1317" spans="1:120" x14ac:dyDescent="0.2">
      <c r="A1317">
        <v>0.65129999999999999</v>
      </c>
      <c r="J1317">
        <v>7440</v>
      </c>
      <c r="W1317">
        <v>25502</v>
      </c>
      <c r="AI1317">
        <v>0.50170000000000003</v>
      </c>
      <c r="AU1317">
        <v>0.61809999999999998</v>
      </c>
      <c r="AY1317">
        <v>0.80510000000000004</v>
      </c>
      <c r="BF1317">
        <v>0.61609999999999998</v>
      </c>
      <c r="BR1317">
        <v>50923</v>
      </c>
      <c r="CD1317">
        <v>18000</v>
      </c>
      <c r="CP1317">
        <v>10239</v>
      </c>
      <c r="DA1317">
        <v>21</v>
      </c>
      <c r="DP1317">
        <v>0.86560000000000004</v>
      </c>
    </row>
    <row r="1318" spans="1:120" x14ac:dyDescent="0.2">
      <c r="A1318">
        <v>0.99919999999999998</v>
      </c>
      <c r="J1318">
        <v>11026</v>
      </c>
      <c r="W1318">
        <v>25494</v>
      </c>
      <c r="AI1318">
        <v>0.5413</v>
      </c>
      <c r="AU1318">
        <v>0.60929999999999995</v>
      </c>
      <c r="AY1318">
        <v>0.68640000000000001</v>
      </c>
      <c r="BF1318">
        <v>0.39739999999999998</v>
      </c>
      <c r="BR1318">
        <v>57053</v>
      </c>
      <c r="CD1318">
        <v>17137</v>
      </c>
      <c r="CP1318">
        <v>10385</v>
      </c>
      <c r="DA1318">
        <v>17</v>
      </c>
      <c r="DP1318">
        <v>0.8679</v>
      </c>
    </row>
    <row r="1319" spans="1:120" x14ac:dyDescent="0.2">
      <c r="A1319">
        <v>0.94020000000000004</v>
      </c>
      <c r="J1319">
        <v>1304</v>
      </c>
      <c r="W1319">
        <v>61740</v>
      </c>
      <c r="AI1319">
        <v>0.85509999999999997</v>
      </c>
      <c r="AU1319">
        <v>0.7984</v>
      </c>
      <c r="AY1319">
        <v>0.79390000000000005</v>
      </c>
      <c r="BF1319">
        <v>0.14319999999999999</v>
      </c>
      <c r="BR1319">
        <v>68424</v>
      </c>
      <c r="CD1319">
        <v>21500</v>
      </c>
      <c r="CP1319">
        <v>13971</v>
      </c>
      <c r="DA1319">
        <v>14</v>
      </c>
      <c r="DP1319">
        <v>0.86870000000000003</v>
      </c>
    </row>
    <row r="1320" spans="1:120" x14ac:dyDescent="0.2">
      <c r="A1320">
        <v>0.44490000000000002</v>
      </c>
      <c r="J1320">
        <v>3911</v>
      </c>
      <c r="W1320">
        <v>36230</v>
      </c>
      <c r="AI1320">
        <v>0.53849999999999998</v>
      </c>
      <c r="AU1320">
        <v>0.66210000000000002</v>
      </c>
      <c r="AY1320">
        <v>0.90949999999999998</v>
      </c>
      <c r="BF1320">
        <v>0.34620000000000001</v>
      </c>
      <c r="BR1320">
        <v>53863</v>
      </c>
      <c r="CD1320">
        <v>25000</v>
      </c>
      <c r="CP1320">
        <v>7741</v>
      </c>
      <c r="DA1320">
        <v>11</v>
      </c>
      <c r="DP1320">
        <v>0.86880000000000002</v>
      </c>
    </row>
    <row r="1321" spans="1:120" x14ac:dyDescent="0.2">
      <c r="A1321">
        <v>0.95709999999999995</v>
      </c>
      <c r="J1321">
        <v>30580</v>
      </c>
      <c r="W1321">
        <v>21504</v>
      </c>
      <c r="AI1321">
        <v>0.3967</v>
      </c>
      <c r="AU1321">
        <v>0.84950000000000003</v>
      </c>
      <c r="AY1321">
        <v>0.58299999999999996</v>
      </c>
      <c r="BF1321">
        <v>0.38690000000000002</v>
      </c>
      <c r="BR1321">
        <v>56073</v>
      </c>
      <c r="CD1321">
        <v>17750</v>
      </c>
      <c r="CP1321">
        <v>9381</v>
      </c>
      <c r="DA1321">
        <v>19</v>
      </c>
      <c r="DP1321">
        <v>0.871</v>
      </c>
    </row>
    <row r="1322" spans="1:120" x14ac:dyDescent="0.2">
      <c r="A1322">
        <v>0.94889999999999997</v>
      </c>
      <c r="J1322">
        <v>6844</v>
      </c>
      <c r="W1322">
        <v>22051</v>
      </c>
      <c r="AI1322">
        <v>0.52639999999999998</v>
      </c>
      <c r="AU1322">
        <v>0.60819999999999996</v>
      </c>
      <c r="AY1322">
        <v>0.58430000000000004</v>
      </c>
      <c r="BF1322">
        <v>0.44059999999999999</v>
      </c>
      <c r="BR1322">
        <v>57131</v>
      </c>
      <c r="CD1322">
        <v>20500</v>
      </c>
      <c r="CP1322">
        <v>10588</v>
      </c>
      <c r="DA1322">
        <v>24</v>
      </c>
      <c r="DP1322">
        <v>0.87170000000000003</v>
      </c>
    </row>
    <row r="1323" spans="1:120" x14ac:dyDescent="0.2">
      <c r="A1323">
        <v>0.8679</v>
      </c>
      <c r="J1323">
        <v>32394</v>
      </c>
      <c r="W1323">
        <v>21473</v>
      </c>
      <c r="AI1323">
        <v>0.22159999999999999</v>
      </c>
      <c r="AU1323">
        <v>0.69550000000000001</v>
      </c>
      <c r="AY1323">
        <v>0.64370000000000005</v>
      </c>
      <c r="BF1323">
        <v>0.72260000000000002</v>
      </c>
      <c r="BR1323">
        <v>38924</v>
      </c>
      <c r="CD1323">
        <v>29000</v>
      </c>
      <c r="CP1323">
        <v>8730</v>
      </c>
      <c r="DA1323">
        <v>19</v>
      </c>
      <c r="DP1323">
        <v>0.87329999999999997</v>
      </c>
    </row>
    <row r="1324" spans="1:120" x14ac:dyDescent="0.2">
      <c r="A1324">
        <v>0.96909999999999996</v>
      </c>
      <c r="J1324">
        <v>1741</v>
      </c>
      <c r="W1324">
        <v>24451</v>
      </c>
      <c r="AI1324">
        <v>0.68689999999999996</v>
      </c>
      <c r="AU1324">
        <v>0.92869999999999997</v>
      </c>
      <c r="AY1324">
        <v>0.40910000000000002</v>
      </c>
      <c r="BF1324">
        <v>0.27750000000000002</v>
      </c>
      <c r="BR1324">
        <v>62454</v>
      </c>
      <c r="CD1324">
        <v>21500</v>
      </c>
      <c r="CP1324">
        <v>11757</v>
      </c>
      <c r="DA1324">
        <v>20</v>
      </c>
      <c r="DP1324">
        <v>0.87570000000000003</v>
      </c>
    </row>
    <row r="1325" spans="1:120" x14ac:dyDescent="0.2">
      <c r="A1325">
        <v>0.72650000000000003</v>
      </c>
      <c r="J1325">
        <v>8767</v>
      </c>
      <c r="W1325">
        <v>39582</v>
      </c>
      <c r="AI1325">
        <v>0.31540000000000001</v>
      </c>
      <c r="AU1325">
        <v>0.44529999999999997</v>
      </c>
      <c r="AY1325">
        <v>0.77229999999999999</v>
      </c>
      <c r="BF1325">
        <v>0.4471</v>
      </c>
      <c r="BR1325">
        <v>54053</v>
      </c>
      <c r="CD1325">
        <v>23125</v>
      </c>
      <c r="CP1325">
        <v>8367</v>
      </c>
      <c r="DA1325">
        <v>12</v>
      </c>
      <c r="DP1325">
        <v>0.87590000000000001</v>
      </c>
    </row>
    <row r="1326" spans="1:120" x14ac:dyDescent="0.2">
      <c r="A1326">
        <v>0.69159999999999999</v>
      </c>
      <c r="J1326">
        <v>2505</v>
      </c>
      <c r="W1326">
        <v>18480</v>
      </c>
      <c r="AI1326">
        <v>0.49059999999999998</v>
      </c>
      <c r="AU1326">
        <v>0.69630000000000003</v>
      </c>
      <c r="AY1326">
        <v>0.70840000000000003</v>
      </c>
      <c r="BF1326">
        <v>0.42009999999999997</v>
      </c>
      <c r="BR1326">
        <v>56544</v>
      </c>
      <c r="CD1326">
        <v>19218</v>
      </c>
      <c r="CP1326">
        <v>9526</v>
      </c>
      <c r="DA1326">
        <v>16</v>
      </c>
      <c r="DP1326">
        <v>0.87660000000000005</v>
      </c>
    </row>
    <row r="1327" spans="1:120" x14ac:dyDescent="0.2">
      <c r="A1327">
        <v>0.96120000000000005</v>
      </c>
      <c r="J1327">
        <v>2041</v>
      </c>
      <c r="W1327">
        <v>53676</v>
      </c>
      <c r="AI1327">
        <v>0.8397</v>
      </c>
      <c r="AU1327">
        <v>0.65249999999999997</v>
      </c>
      <c r="AY1327">
        <v>0.6371</v>
      </c>
      <c r="BF1327">
        <v>0.18770000000000001</v>
      </c>
      <c r="BR1327">
        <v>71668</v>
      </c>
      <c r="CD1327">
        <v>22954</v>
      </c>
      <c r="CP1327">
        <v>12354</v>
      </c>
      <c r="DA1327">
        <v>8</v>
      </c>
      <c r="DP1327">
        <v>0.87719999999999998</v>
      </c>
    </row>
    <row r="1328" spans="1:120" x14ac:dyDescent="0.2">
      <c r="A1328">
        <v>0.25919999999999999</v>
      </c>
      <c r="J1328">
        <v>6917</v>
      </c>
      <c r="W1328">
        <v>23782</v>
      </c>
      <c r="AI1328">
        <v>0.19289999999999999</v>
      </c>
      <c r="AU1328">
        <v>0.6149</v>
      </c>
      <c r="AY1328">
        <v>0.57230000000000003</v>
      </c>
      <c r="BF1328">
        <v>0.45700000000000002</v>
      </c>
      <c r="BR1328">
        <v>51838</v>
      </c>
      <c r="CD1328">
        <v>23106</v>
      </c>
      <c r="CP1328">
        <v>5999</v>
      </c>
      <c r="DA1328">
        <v>10</v>
      </c>
      <c r="DP1328">
        <v>0.87909999999999999</v>
      </c>
    </row>
    <row r="1329" spans="1:120" x14ac:dyDescent="0.2">
      <c r="A1329">
        <v>0.55959999999999999</v>
      </c>
      <c r="J1329">
        <v>1231</v>
      </c>
      <c r="W1329">
        <v>10996</v>
      </c>
      <c r="AI1329">
        <v>0.5504</v>
      </c>
      <c r="AU1329">
        <v>0.75290000000000001</v>
      </c>
      <c r="AY1329">
        <v>0.64870000000000005</v>
      </c>
      <c r="BF1329">
        <v>0.41110000000000002</v>
      </c>
      <c r="BR1329">
        <v>50741</v>
      </c>
      <c r="CD1329">
        <v>19500</v>
      </c>
      <c r="CP1329">
        <v>8482</v>
      </c>
      <c r="DA1329">
        <v>14</v>
      </c>
      <c r="DP1329">
        <v>0.87919999999999998</v>
      </c>
    </row>
    <row r="1330" spans="1:120" x14ac:dyDescent="0.2">
      <c r="A1330">
        <v>0.98680000000000001</v>
      </c>
      <c r="J1330">
        <v>614</v>
      </c>
      <c r="W1330">
        <v>38550</v>
      </c>
      <c r="AI1330">
        <v>0.48139999999999999</v>
      </c>
      <c r="AU1330">
        <v>0.9456</v>
      </c>
      <c r="AY1330">
        <v>0.69330000000000003</v>
      </c>
      <c r="BF1330">
        <v>0.41099999999999998</v>
      </c>
      <c r="BR1330">
        <v>51516</v>
      </c>
      <c r="CD1330">
        <v>25000</v>
      </c>
      <c r="CP1330">
        <v>6196</v>
      </c>
      <c r="DA1330">
        <v>16</v>
      </c>
      <c r="DP1330">
        <v>0.88119999999999998</v>
      </c>
    </row>
    <row r="1331" spans="1:120" x14ac:dyDescent="0.2">
      <c r="A1331">
        <v>0.56589999999999996</v>
      </c>
      <c r="J1331">
        <v>1400</v>
      </c>
      <c r="W1331">
        <v>26770</v>
      </c>
      <c r="AI1331">
        <v>0.17780000000000001</v>
      </c>
      <c r="AU1331">
        <v>0.74580000000000002</v>
      </c>
      <c r="AY1331">
        <v>0.74439999999999995</v>
      </c>
      <c r="BF1331">
        <v>0.51359999999999995</v>
      </c>
      <c r="BR1331">
        <v>48896</v>
      </c>
      <c r="CD1331">
        <v>21855</v>
      </c>
      <c r="CP1331">
        <v>5619</v>
      </c>
      <c r="DA1331">
        <v>14</v>
      </c>
      <c r="DP1331">
        <v>0.88590000000000002</v>
      </c>
    </row>
    <row r="1332" spans="1:120" x14ac:dyDescent="0.2">
      <c r="A1332">
        <v>0.59309999999999996</v>
      </c>
      <c r="J1332">
        <v>7055</v>
      </c>
      <c r="W1332">
        <v>16090</v>
      </c>
      <c r="AI1332">
        <v>0.53049999999999997</v>
      </c>
      <c r="AU1332">
        <v>0.81240000000000001</v>
      </c>
      <c r="AY1332">
        <v>0.67090000000000005</v>
      </c>
      <c r="BF1332">
        <v>0.29830000000000001</v>
      </c>
      <c r="BR1332">
        <v>53453</v>
      </c>
      <c r="CD1332">
        <v>26000</v>
      </c>
      <c r="CP1332">
        <v>7326</v>
      </c>
      <c r="DA1332">
        <v>13</v>
      </c>
      <c r="DP1332">
        <v>0.88660000000000005</v>
      </c>
    </row>
    <row r="1333" spans="1:120" x14ac:dyDescent="0.2">
      <c r="A1333">
        <v>0.91720000000000002</v>
      </c>
      <c r="J1333">
        <v>4729</v>
      </c>
      <c r="W1333">
        <v>51038</v>
      </c>
      <c r="AI1333">
        <v>0.89419999999999999</v>
      </c>
      <c r="AU1333">
        <v>0.66269999999999996</v>
      </c>
      <c r="AY1333">
        <v>0.65100000000000002</v>
      </c>
      <c r="BF1333">
        <v>0.1245</v>
      </c>
      <c r="BR1333">
        <v>73490</v>
      </c>
      <c r="CD1333">
        <v>18500</v>
      </c>
      <c r="CP1333">
        <v>12942</v>
      </c>
      <c r="DA1333">
        <v>12</v>
      </c>
      <c r="DP1333">
        <v>0.88770000000000004</v>
      </c>
    </row>
    <row r="1334" spans="1:120" x14ac:dyDescent="0.2">
      <c r="A1334">
        <v>0.3407</v>
      </c>
      <c r="J1334">
        <v>4365</v>
      </c>
      <c r="W1334">
        <v>21650</v>
      </c>
      <c r="AI1334">
        <v>0.56920000000000004</v>
      </c>
      <c r="AU1334">
        <v>0.76090000000000002</v>
      </c>
      <c r="AY1334">
        <v>0.86990000000000001</v>
      </c>
      <c r="BF1334">
        <v>0.51149999999999995</v>
      </c>
      <c r="BR1334">
        <v>44498</v>
      </c>
      <c r="CD1334">
        <v>24534</v>
      </c>
      <c r="CP1334">
        <v>8375</v>
      </c>
      <c r="DA1334">
        <v>18</v>
      </c>
      <c r="DP1334">
        <v>0.88790000000000002</v>
      </c>
    </row>
    <row r="1335" spans="1:120" x14ac:dyDescent="0.2">
      <c r="A1335">
        <v>0.38119999999999998</v>
      </c>
      <c r="J1335">
        <v>1078</v>
      </c>
      <c r="W1335">
        <v>31178</v>
      </c>
      <c r="AI1335">
        <v>0.71640000000000004</v>
      </c>
      <c r="AU1335">
        <v>0.64139999999999997</v>
      </c>
      <c r="AY1335">
        <v>0.51739999999999997</v>
      </c>
      <c r="BF1335">
        <v>0.1613</v>
      </c>
      <c r="BR1335">
        <v>60509</v>
      </c>
      <c r="CD1335">
        <v>25000</v>
      </c>
      <c r="CP1335">
        <v>10989</v>
      </c>
      <c r="DA1335">
        <v>13</v>
      </c>
      <c r="DP1335">
        <v>0.88890000000000002</v>
      </c>
    </row>
    <row r="1336" spans="1:120" x14ac:dyDescent="0.2">
      <c r="A1336">
        <v>0.86040000000000005</v>
      </c>
      <c r="J1336">
        <v>754</v>
      </c>
      <c r="W1336">
        <v>39000</v>
      </c>
      <c r="AI1336">
        <v>0.56340000000000001</v>
      </c>
      <c r="AU1336">
        <v>0.8599</v>
      </c>
      <c r="AY1336">
        <v>0.58189999999999997</v>
      </c>
      <c r="BF1336">
        <v>0.38479999999999998</v>
      </c>
      <c r="BR1336">
        <v>47385</v>
      </c>
      <c r="CD1336">
        <v>26332</v>
      </c>
      <c r="CP1336">
        <v>7819</v>
      </c>
      <c r="DA1336">
        <v>12</v>
      </c>
      <c r="DP1336">
        <v>0.88900000000000001</v>
      </c>
    </row>
    <row r="1337" spans="1:120" x14ac:dyDescent="0.2">
      <c r="A1337">
        <v>0.83650000000000002</v>
      </c>
      <c r="J1337">
        <v>699</v>
      </c>
      <c r="W1337">
        <v>43920</v>
      </c>
      <c r="AI1337">
        <v>0.67</v>
      </c>
      <c r="AU1337">
        <v>0.83679999999999999</v>
      </c>
      <c r="AY1337">
        <v>0.71289999999999998</v>
      </c>
      <c r="BF1337">
        <v>0.32679999999999998</v>
      </c>
      <c r="BR1337">
        <v>54869</v>
      </c>
      <c r="CD1337">
        <v>24813</v>
      </c>
      <c r="CP1337">
        <v>6452</v>
      </c>
      <c r="DA1337">
        <v>9</v>
      </c>
      <c r="DP1337">
        <v>0.89049999999999996</v>
      </c>
    </row>
    <row r="1338" spans="1:120" x14ac:dyDescent="0.2">
      <c r="A1338">
        <v>1</v>
      </c>
      <c r="J1338">
        <v>27752</v>
      </c>
      <c r="W1338">
        <v>28520</v>
      </c>
      <c r="AI1338">
        <v>0.31900000000000001</v>
      </c>
      <c r="AU1338">
        <v>0.85340000000000005</v>
      </c>
      <c r="AY1338">
        <v>0.61870000000000003</v>
      </c>
      <c r="BF1338">
        <v>0.54269999999999996</v>
      </c>
      <c r="BR1338">
        <v>44296</v>
      </c>
      <c r="CD1338">
        <v>27000</v>
      </c>
      <c r="CP1338">
        <v>5763</v>
      </c>
      <c r="DA1338">
        <v>11</v>
      </c>
      <c r="DP1338">
        <v>0.89149999999999996</v>
      </c>
    </row>
    <row r="1339" spans="1:120" x14ac:dyDescent="0.2">
      <c r="A1339">
        <v>0.88980000000000004</v>
      </c>
      <c r="J1339">
        <v>946</v>
      </c>
      <c r="W1339">
        <v>38688</v>
      </c>
      <c r="AI1339">
        <v>0.6784</v>
      </c>
      <c r="AU1339">
        <v>0.73960000000000004</v>
      </c>
      <c r="AY1339">
        <v>0.77829999999999999</v>
      </c>
      <c r="BF1339">
        <v>0.30130000000000001</v>
      </c>
      <c r="BR1339">
        <v>76343</v>
      </c>
      <c r="CD1339">
        <v>19500</v>
      </c>
      <c r="CP1339">
        <v>14486</v>
      </c>
      <c r="DA1339">
        <v>16</v>
      </c>
      <c r="DP1339">
        <v>0.89419999999999999</v>
      </c>
    </row>
    <row r="1340" spans="1:120" x14ac:dyDescent="0.2">
      <c r="A1340">
        <v>0.87480000000000002</v>
      </c>
      <c r="J1340">
        <v>3727</v>
      </c>
      <c r="W1340">
        <v>54550</v>
      </c>
      <c r="AI1340">
        <v>0.62170000000000003</v>
      </c>
      <c r="AU1340">
        <v>0.91979999999999995</v>
      </c>
      <c r="AY1340">
        <v>0.80779999999999996</v>
      </c>
      <c r="BF1340">
        <v>0.2263</v>
      </c>
      <c r="BR1340">
        <v>67640</v>
      </c>
      <c r="CD1340">
        <v>26000</v>
      </c>
      <c r="CP1340">
        <v>9550</v>
      </c>
      <c r="DA1340">
        <v>9</v>
      </c>
      <c r="DP1340">
        <v>0.89549999999999996</v>
      </c>
    </row>
    <row r="1341" spans="1:120" x14ac:dyDescent="0.2">
      <c r="A1341">
        <v>0.40920000000000001</v>
      </c>
      <c r="J1341">
        <v>665</v>
      </c>
      <c r="W1341">
        <v>30592</v>
      </c>
      <c r="AI1341">
        <v>0.5716</v>
      </c>
      <c r="AU1341">
        <v>0.80130000000000001</v>
      </c>
      <c r="AY1341">
        <v>0.70320000000000005</v>
      </c>
      <c r="BF1341">
        <v>0.39350000000000002</v>
      </c>
      <c r="BR1341">
        <v>59159</v>
      </c>
      <c r="CD1341">
        <v>25442</v>
      </c>
      <c r="CP1341">
        <v>8778</v>
      </c>
      <c r="DA1341">
        <v>15</v>
      </c>
      <c r="DP1341">
        <v>0.89600000000000002</v>
      </c>
    </row>
    <row r="1342" spans="1:120" x14ac:dyDescent="0.2">
      <c r="A1342">
        <v>0.62250000000000005</v>
      </c>
      <c r="J1342">
        <v>20888</v>
      </c>
      <c r="W1342">
        <v>43560</v>
      </c>
      <c r="AI1342">
        <v>0.64649999999999996</v>
      </c>
      <c r="AU1342">
        <v>0.79769999999999996</v>
      </c>
      <c r="AY1342">
        <v>0.62419999999999998</v>
      </c>
      <c r="BF1342">
        <v>0.39439999999999997</v>
      </c>
      <c r="BR1342">
        <v>40075</v>
      </c>
      <c r="CD1342">
        <v>27000</v>
      </c>
      <c r="CP1342">
        <v>7276</v>
      </c>
      <c r="DA1342">
        <v>8</v>
      </c>
      <c r="DP1342">
        <v>0.89639999999999997</v>
      </c>
    </row>
    <row r="1343" spans="1:120" x14ac:dyDescent="0.2">
      <c r="A1343">
        <v>0.67949999999999999</v>
      </c>
      <c r="J1343">
        <v>50012</v>
      </c>
      <c r="W1343">
        <v>31604</v>
      </c>
      <c r="AI1343">
        <v>0.79720000000000002</v>
      </c>
      <c r="AU1343">
        <v>0.70609999999999995</v>
      </c>
      <c r="AY1343">
        <v>0.63519999999999999</v>
      </c>
      <c r="BF1343">
        <v>0.17119999999999999</v>
      </c>
      <c r="BR1343">
        <v>69954</v>
      </c>
      <c r="CD1343">
        <v>20093</v>
      </c>
      <c r="CP1343">
        <v>10916</v>
      </c>
      <c r="DA1343">
        <v>17</v>
      </c>
      <c r="DP1343">
        <v>0.89690000000000003</v>
      </c>
    </row>
    <row r="1344" spans="1:120" x14ac:dyDescent="0.2">
      <c r="A1344">
        <v>0.71519999999999995</v>
      </c>
      <c r="J1344">
        <v>3015</v>
      </c>
      <c r="W1344">
        <v>22465</v>
      </c>
      <c r="AI1344">
        <v>0.65329999999999999</v>
      </c>
      <c r="AU1344">
        <v>0.84399999999999997</v>
      </c>
      <c r="AY1344">
        <v>0.63929999999999998</v>
      </c>
      <c r="BF1344">
        <v>0.38340000000000002</v>
      </c>
      <c r="BR1344">
        <v>44813</v>
      </c>
      <c r="CD1344">
        <v>24500</v>
      </c>
      <c r="CP1344">
        <v>8826</v>
      </c>
      <c r="DA1344">
        <v>18</v>
      </c>
      <c r="DP1344">
        <v>0.89690000000000003</v>
      </c>
    </row>
    <row r="1345" spans="1:120" x14ac:dyDescent="0.2">
      <c r="A1345">
        <v>0.98980000000000001</v>
      </c>
      <c r="J1345">
        <v>1577</v>
      </c>
      <c r="W1345">
        <v>27978</v>
      </c>
      <c r="AI1345">
        <v>0.61229999999999996</v>
      </c>
      <c r="AU1345">
        <v>0.72589999999999999</v>
      </c>
      <c r="AY1345">
        <v>0.76649999999999996</v>
      </c>
      <c r="BF1345">
        <v>0.27710000000000001</v>
      </c>
      <c r="BR1345">
        <v>52347</v>
      </c>
      <c r="CD1345">
        <v>25000</v>
      </c>
      <c r="CP1345">
        <v>9246</v>
      </c>
      <c r="DA1345">
        <v>15</v>
      </c>
      <c r="DP1345">
        <v>0.89710000000000001</v>
      </c>
    </row>
    <row r="1346" spans="1:120" x14ac:dyDescent="0.2">
      <c r="A1346">
        <v>0.9022</v>
      </c>
      <c r="J1346">
        <v>3566</v>
      </c>
      <c r="W1346">
        <v>36750</v>
      </c>
      <c r="AI1346">
        <v>0.5736</v>
      </c>
      <c r="AU1346">
        <v>0.72560000000000002</v>
      </c>
      <c r="AY1346">
        <v>0.81110000000000004</v>
      </c>
      <c r="BF1346">
        <v>0.27900000000000003</v>
      </c>
      <c r="BR1346">
        <v>56380</v>
      </c>
      <c r="CD1346">
        <v>27000</v>
      </c>
      <c r="CP1346">
        <v>8271</v>
      </c>
      <c r="DA1346">
        <v>11</v>
      </c>
      <c r="DP1346">
        <v>0.90539999999999998</v>
      </c>
    </row>
    <row r="1347" spans="1:120" x14ac:dyDescent="0.2">
      <c r="A1347">
        <v>0.43009999999999998</v>
      </c>
      <c r="J1347">
        <v>1810</v>
      </c>
      <c r="W1347">
        <v>27560</v>
      </c>
      <c r="AI1347">
        <v>0.66410000000000002</v>
      </c>
      <c r="AU1347">
        <v>0.76910000000000001</v>
      </c>
      <c r="AY1347">
        <v>0.48980000000000001</v>
      </c>
      <c r="BF1347">
        <v>0.21049999999999999</v>
      </c>
      <c r="BR1347">
        <v>60613</v>
      </c>
      <c r="CD1347">
        <v>20500</v>
      </c>
      <c r="CP1347">
        <v>9957</v>
      </c>
      <c r="DA1347">
        <v>13</v>
      </c>
      <c r="DP1347">
        <v>0.90629999999999999</v>
      </c>
    </row>
    <row r="1348" spans="1:120" x14ac:dyDescent="0.2">
      <c r="A1348">
        <v>0.79779999999999995</v>
      </c>
      <c r="J1348">
        <v>5392</v>
      </c>
      <c r="W1348">
        <v>40920</v>
      </c>
      <c r="AI1348">
        <v>0.53510000000000002</v>
      </c>
      <c r="AU1348">
        <v>0.75570000000000004</v>
      </c>
      <c r="AY1348">
        <v>0.75619999999999998</v>
      </c>
      <c r="BF1348">
        <v>0.2306</v>
      </c>
      <c r="BR1348">
        <v>67516</v>
      </c>
      <c r="CD1348">
        <v>25000</v>
      </c>
      <c r="CP1348">
        <v>9455</v>
      </c>
      <c r="DA1348">
        <v>14</v>
      </c>
      <c r="DP1348">
        <v>0.9083</v>
      </c>
    </row>
    <row r="1349" spans="1:120" x14ac:dyDescent="0.2">
      <c r="A1349">
        <v>0.93159999999999998</v>
      </c>
      <c r="J1349">
        <v>17514</v>
      </c>
      <c r="W1349">
        <v>21682</v>
      </c>
      <c r="AI1349">
        <v>0.38500000000000001</v>
      </c>
      <c r="AU1349">
        <v>0.83720000000000006</v>
      </c>
      <c r="AY1349">
        <v>0.97409999999999997</v>
      </c>
      <c r="BF1349">
        <v>0.64970000000000006</v>
      </c>
      <c r="BR1349">
        <v>44666</v>
      </c>
      <c r="CD1349">
        <v>29000</v>
      </c>
      <c r="CP1349">
        <v>9767</v>
      </c>
      <c r="DA1349">
        <v>15</v>
      </c>
      <c r="DP1349">
        <v>0.91069999999999995</v>
      </c>
    </row>
    <row r="1350" spans="1:120" x14ac:dyDescent="0.2">
      <c r="A1350">
        <v>0.87770000000000004</v>
      </c>
      <c r="J1350">
        <v>6038</v>
      </c>
      <c r="W1350">
        <v>33780</v>
      </c>
      <c r="AI1350">
        <v>0.4632</v>
      </c>
      <c r="AU1350">
        <v>0.745</v>
      </c>
      <c r="AY1350">
        <v>0.79669999999999996</v>
      </c>
      <c r="BF1350">
        <v>0.36820000000000003</v>
      </c>
      <c r="BR1350">
        <v>54914</v>
      </c>
      <c r="CD1350">
        <v>24000</v>
      </c>
      <c r="CP1350">
        <v>10583</v>
      </c>
      <c r="DA1350">
        <v>13</v>
      </c>
      <c r="DP1350">
        <v>0.91080000000000005</v>
      </c>
    </row>
    <row r="1351" spans="1:120" x14ac:dyDescent="0.2">
      <c r="A1351">
        <v>0.90359999999999996</v>
      </c>
      <c r="J1351">
        <v>1639</v>
      </c>
      <c r="W1351">
        <v>25633</v>
      </c>
      <c r="AI1351">
        <v>0.48659999999999998</v>
      </c>
      <c r="AU1351">
        <v>0.90749999999999997</v>
      </c>
      <c r="AY1351">
        <v>0.77700000000000002</v>
      </c>
      <c r="BF1351">
        <v>0.37130000000000002</v>
      </c>
      <c r="BR1351">
        <v>53739</v>
      </c>
      <c r="CD1351">
        <v>24000</v>
      </c>
      <c r="CP1351">
        <v>9967</v>
      </c>
      <c r="DA1351">
        <v>14</v>
      </c>
      <c r="DP1351">
        <v>0.91090000000000004</v>
      </c>
    </row>
    <row r="1352" spans="1:120" x14ac:dyDescent="0.2">
      <c r="A1352">
        <v>0.89529999999999998</v>
      </c>
      <c r="J1352">
        <v>658</v>
      </c>
      <c r="W1352">
        <v>49466</v>
      </c>
      <c r="AI1352">
        <v>0.70479999999999998</v>
      </c>
      <c r="AU1352">
        <v>0.7571</v>
      </c>
      <c r="AY1352">
        <v>0.73250000000000004</v>
      </c>
      <c r="BF1352">
        <v>0.19869999999999999</v>
      </c>
      <c r="BR1352">
        <v>58448</v>
      </c>
      <c r="CD1352">
        <v>27000</v>
      </c>
      <c r="CP1352">
        <v>9162</v>
      </c>
      <c r="DA1352">
        <v>11</v>
      </c>
      <c r="DP1352">
        <v>0.91120000000000001</v>
      </c>
    </row>
    <row r="1353" spans="1:120" x14ac:dyDescent="0.2">
      <c r="A1353">
        <v>0.86609999999999998</v>
      </c>
      <c r="J1353">
        <v>2980</v>
      </c>
      <c r="W1353">
        <v>30310</v>
      </c>
      <c r="AI1353">
        <v>0.46389999999999998</v>
      </c>
      <c r="AU1353">
        <v>0.81740000000000002</v>
      </c>
      <c r="AY1353">
        <v>0.66790000000000005</v>
      </c>
      <c r="BF1353">
        <v>0.45839999999999997</v>
      </c>
      <c r="BR1353">
        <v>53409</v>
      </c>
      <c r="CD1353">
        <v>26950</v>
      </c>
      <c r="CP1353">
        <v>8701</v>
      </c>
      <c r="DA1353">
        <v>8</v>
      </c>
      <c r="DP1353">
        <v>0.91169999999999995</v>
      </c>
    </row>
    <row r="1354" spans="1:120" x14ac:dyDescent="0.2">
      <c r="A1354">
        <v>0.93710000000000004</v>
      </c>
      <c r="J1354">
        <v>1767</v>
      </c>
      <c r="W1354">
        <v>65230</v>
      </c>
      <c r="AI1354">
        <v>0.85199999999999998</v>
      </c>
      <c r="AU1354">
        <v>0.74009999999999998</v>
      </c>
      <c r="AY1354">
        <v>0.73</v>
      </c>
      <c r="BF1354">
        <v>0.1716</v>
      </c>
      <c r="BR1354">
        <v>76178</v>
      </c>
      <c r="CD1354">
        <v>21000</v>
      </c>
      <c r="CP1354">
        <v>14442</v>
      </c>
      <c r="DA1354">
        <v>7</v>
      </c>
      <c r="DP1354">
        <v>0.91169999999999995</v>
      </c>
    </row>
    <row r="1355" spans="1:120" x14ac:dyDescent="0.2">
      <c r="A1355">
        <v>0.222</v>
      </c>
      <c r="J1355">
        <v>2116</v>
      </c>
      <c r="W1355">
        <v>38068</v>
      </c>
      <c r="AI1355">
        <v>0.67359999999999998</v>
      </c>
      <c r="AU1355">
        <v>0.69340000000000002</v>
      </c>
      <c r="AY1355">
        <v>0.9052</v>
      </c>
      <c r="BF1355">
        <v>0.24399999999999999</v>
      </c>
      <c r="BR1355">
        <v>58047</v>
      </c>
      <c r="CD1355">
        <v>27000</v>
      </c>
      <c r="CP1355">
        <v>7553</v>
      </c>
      <c r="DA1355">
        <v>11</v>
      </c>
      <c r="DP1355">
        <v>0.91359999999999997</v>
      </c>
    </row>
    <row r="1356" spans="1:120" x14ac:dyDescent="0.2">
      <c r="A1356">
        <v>0.8306</v>
      </c>
      <c r="J1356">
        <v>936</v>
      </c>
      <c r="W1356">
        <v>36950</v>
      </c>
      <c r="AI1356">
        <v>0.66820000000000002</v>
      </c>
      <c r="AU1356">
        <v>0.7157</v>
      </c>
      <c r="AY1356">
        <v>0.75160000000000005</v>
      </c>
      <c r="BF1356">
        <v>0.18920000000000001</v>
      </c>
      <c r="BR1356">
        <v>58433</v>
      </c>
      <c r="CD1356">
        <v>25000</v>
      </c>
      <c r="CP1356">
        <v>8154</v>
      </c>
      <c r="DA1356">
        <v>12</v>
      </c>
      <c r="DP1356">
        <v>0.91400000000000003</v>
      </c>
    </row>
    <row r="1357" spans="1:120" x14ac:dyDescent="0.2">
      <c r="A1357">
        <v>0.76949999999999996</v>
      </c>
      <c r="J1357">
        <v>443</v>
      </c>
      <c r="W1357">
        <v>21280</v>
      </c>
      <c r="AI1357">
        <v>0.3347</v>
      </c>
      <c r="AU1357">
        <v>0.93079999999999996</v>
      </c>
      <c r="AY1357">
        <v>0.80600000000000005</v>
      </c>
      <c r="BF1357">
        <v>0.45190000000000002</v>
      </c>
      <c r="BR1357">
        <v>50002</v>
      </c>
      <c r="CD1357">
        <v>24224</v>
      </c>
      <c r="CP1357">
        <v>6553</v>
      </c>
      <c r="DA1357">
        <v>14</v>
      </c>
      <c r="DP1357">
        <v>0.9153</v>
      </c>
    </row>
    <row r="1358" spans="1:120" x14ac:dyDescent="0.2">
      <c r="A1358">
        <v>0.96419999999999995</v>
      </c>
      <c r="J1358">
        <v>1101</v>
      </c>
      <c r="W1358">
        <v>26160</v>
      </c>
      <c r="AI1358">
        <v>0.51819999999999999</v>
      </c>
      <c r="AU1358">
        <v>0.85340000000000005</v>
      </c>
      <c r="AY1358">
        <v>0.71689999999999998</v>
      </c>
      <c r="BF1358">
        <v>0.31030000000000002</v>
      </c>
      <c r="BR1358">
        <v>51943</v>
      </c>
      <c r="CD1358">
        <v>27000</v>
      </c>
      <c r="CP1358">
        <v>6914</v>
      </c>
      <c r="DA1358">
        <v>9</v>
      </c>
      <c r="DP1358">
        <v>0.91820000000000002</v>
      </c>
    </row>
    <row r="1359" spans="1:120" x14ac:dyDescent="0.2">
      <c r="A1359">
        <v>0.75539999999999996</v>
      </c>
      <c r="J1359">
        <v>30923</v>
      </c>
      <c r="W1359">
        <v>28010</v>
      </c>
      <c r="AI1359">
        <v>0.47060000000000002</v>
      </c>
      <c r="AU1359">
        <v>0.97550000000000003</v>
      </c>
      <c r="AY1359">
        <v>0.80079999999999996</v>
      </c>
      <c r="BF1359">
        <v>0.3977</v>
      </c>
      <c r="BR1359">
        <v>45325</v>
      </c>
      <c r="CD1359">
        <v>16750</v>
      </c>
      <c r="CP1359">
        <v>9197</v>
      </c>
      <c r="DA1359">
        <v>14</v>
      </c>
      <c r="DP1359">
        <v>0.91830000000000001</v>
      </c>
    </row>
    <row r="1360" spans="1:120" x14ac:dyDescent="0.2">
      <c r="A1360">
        <v>0.28539999999999999</v>
      </c>
      <c r="J1360">
        <v>20753</v>
      </c>
      <c r="W1360">
        <v>37764</v>
      </c>
      <c r="AI1360">
        <v>0.86219999999999997</v>
      </c>
      <c r="AU1360">
        <v>0.80979999999999996</v>
      </c>
      <c r="AY1360">
        <v>0.72670000000000001</v>
      </c>
      <c r="BF1360">
        <v>0.15290000000000001</v>
      </c>
      <c r="BR1360">
        <v>81698</v>
      </c>
      <c r="CD1360">
        <v>21500</v>
      </c>
      <c r="CP1360">
        <v>14162</v>
      </c>
      <c r="DA1360">
        <v>17</v>
      </c>
      <c r="DP1360">
        <v>0.91859999999999997</v>
      </c>
    </row>
    <row r="1361" spans="1:120" x14ac:dyDescent="0.2">
      <c r="A1361">
        <v>0.54779999999999995</v>
      </c>
      <c r="J1361">
        <v>17597</v>
      </c>
      <c r="W1361">
        <v>40109</v>
      </c>
      <c r="AI1361">
        <v>0.63180000000000003</v>
      </c>
      <c r="AU1361">
        <v>0.69389999999999996</v>
      </c>
      <c r="AY1361">
        <v>0.4491</v>
      </c>
      <c r="BF1361">
        <v>0.31190000000000001</v>
      </c>
      <c r="BR1361">
        <v>58128</v>
      </c>
      <c r="CD1361">
        <v>21500</v>
      </c>
      <c r="CP1361">
        <v>12401</v>
      </c>
      <c r="DA1361">
        <v>17</v>
      </c>
      <c r="DP1361">
        <v>0.91879999999999995</v>
      </c>
    </row>
    <row r="1362" spans="1:120" x14ac:dyDescent="0.2">
      <c r="A1362">
        <v>0.92620000000000002</v>
      </c>
      <c r="J1362">
        <v>1527</v>
      </c>
      <c r="W1362">
        <v>59512</v>
      </c>
      <c r="AI1362">
        <v>0.95599999999999996</v>
      </c>
      <c r="AU1362">
        <v>0.66569999999999996</v>
      </c>
      <c r="AY1362">
        <v>0.69850000000000001</v>
      </c>
      <c r="BF1362">
        <v>0.1555</v>
      </c>
      <c r="BR1362">
        <v>86863</v>
      </c>
      <c r="CD1362">
        <v>17500</v>
      </c>
      <c r="CP1362">
        <v>17428</v>
      </c>
      <c r="DA1362">
        <v>15</v>
      </c>
      <c r="DP1362">
        <v>0.91920000000000002</v>
      </c>
    </row>
    <row r="1363" spans="1:120" x14ac:dyDescent="0.2">
      <c r="A1363">
        <v>0.1681</v>
      </c>
      <c r="J1363">
        <v>5074</v>
      </c>
      <c r="W1363">
        <v>52638</v>
      </c>
      <c r="AI1363">
        <v>0.7621</v>
      </c>
      <c r="AU1363">
        <v>0.74250000000000005</v>
      </c>
      <c r="AY1363">
        <v>0.64590000000000003</v>
      </c>
      <c r="BF1363">
        <v>0.16470000000000001</v>
      </c>
      <c r="BR1363">
        <v>77369</v>
      </c>
      <c r="CD1363">
        <v>22996</v>
      </c>
      <c r="CP1363">
        <v>9070</v>
      </c>
      <c r="DA1363">
        <v>9</v>
      </c>
      <c r="DP1363">
        <v>0.92269999999999996</v>
      </c>
    </row>
    <row r="1364" spans="1:120" x14ac:dyDescent="0.2">
      <c r="A1364">
        <v>0.71250000000000002</v>
      </c>
      <c r="J1364">
        <v>1203</v>
      </c>
      <c r="W1364">
        <v>22650</v>
      </c>
      <c r="AI1364">
        <v>0.39439999999999997</v>
      </c>
      <c r="AU1364">
        <v>0.96609999999999996</v>
      </c>
      <c r="AY1364">
        <v>0.94310000000000005</v>
      </c>
      <c r="BF1364">
        <v>0.72130000000000005</v>
      </c>
      <c r="BR1364">
        <v>45543</v>
      </c>
      <c r="CD1364">
        <v>26500</v>
      </c>
      <c r="CP1364">
        <v>9469</v>
      </c>
      <c r="DA1364">
        <v>13</v>
      </c>
      <c r="DP1364">
        <v>0.92559999999999998</v>
      </c>
    </row>
    <row r="1365" spans="1:120" x14ac:dyDescent="0.2">
      <c r="A1365">
        <v>0.88629999999999998</v>
      </c>
      <c r="J1365">
        <v>1256</v>
      </c>
      <c r="W1365">
        <v>17450</v>
      </c>
      <c r="AI1365">
        <v>0.34150000000000003</v>
      </c>
      <c r="AU1365">
        <v>0.65710000000000002</v>
      </c>
      <c r="AY1365">
        <v>0.72940000000000005</v>
      </c>
      <c r="BF1365">
        <v>0.68669999999999998</v>
      </c>
      <c r="BR1365">
        <v>38275</v>
      </c>
      <c r="CD1365">
        <v>29000</v>
      </c>
      <c r="CP1365">
        <v>5874</v>
      </c>
      <c r="DA1365">
        <v>16</v>
      </c>
      <c r="DP1365">
        <v>0.92620000000000002</v>
      </c>
    </row>
    <row r="1366" spans="1:120" x14ac:dyDescent="0.2">
      <c r="A1366">
        <v>0.97989999999999999</v>
      </c>
      <c r="J1366">
        <v>1881</v>
      </c>
      <c r="W1366">
        <v>37500</v>
      </c>
      <c r="AI1366">
        <v>0.41639999999999999</v>
      </c>
      <c r="AU1366">
        <v>0.53749999999999998</v>
      </c>
      <c r="AY1366">
        <v>0.96740000000000004</v>
      </c>
      <c r="BF1366">
        <v>0.2712</v>
      </c>
      <c r="BR1366">
        <v>50074</v>
      </c>
      <c r="CD1366">
        <v>27000</v>
      </c>
      <c r="CP1366">
        <v>8756</v>
      </c>
      <c r="DA1366">
        <v>15</v>
      </c>
      <c r="DP1366">
        <v>0.9264</v>
      </c>
    </row>
    <row r="1367" spans="1:120" x14ac:dyDescent="0.2">
      <c r="A1367">
        <v>0.72870000000000001</v>
      </c>
      <c r="J1367">
        <v>193</v>
      </c>
      <c r="W1367">
        <v>68045</v>
      </c>
      <c r="AI1367">
        <v>0.93879999999999997</v>
      </c>
      <c r="AU1367">
        <v>0.5484</v>
      </c>
      <c r="AY1367">
        <v>0.89949999999999997</v>
      </c>
      <c r="BF1367">
        <v>0.1133</v>
      </c>
      <c r="BR1367">
        <v>94810</v>
      </c>
      <c r="CD1367">
        <v>19500</v>
      </c>
      <c r="CP1367">
        <v>14155</v>
      </c>
      <c r="DA1367">
        <v>7</v>
      </c>
      <c r="DP1367">
        <v>0.9284</v>
      </c>
    </row>
    <row r="1368" spans="1:120" x14ac:dyDescent="0.2">
      <c r="A1368">
        <v>0.13969999999999999</v>
      </c>
      <c r="J1368">
        <v>614</v>
      </c>
      <c r="W1368">
        <v>18760</v>
      </c>
      <c r="AI1368">
        <v>0.71050000000000002</v>
      </c>
      <c r="AU1368">
        <v>0.74790000000000001</v>
      </c>
      <c r="AY1368">
        <v>0.78939999999999999</v>
      </c>
      <c r="BF1368">
        <v>0.41860000000000003</v>
      </c>
      <c r="BR1368">
        <v>37467</v>
      </c>
      <c r="CD1368">
        <v>11000</v>
      </c>
      <c r="CP1368">
        <v>3332</v>
      </c>
      <c r="DA1368">
        <v>7</v>
      </c>
      <c r="DP1368">
        <v>0.93020000000000003</v>
      </c>
    </row>
    <row r="1369" spans="1:120" x14ac:dyDescent="0.2">
      <c r="A1369">
        <v>0.77780000000000005</v>
      </c>
      <c r="J1369">
        <v>1042</v>
      </c>
      <c r="W1369">
        <v>36765</v>
      </c>
      <c r="AI1369">
        <v>0.46820000000000001</v>
      </c>
      <c r="AU1369">
        <v>0.64839999999999998</v>
      </c>
      <c r="AY1369">
        <v>0.76780000000000004</v>
      </c>
      <c r="BF1369">
        <v>0.51160000000000005</v>
      </c>
      <c r="BR1369">
        <v>44512</v>
      </c>
      <c r="CD1369">
        <v>27000</v>
      </c>
      <c r="CP1369">
        <v>6417</v>
      </c>
      <c r="DA1369">
        <v>12</v>
      </c>
      <c r="DP1369">
        <v>0.93120000000000003</v>
      </c>
    </row>
    <row r="1370" spans="1:120" x14ac:dyDescent="0.2">
      <c r="A1370">
        <v>0.58789999999999998</v>
      </c>
      <c r="J1370">
        <v>2259</v>
      </c>
      <c r="W1370">
        <v>18376</v>
      </c>
      <c r="AI1370">
        <v>0.37</v>
      </c>
      <c r="AU1370">
        <v>0.6522</v>
      </c>
      <c r="AY1370">
        <v>0.92869999999999997</v>
      </c>
      <c r="BF1370">
        <v>0.44440000000000002</v>
      </c>
      <c r="BR1370">
        <v>38217</v>
      </c>
      <c r="CD1370">
        <v>18250</v>
      </c>
      <c r="CP1370">
        <v>7349</v>
      </c>
      <c r="DA1370">
        <v>13</v>
      </c>
      <c r="DP1370">
        <v>0.93200000000000005</v>
      </c>
    </row>
    <row r="1371" spans="1:120" x14ac:dyDescent="0.2">
      <c r="A1371">
        <v>0.97230000000000005</v>
      </c>
      <c r="J1371">
        <v>1504</v>
      </c>
      <c r="W1371">
        <v>33800</v>
      </c>
      <c r="AI1371">
        <v>0.45550000000000002</v>
      </c>
      <c r="AU1371">
        <v>0.67390000000000005</v>
      </c>
      <c r="AY1371">
        <v>0.61809999999999998</v>
      </c>
      <c r="BF1371">
        <v>0.31430000000000002</v>
      </c>
      <c r="BR1371">
        <v>55774</v>
      </c>
      <c r="CD1371">
        <v>19500</v>
      </c>
      <c r="CP1371">
        <v>7297</v>
      </c>
      <c r="DA1371">
        <v>15</v>
      </c>
      <c r="DP1371">
        <v>0.93200000000000005</v>
      </c>
    </row>
    <row r="1372" spans="1:120" x14ac:dyDescent="0.2">
      <c r="A1372">
        <v>0.61519999999999997</v>
      </c>
      <c r="J1372">
        <v>661</v>
      </c>
      <c r="W1372">
        <v>22000</v>
      </c>
      <c r="AI1372">
        <v>0.38969999999999999</v>
      </c>
      <c r="AU1372">
        <v>0.7218</v>
      </c>
      <c r="AY1372">
        <v>0.60929999999999995</v>
      </c>
      <c r="BF1372">
        <v>0.49519999999999997</v>
      </c>
      <c r="BR1372">
        <v>42703</v>
      </c>
      <c r="CD1372">
        <v>18900</v>
      </c>
      <c r="CP1372">
        <v>7270</v>
      </c>
      <c r="DA1372">
        <v>16</v>
      </c>
      <c r="DP1372">
        <v>0.93510000000000004</v>
      </c>
    </row>
    <row r="1373" spans="1:120" x14ac:dyDescent="0.2">
      <c r="A1373">
        <v>0.92559999999999998</v>
      </c>
      <c r="J1373">
        <v>2590</v>
      </c>
      <c r="W1373">
        <v>31820</v>
      </c>
      <c r="AI1373">
        <v>0.39290000000000003</v>
      </c>
      <c r="AU1373">
        <v>0.71379999999999999</v>
      </c>
      <c r="AY1373">
        <v>0.7984</v>
      </c>
      <c r="BF1373">
        <v>0.43340000000000001</v>
      </c>
      <c r="BR1373">
        <v>43411</v>
      </c>
      <c r="CD1373">
        <v>27000</v>
      </c>
      <c r="CP1373">
        <v>5987</v>
      </c>
      <c r="DA1373">
        <v>10</v>
      </c>
      <c r="DP1373">
        <v>0.93540000000000001</v>
      </c>
    </row>
    <row r="1374" spans="1:120" x14ac:dyDescent="0.2">
      <c r="A1374">
        <v>0.94330000000000003</v>
      </c>
      <c r="J1374">
        <v>7266</v>
      </c>
      <c r="W1374">
        <v>18924</v>
      </c>
      <c r="AI1374">
        <v>0.4425</v>
      </c>
      <c r="AU1374">
        <v>0.56730000000000003</v>
      </c>
      <c r="AY1374">
        <v>0.66210000000000002</v>
      </c>
      <c r="BF1374">
        <v>0.34289999999999998</v>
      </c>
      <c r="BR1374">
        <v>46857</v>
      </c>
      <c r="CD1374">
        <v>21000</v>
      </c>
      <c r="CP1374">
        <v>7101</v>
      </c>
      <c r="DA1374">
        <v>14</v>
      </c>
      <c r="DP1374">
        <v>0.93610000000000004</v>
      </c>
    </row>
    <row r="1375" spans="1:120" x14ac:dyDescent="0.2">
      <c r="A1375">
        <v>0.98619999999999997</v>
      </c>
      <c r="J1375">
        <v>2344</v>
      </c>
      <c r="W1375">
        <v>20342</v>
      </c>
      <c r="AI1375">
        <v>0.51229999999999998</v>
      </c>
      <c r="AU1375">
        <v>0.68859999999999999</v>
      </c>
      <c r="AY1375">
        <v>0.84950000000000003</v>
      </c>
      <c r="BF1375">
        <v>0.38679999999999998</v>
      </c>
      <c r="BR1375">
        <v>46354</v>
      </c>
      <c r="CD1375">
        <v>23250</v>
      </c>
      <c r="CP1375">
        <v>8576</v>
      </c>
      <c r="DA1375">
        <v>16</v>
      </c>
      <c r="DP1375">
        <v>0.93779999999999997</v>
      </c>
    </row>
    <row r="1376" spans="1:120" x14ac:dyDescent="0.2">
      <c r="A1376">
        <v>0.95730000000000004</v>
      </c>
      <c r="J1376">
        <v>1321</v>
      </c>
      <c r="W1376">
        <v>19082</v>
      </c>
      <c r="AI1376">
        <v>0.51029999999999998</v>
      </c>
      <c r="AU1376">
        <v>0.61760000000000004</v>
      </c>
      <c r="AY1376">
        <v>0.60819999999999996</v>
      </c>
      <c r="BF1376">
        <v>0.29430000000000001</v>
      </c>
      <c r="BR1376">
        <v>49358</v>
      </c>
      <c r="CD1376">
        <v>21600</v>
      </c>
      <c r="CP1376">
        <v>7788</v>
      </c>
      <c r="DA1376">
        <v>17</v>
      </c>
      <c r="DP1376">
        <v>0.93879999999999997</v>
      </c>
    </row>
    <row r="1377" spans="1:120" x14ac:dyDescent="0.2">
      <c r="A1377">
        <v>0.96779999999999999</v>
      </c>
      <c r="J1377">
        <v>1511</v>
      </c>
      <c r="W1377">
        <v>14990</v>
      </c>
      <c r="AI1377">
        <v>0.39179999999999998</v>
      </c>
      <c r="AU1377">
        <v>0.67320000000000002</v>
      </c>
      <c r="AY1377">
        <v>0.69550000000000001</v>
      </c>
      <c r="BF1377">
        <v>0.2014</v>
      </c>
      <c r="BR1377">
        <v>40492</v>
      </c>
      <c r="CD1377">
        <v>23338</v>
      </c>
      <c r="CP1377">
        <v>7141</v>
      </c>
      <c r="DA1377">
        <v>13</v>
      </c>
      <c r="DP1377">
        <v>0.93899999999999995</v>
      </c>
    </row>
    <row r="1378" spans="1:120" x14ac:dyDescent="0.2">
      <c r="A1378">
        <v>0.95960000000000001</v>
      </c>
      <c r="J1378">
        <v>981</v>
      </c>
      <c r="W1378">
        <v>17442</v>
      </c>
      <c r="AI1378">
        <v>0.59530000000000005</v>
      </c>
      <c r="AU1378">
        <v>0.83430000000000004</v>
      </c>
      <c r="AY1378">
        <v>0.92869999999999997</v>
      </c>
      <c r="BF1378">
        <v>0.31879999999999997</v>
      </c>
      <c r="BR1378">
        <v>43296</v>
      </c>
      <c r="CD1378">
        <v>23250</v>
      </c>
      <c r="CP1378">
        <v>7150</v>
      </c>
      <c r="DA1378">
        <v>12</v>
      </c>
      <c r="DP1378">
        <v>0.94020000000000004</v>
      </c>
    </row>
    <row r="1379" spans="1:120" x14ac:dyDescent="0.2">
      <c r="A1379">
        <v>0.97270000000000001</v>
      </c>
      <c r="J1379">
        <v>954</v>
      </c>
      <c r="W1379">
        <v>21072</v>
      </c>
      <c r="AI1379">
        <v>0.3296</v>
      </c>
      <c r="AU1379">
        <v>0.53659999999999997</v>
      </c>
      <c r="AY1379">
        <v>0.44529999999999997</v>
      </c>
      <c r="BF1379">
        <v>0.27379999999999999</v>
      </c>
      <c r="BR1379">
        <v>55939</v>
      </c>
      <c r="CD1379">
        <v>22500</v>
      </c>
      <c r="CP1379">
        <v>8140</v>
      </c>
      <c r="DA1379">
        <v>13</v>
      </c>
      <c r="DP1379">
        <v>0.94130000000000003</v>
      </c>
    </row>
    <row r="1380" spans="1:120" x14ac:dyDescent="0.2">
      <c r="A1380">
        <v>0.36680000000000001</v>
      </c>
      <c r="J1380">
        <v>17385</v>
      </c>
      <c r="W1380">
        <v>34090</v>
      </c>
      <c r="AI1380">
        <v>0.57140000000000002</v>
      </c>
      <c r="AU1380">
        <v>0.65149999999999997</v>
      </c>
      <c r="AY1380">
        <v>0.69630000000000003</v>
      </c>
      <c r="BF1380">
        <v>0.37630000000000002</v>
      </c>
      <c r="BR1380">
        <v>51593</v>
      </c>
      <c r="CD1380">
        <v>27000</v>
      </c>
      <c r="CP1380">
        <v>6450</v>
      </c>
      <c r="DA1380">
        <v>13</v>
      </c>
      <c r="DP1380">
        <v>0.94259999999999999</v>
      </c>
    </row>
    <row r="1381" spans="1:120" x14ac:dyDescent="0.2">
      <c r="A1381">
        <v>0.93340000000000001</v>
      </c>
      <c r="J1381">
        <v>589</v>
      </c>
      <c r="W1381">
        <v>28608</v>
      </c>
      <c r="AI1381">
        <v>0.64659999999999995</v>
      </c>
      <c r="AU1381">
        <v>0.75570000000000004</v>
      </c>
      <c r="AY1381">
        <v>0.65249999999999997</v>
      </c>
      <c r="BF1381">
        <v>0.2157</v>
      </c>
      <c r="BR1381">
        <v>55939</v>
      </c>
      <c r="CD1381">
        <v>22500</v>
      </c>
      <c r="CP1381">
        <v>11832</v>
      </c>
      <c r="DA1381">
        <v>19</v>
      </c>
      <c r="DP1381">
        <v>0.94640000000000002</v>
      </c>
    </row>
    <row r="1382" spans="1:120" x14ac:dyDescent="0.2">
      <c r="A1382">
        <v>0.89</v>
      </c>
      <c r="J1382">
        <v>1666</v>
      </c>
      <c r="W1382">
        <v>29875</v>
      </c>
      <c r="AI1382">
        <v>0.23330000000000001</v>
      </c>
      <c r="AU1382">
        <v>0.88</v>
      </c>
      <c r="AY1382">
        <v>0.6149</v>
      </c>
      <c r="BF1382">
        <v>0.31559999999999999</v>
      </c>
      <c r="BR1382">
        <v>57949</v>
      </c>
      <c r="CD1382">
        <v>25125</v>
      </c>
      <c r="CP1382">
        <v>5906</v>
      </c>
      <c r="DA1382">
        <v>15</v>
      </c>
      <c r="DP1382">
        <v>0.94810000000000005</v>
      </c>
    </row>
    <row r="1383" spans="1:120" x14ac:dyDescent="0.2">
      <c r="A1383">
        <v>0.63160000000000005</v>
      </c>
      <c r="J1383">
        <v>843</v>
      </c>
      <c r="W1383">
        <v>21294</v>
      </c>
      <c r="AI1383">
        <v>0.44230000000000003</v>
      </c>
      <c r="AU1383">
        <v>0.84919999999999995</v>
      </c>
      <c r="AY1383">
        <v>0.75290000000000001</v>
      </c>
      <c r="BF1383">
        <v>0.52869999999999995</v>
      </c>
      <c r="BR1383">
        <v>46116</v>
      </c>
      <c r="CD1383">
        <v>26394</v>
      </c>
      <c r="CP1383">
        <v>5970</v>
      </c>
      <c r="DA1383">
        <v>14</v>
      </c>
      <c r="DP1383">
        <v>0.95130000000000003</v>
      </c>
    </row>
    <row r="1384" spans="1:120" x14ac:dyDescent="0.2">
      <c r="A1384">
        <v>0.91759999999999997</v>
      </c>
      <c r="J1384">
        <v>247</v>
      </c>
      <c r="W1384">
        <v>29944</v>
      </c>
      <c r="AI1384">
        <v>0.66669999999999996</v>
      </c>
      <c r="AU1384">
        <v>0.73650000000000004</v>
      </c>
      <c r="AY1384">
        <v>0.9456</v>
      </c>
      <c r="BF1384">
        <v>0.33939999999999998</v>
      </c>
      <c r="BR1384">
        <v>48082</v>
      </c>
      <c r="CD1384">
        <v>17375</v>
      </c>
      <c r="CP1384">
        <v>10340</v>
      </c>
      <c r="DA1384">
        <v>8</v>
      </c>
      <c r="DP1384">
        <v>0.95169999999999999</v>
      </c>
    </row>
    <row r="1385" spans="1:120" x14ac:dyDescent="0.2">
      <c r="A1385">
        <v>0.73199999999999998</v>
      </c>
      <c r="J1385">
        <v>506</v>
      </c>
      <c r="W1385">
        <v>20350</v>
      </c>
      <c r="AI1385">
        <v>0.41799999999999998</v>
      </c>
      <c r="AU1385">
        <v>0.60289999999999999</v>
      </c>
      <c r="AY1385">
        <v>0.74580000000000002</v>
      </c>
      <c r="BF1385">
        <v>0.57250000000000001</v>
      </c>
      <c r="BR1385">
        <v>35113</v>
      </c>
      <c r="CD1385">
        <v>33498</v>
      </c>
      <c r="CP1385">
        <v>7917</v>
      </c>
      <c r="DA1385">
        <v>10</v>
      </c>
      <c r="DP1385">
        <v>0.95279999999999998</v>
      </c>
    </row>
    <row r="1386" spans="1:120" x14ac:dyDescent="0.2">
      <c r="A1386">
        <v>0.46310000000000001</v>
      </c>
      <c r="J1386">
        <v>2789</v>
      </c>
      <c r="W1386">
        <v>51680</v>
      </c>
      <c r="AI1386">
        <v>0.60229999999999995</v>
      </c>
      <c r="AU1386">
        <v>0.83220000000000005</v>
      </c>
      <c r="AY1386">
        <v>0.81240000000000001</v>
      </c>
      <c r="BF1386">
        <v>0.23530000000000001</v>
      </c>
      <c r="BR1386">
        <v>29420</v>
      </c>
      <c r="CD1386">
        <v>25000</v>
      </c>
      <c r="CP1386">
        <v>6234</v>
      </c>
      <c r="DA1386">
        <v>12</v>
      </c>
      <c r="DP1386">
        <v>0.95379999999999998</v>
      </c>
    </row>
    <row r="1387" spans="1:120" x14ac:dyDescent="0.2">
      <c r="A1387">
        <v>0.43469999999999998</v>
      </c>
      <c r="J1387">
        <v>9139</v>
      </c>
      <c r="W1387">
        <v>21680</v>
      </c>
      <c r="AI1387">
        <v>0.61360000000000003</v>
      </c>
      <c r="AU1387">
        <v>0.5</v>
      </c>
      <c r="AY1387">
        <v>0.66269999999999996</v>
      </c>
      <c r="BF1387">
        <v>0.72009999999999996</v>
      </c>
      <c r="BR1387">
        <v>47597</v>
      </c>
      <c r="CD1387">
        <v>38996</v>
      </c>
      <c r="CP1387">
        <v>5277</v>
      </c>
      <c r="DA1387">
        <v>17</v>
      </c>
      <c r="DP1387">
        <v>0.95540000000000003</v>
      </c>
    </row>
    <row r="1388" spans="1:120" x14ac:dyDescent="0.2">
      <c r="A1388">
        <v>0.8145</v>
      </c>
      <c r="J1388">
        <v>13874</v>
      </c>
      <c r="W1388">
        <v>12097</v>
      </c>
      <c r="AI1388">
        <v>0.20549999999999999</v>
      </c>
      <c r="AU1388">
        <v>0.7893</v>
      </c>
      <c r="AY1388">
        <v>0.76090000000000002</v>
      </c>
      <c r="BF1388">
        <v>0.25509999999999999</v>
      </c>
      <c r="BR1388">
        <v>84131</v>
      </c>
      <c r="CD1388">
        <v>23666</v>
      </c>
      <c r="CP1388">
        <v>9064</v>
      </c>
      <c r="DA1388">
        <v>23</v>
      </c>
      <c r="DP1388">
        <v>0.95599999999999996</v>
      </c>
    </row>
    <row r="1389" spans="1:120" x14ac:dyDescent="0.2">
      <c r="A1389">
        <v>0.57909999999999995</v>
      </c>
      <c r="J1389">
        <v>251</v>
      </c>
      <c r="W1389">
        <v>25162</v>
      </c>
      <c r="AI1389">
        <v>0.57399999999999995</v>
      </c>
      <c r="AU1389">
        <v>0.4839</v>
      </c>
      <c r="AY1389">
        <v>0.64139999999999997</v>
      </c>
      <c r="BF1389">
        <v>0.27879999999999999</v>
      </c>
      <c r="BR1389">
        <v>54560</v>
      </c>
      <c r="CD1389">
        <v>17622</v>
      </c>
      <c r="CP1389">
        <v>9789</v>
      </c>
      <c r="DA1389">
        <v>20</v>
      </c>
      <c r="DP1389">
        <v>0.95689999999999997</v>
      </c>
    </row>
    <row r="1390" spans="1:120" x14ac:dyDescent="0.2">
      <c r="A1390">
        <v>0.63439999999999996</v>
      </c>
      <c r="J1390">
        <v>1298</v>
      </c>
      <c r="W1390">
        <v>12480</v>
      </c>
      <c r="AI1390">
        <v>0.47370000000000001</v>
      </c>
      <c r="AU1390">
        <v>0.63370000000000004</v>
      </c>
      <c r="AY1390">
        <v>0.8599</v>
      </c>
      <c r="BF1390">
        <v>0.38600000000000001</v>
      </c>
      <c r="BR1390">
        <v>41471</v>
      </c>
      <c r="CD1390">
        <v>27000</v>
      </c>
      <c r="CP1390">
        <v>8073</v>
      </c>
      <c r="DA1390">
        <v>10</v>
      </c>
      <c r="DP1390">
        <v>0.95740000000000003</v>
      </c>
    </row>
    <row r="1391" spans="1:120" x14ac:dyDescent="0.2">
      <c r="A1391">
        <v>0.60640000000000005</v>
      </c>
      <c r="J1391">
        <v>108</v>
      </c>
      <c r="W1391">
        <v>30198</v>
      </c>
      <c r="AI1391">
        <v>0.53939999999999999</v>
      </c>
      <c r="AU1391">
        <v>0.66669999999999996</v>
      </c>
      <c r="AY1391">
        <v>0.83679999999999999</v>
      </c>
      <c r="BF1391">
        <v>0.2104</v>
      </c>
      <c r="BR1391">
        <v>49520</v>
      </c>
      <c r="CD1391">
        <v>20776</v>
      </c>
      <c r="CP1391">
        <v>9091</v>
      </c>
      <c r="DA1391">
        <v>17</v>
      </c>
      <c r="DP1391">
        <v>0.95850000000000002</v>
      </c>
    </row>
    <row r="1392" spans="1:120" x14ac:dyDescent="0.2">
      <c r="A1392">
        <v>0.41389999999999999</v>
      </c>
      <c r="J1392">
        <v>11344</v>
      </c>
      <c r="W1392">
        <v>16850</v>
      </c>
      <c r="AI1392">
        <v>0.4</v>
      </c>
      <c r="AU1392">
        <v>0.625</v>
      </c>
      <c r="AY1392">
        <v>0.85340000000000005</v>
      </c>
      <c r="BF1392">
        <v>0.48549999999999999</v>
      </c>
      <c r="BR1392">
        <v>40650</v>
      </c>
      <c r="CD1392">
        <v>13019</v>
      </c>
      <c r="CP1392">
        <v>1331</v>
      </c>
      <c r="DA1392">
        <v>10</v>
      </c>
      <c r="DP1392">
        <v>0.96099999999999997</v>
      </c>
    </row>
    <row r="1393" spans="1:120" x14ac:dyDescent="0.2">
      <c r="A1393">
        <v>0.73809999999999998</v>
      </c>
      <c r="J1393">
        <v>79</v>
      </c>
      <c r="W1393">
        <v>13844</v>
      </c>
      <c r="AI1393">
        <v>0.2147</v>
      </c>
      <c r="AU1393">
        <v>0.65669999999999995</v>
      </c>
      <c r="AY1393">
        <v>0.73960000000000004</v>
      </c>
      <c r="BF1393">
        <v>0.5181</v>
      </c>
      <c r="BR1393">
        <v>47730</v>
      </c>
      <c r="CD1393">
        <v>20076</v>
      </c>
      <c r="CP1393">
        <v>8110</v>
      </c>
      <c r="DA1393">
        <v>19</v>
      </c>
      <c r="DP1393">
        <v>0.96389999999999998</v>
      </c>
    </row>
    <row r="1394" spans="1:120" x14ac:dyDescent="0.2">
      <c r="A1394">
        <v>0.95499999999999996</v>
      </c>
      <c r="J1394">
        <v>821</v>
      </c>
      <c r="W1394">
        <v>22000</v>
      </c>
      <c r="AI1394">
        <v>0.2286</v>
      </c>
      <c r="AU1394">
        <v>1</v>
      </c>
      <c r="AY1394">
        <v>0.91979999999999995</v>
      </c>
      <c r="BF1394">
        <v>0.48809999999999998</v>
      </c>
      <c r="BR1394">
        <v>35933</v>
      </c>
      <c r="CD1394">
        <v>9500</v>
      </c>
      <c r="CP1394">
        <v>2476</v>
      </c>
      <c r="DA1394">
        <v>6</v>
      </c>
      <c r="DP1394">
        <v>0.96409999999999996</v>
      </c>
    </row>
    <row r="1395" spans="1:120" x14ac:dyDescent="0.2">
      <c r="A1395">
        <v>0.28029999999999999</v>
      </c>
      <c r="J1395">
        <v>6599</v>
      </c>
      <c r="W1395">
        <v>19975</v>
      </c>
      <c r="AI1395">
        <v>0.33329999999999999</v>
      </c>
      <c r="AU1395">
        <v>0.60870000000000002</v>
      </c>
      <c r="AY1395">
        <v>0.80130000000000001</v>
      </c>
      <c r="BF1395">
        <v>0.5423</v>
      </c>
      <c r="BR1395">
        <v>92405</v>
      </c>
      <c r="CD1395">
        <v>20919</v>
      </c>
      <c r="CP1395">
        <v>8080</v>
      </c>
      <c r="DA1395">
        <v>10</v>
      </c>
      <c r="DP1395">
        <v>0.96540000000000004</v>
      </c>
    </row>
    <row r="1396" spans="1:120" x14ac:dyDescent="0.2">
      <c r="A1396">
        <v>0.90910000000000002</v>
      </c>
      <c r="J1396">
        <v>557</v>
      </c>
      <c r="W1396">
        <v>23255</v>
      </c>
      <c r="AI1396">
        <v>0.4017</v>
      </c>
      <c r="AU1396">
        <v>1</v>
      </c>
      <c r="AY1396">
        <v>0.79769999999999996</v>
      </c>
      <c r="BF1396">
        <v>0.50839999999999996</v>
      </c>
      <c r="BR1396">
        <v>54338</v>
      </c>
      <c r="CD1396">
        <v>18401</v>
      </c>
      <c r="CP1396">
        <v>8625</v>
      </c>
      <c r="DA1396">
        <v>18</v>
      </c>
      <c r="DP1396">
        <v>0.96779999999999999</v>
      </c>
    </row>
    <row r="1397" spans="1:120" x14ac:dyDescent="0.2">
      <c r="A1397">
        <v>0.92800000000000005</v>
      </c>
      <c r="J1397">
        <v>2270</v>
      </c>
      <c r="W1397">
        <v>20785</v>
      </c>
      <c r="AI1397">
        <v>1</v>
      </c>
      <c r="AU1397">
        <v>0.4</v>
      </c>
      <c r="AY1397">
        <v>0.70609999999999995</v>
      </c>
      <c r="BF1397">
        <v>0.44440000000000002</v>
      </c>
      <c r="BR1397">
        <v>92405</v>
      </c>
      <c r="CD1397">
        <v>20919</v>
      </c>
      <c r="CP1397">
        <v>8978</v>
      </c>
      <c r="DA1397">
        <v>9</v>
      </c>
      <c r="DP1397">
        <v>0.9758</v>
      </c>
    </row>
    <row r="1398" spans="1:120" x14ac:dyDescent="0.2">
      <c r="A1398">
        <v>0.9</v>
      </c>
      <c r="J1398">
        <v>132</v>
      </c>
      <c r="W1398">
        <v>20380</v>
      </c>
      <c r="AI1398">
        <v>0.25</v>
      </c>
      <c r="AU1398">
        <v>0.75560000000000005</v>
      </c>
      <c r="AY1398">
        <v>0.84399999999999997</v>
      </c>
      <c r="BF1398">
        <v>0.5373</v>
      </c>
      <c r="BR1398">
        <v>92405</v>
      </c>
      <c r="CD1398">
        <v>20919</v>
      </c>
      <c r="CP1398">
        <v>8197</v>
      </c>
      <c r="DA1398">
        <v>10</v>
      </c>
      <c r="DP1398">
        <v>0.97609999999999997</v>
      </c>
    </row>
    <row r="1399" spans="1:120" x14ac:dyDescent="0.2">
      <c r="A1399">
        <v>0.8387</v>
      </c>
      <c r="J1399">
        <v>1940</v>
      </c>
      <c r="W1399">
        <v>15750</v>
      </c>
      <c r="AI1399">
        <v>0.5</v>
      </c>
      <c r="AU1399">
        <v>0.65290000000000004</v>
      </c>
      <c r="AY1399">
        <v>0.72589999999999999</v>
      </c>
      <c r="BF1399">
        <v>0.42370000000000002</v>
      </c>
      <c r="BR1399">
        <v>43185</v>
      </c>
      <c r="CD1399">
        <v>25346</v>
      </c>
      <c r="CP1399">
        <v>6560</v>
      </c>
      <c r="DA1399">
        <v>5</v>
      </c>
      <c r="DP1399">
        <v>1</v>
      </c>
    </row>
    <row r="1400" spans="1:120" x14ac:dyDescent="0.2">
      <c r="A1400">
        <v>1</v>
      </c>
      <c r="J1400">
        <v>5613</v>
      </c>
      <c r="W1400">
        <v>20515</v>
      </c>
      <c r="AI1400">
        <v>0.5</v>
      </c>
      <c r="AU1400">
        <v>0.4</v>
      </c>
      <c r="AY1400">
        <v>0.72560000000000002</v>
      </c>
      <c r="BF1400">
        <v>0.51570000000000005</v>
      </c>
      <c r="BR1400">
        <v>92405</v>
      </c>
      <c r="CD1400">
        <v>20919</v>
      </c>
      <c r="CP1400">
        <v>8288</v>
      </c>
      <c r="DA1400">
        <v>16</v>
      </c>
      <c r="DP1400">
        <v>1</v>
      </c>
    </row>
    <row r="1401" spans="1:120" x14ac:dyDescent="0.2">
      <c r="A1401">
        <v>0.9143</v>
      </c>
      <c r="J1401">
        <v>6574</v>
      </c>
      <c r="W1401">
        <v>24734</v>
      </c>
      <c r="AI1401">
        <v>0.48809999999999998</v>
      </c>
      <c r="AU1401">
        <v>0.73470000000000002</v>
      </c>
      <c r="AY1401">
        <v>0.76910000000000001</v>
      </c>
      <c r="BF1401">
        <v>0.38790000000000002</v>
      </c>
      <c r="BR1401">
        <v>48472</v>
      </c>
      <c r="CD1401">
        <v>20500</v>
      </c>
      <c r="CP1401">
        <v>9414</v>
      </c>
      <c r="DA1401">
        <v>16</v>
      </c>
      <c r="DP1401">
        <v>1</v>
      </c>
    </row>
    <row r="1402" spans="1:120" x14ac:dyDescent="0.2">
      <c r="A1402">
        <v>0.86409999999999998</v>
      </c>
      <c r="J1402">
        <v>516</v>
      </c>
      <c r="W1402">
        <v>16390</v>
      </c>
      <c r="AI1402">
        <v>0.25330000000000003</v>
      </c>
      <c r="AU1402">
        <v>0.94820000000000004</v>
      </c>
      <c r="AY1402">
        <v>0.75570000000000004</v>
      </c>
      <c r="BF1402">
        <v>0.42880000000000001</v>
      </c>
      <c r="BR1402">
        <v>40863</v>
      </c>
      <c r="CD1402">
        <v>19000</v>
      </c>
      <c r="CP1402">
        <v>8304</v>
      </c>
      <c r="DA1402">
        <v>18</v>
      </c>
      <c r="DP1402">
        <v>1</v>
      </c>
    </row>
    <row r="1403" spans="1:120" x14ac:dyDescent="0.2">
      <c r="A1403">
        <v>0.99680000000000002</v>
      </c>
      <c r="J1403">
        <v>16146</v>
      </c>
      <c r="W1403">
        <v>17408</v>
      </c>
      <c r="AI1403">
        <v>0.125</v>
      </c>
      <c r="AU1403">
        <v>0.76719999999999999</v>
      </c>
      <c r="AY1403">
        <v>0.83720000000000006</v>
      </c>
      <c r="BF1403">
        <v>0.73729999999999996</v>
      </c>
      <c r="BR1403">
        <v>45987</v>
      </c>
      <c r="CD1403">
        <v>24807</v>
      </c>
      <c r="CP1403">
        <v>9146</v>
      </c>
      <c r="DA1403">
        <v>18</v>
      </c>
      <c r="DP1403">
        <v>1</v>
      </c>
    </row>
    <row r="1404" spans="1:120" x14ac:dyDescent="0.2">
      <c r="A1404">
        <v>1</v>
      </c>
      <c r="J1404">
        <v>4627</v>
      </c>
      <c r="W1404">
        <v>16503</v>
      </c>
      <c r="AI1404">
        <v>0.37290000000000001</v>
      </c>
      <c r="AU1404">
        <v>0.81510000000000005</v>
      </c>
      <c r="AY1404">
        <v>0.745</v>
      </c>
      <c r="BF1404">
        <v>0.28089999999999998</v>
      </c>
      <c r="BR1404">
        <v>50135</v>
      </c>
      <c r="CD1404">
        <v>17750</v>
      </c>
      <c r="CP1404">
        <v>8231</v>
      </c>
      <c r="DA1404">
        <v>19</v>
      </c>
    </row>
    <row r="1405" spans="1:120" x14ac:dyDescent="0.2">
      <c r="A1405">
        <v>0.6794</v>
      </c>
      <c r="J1405">
        <v>41254</v>
      </c>
      <c r="W1405">
        <v>16579</v>
      </c>
      <c r="AI1405">
        <v>0.8468</v>
      </c>
      <c r="AU1405">
        <v>0.56359999999999999</v>
      </c>
      <c r="AY1405">
        <v>0.90749999999999997</v>
      </c>
      <c r="BF1405">
        <v>0.21809999999999999</v>
      </c>
      <c r="BR1405">
        <v>71588</v>
      </c>
      <c r="CD1405">
        <v>15000</v>
      </c>
      <c r="CP1405">
        <v>5838</v>
      </c>
      <c r="DA1405">
        <v>61</v>
      </c>
    </row>
    <row r="1406" spans="1:120" x14ac:dyDescent="0.2">
      <c r="A1406">
        <v>0.61260000000000003</v>
      </c>
      <c r="J1406">
        <v>818</v>
      </c>
      <c r="W1406">
        <v>17736</v>
      </c>
      <c r="AI1406">
        <v>0.52200000000000002</v>
      </c>
      <c r="AY1406">
        <v>0.7571</v>
      </c>
      <c r="BF1406">
        <v>0.37740000000000001</v>
      </c>
      <c r="BR1406">
        <v>57552</v>
      </c>
      <c r="CD1406">
        <v>23833</v>
      </c>
      <c r="CP1406">
        <v>9711</v>
      </c>
      <c r="DA1406">
        <v>23</v>
      </c>
    </row>
    <row r="1407" spans="1:120" x14ac:dyDescent="0.2">
      <c r="A1407">
        <v>0.69189999999999996</v>
      </c>
      <c r="J1407">
        <v>460</v>
      </c>
      <c r="W1407">
        <v>40450</v>
      </c>
      <c r="AI1407">
        <v>0.63429999999999997</v>
      </c>
      <c r="AY1407">
        <v>0.81740000000000002</v>
      </c>
      <c r="BF1407">
        <v>0.23980000000000001</v>
      </c>
      <c r="BR1407">
        <v>46641</v>
      </c>
      <c r="CD1407">
        <v>25219</v>
      </c>
      <c r="CP1407">
        <v>6980</v>
      </c>
      <c r="DA1407">
        <v>10</v>
      </c>
    </row>
    <row r="1408" spans="1:120" x14ac:dyDescent="0.2">
      <c r="A1408">
        <v>0.72289999999999999</v>
      </c>
      <c r="W1408">
        <v>17575</v>
      </c>
      <c r="AI1408">
        <v>0.2155</v>
      </c>
      <c r="AY1408">
        <v>0.74009999999999998</v>
      </c>
      <c r="BF1408">
        <v>0.37259999999999999</v>
      </c>
      <c r="BR1408">
        <v>32864</v>
      </c>
      <c r="CD1408">
        <v>20287</v>
      </c>
      <c r="CP1408">
        <v>5407</v>
      </c>
      <c r="DA1408">
        <v>17</v>
      </c>
    </row>
    <row r="1409" spans="1:51" x14ac:dyDescent="0.2">
      <c r="A1409">
        <v>0.39539999999999997</v>
      </c>
      <c r="AY1409">
        <v>0.69340000000000002</v>
      </c>
    </row>
    <row r="1410" spans="1:51" x14ac:dyDescent="0.2">
      <c r="AY1410">
        <v>0.7157</v>
      </c>
    </row>
    <row r="1411" spans="1:51" x14ac:dyDescent="0.2">
      <c r="AY1411">
        <v>0.93079999999999996</v>
      </c>
    </row>
    <row r="1412" spans="1:51" x14ac:dyDescent="0.2">
      <c r="AY1412">
        <v>0.85340000000000005</v>
      </c>
    </row>
    <row r="1413" spans="1:51" x14ac:dyDescent="0.2">
      <c r="AY1413">
        <v>0.97550000000000003</v>
      </c>
    </row>
    <row r="1414" spans="1:51" x14ac:dyDescent="0.2">
      <c r="AY1414">
        <v>0.80979999999999996</v>
      </c>
    </row>
    <row r="1415" spans="1:51" x14ac:dyDescent="0.2">
      <c r="AY1415">
        <v>0.69389999999999996</v>
      </c>
    </row>
    <row r="1416" spans="1:51" x14ac:dyDescent="0.2">
      <c r="AY1416">
        <v>0.66569999999999996</v>
      </c>
    </row>
    <row r="1417" spans="1:51" x14ac:dyDescent="0.2">
      <c r="AY1417">
        <v>0.74250000000000005</v>
      </c>
    </row>
    <row r="1418" spans="1:51" x14ac:dyDescent="0.2">
      <c r="AY1418">
        <v>0.96609999999999996</v>
      </c>
    </row>
    <row r="1419" spans="1:51" x14ac:dyDescent="0.2">
      <c r="AY1419">
        <v>0.65710000000000002</v>
      </c>
    </row>
    <row r="1420" spans="1:51" x14ac:dyDescent="0.2">
      <c r="AY1420">
        <v>0.53749999999999998</v>
      </c>
    </row>
    <row r="1421" spans="1:51" x14ac:dyDescent="0.2">
      <c r="AY1421">
        <v>0.5484</v>
      </c>
    </row>
    <row r="1422" spans="1:51" x14ac:dyDescent="0.2">
      <c r="AY1422">
        <v>0.74790000000000001</v>
      </c>
    </row>
    <row r="1423" spans="1:51" x14ac:dyDescent="0.2">
      <c r="AY1423">
        <v>0.64839999999999998</v>
      </c>
    </row>
    <row r="1424" spans="1:51" x14ac:dyDescent="0.2">
      <c r="AY1424">
        <v>0.6522</v>
      </c>
    </row>
    <row r="1425" spans="51:51" x14ac:dyDescent="0.2">
      <c r="AY1425">
        <v>0.67390000000000005</v>
      </c>
    </row>
    <row r="1426" spans="51:51" x14ac:dyDescent="0.2">
      <c r="AY1426">
        <v>0.7218</v>
      </c>
    </row>
    <row r="1427" spans="51:51" x14ac:dyDescent="0.2">
      <c r="AY1427">
        <v>0.71379999999999999</v>
      </c>
    </row>
    <row r="1428" spans="51:51" x14ac:dyDescent="0.2">
      <c r="AY1428">
        <v>0.56730000000000003</v>
      </c>
    </row>
    <row r="1429" spans="51:51" x14ac:dyDescent="0.2">
      <c r="AY1429">
        <v>0.68859999999999999</v>
      </c>
    </row>
    <row r="1430" spans="51:51" x14ac:dyDescent="0.2">
      <c r="AY1430">
        <v>0.61760000000000004</v>
      </c>
    </row>
    <row r="1431" spans="51:51" x14ac:dyDescent="0.2">
      <c r="AY1431">
        <v>0.67320000000000002</v>
      </c>
    </row>
    <row r="1432" spans="51:51" x14ac:dyDescent="0.2">
      <c r="AY1432">
        <v>0.83430000000000004</v>
      </c>
    </row>
    <row r="1433" spans="51:51" x14ac:dyDescent="0.2">
      <c r="AY1433">
        <v>0.53659999999999997</v>
      </c>
    </row>
    <row r="1434" spans="51:51" x14ac:dyDescent="0.2">
      <c r="AY1434">
        <v>0.65149999999999997</v>
      </c>
    </row>
    <row r="1435" spans="51:51" x14ac:dyDescent="0.2">
      <c r="AY1435">
        <v>0.75570000000000004</v>
      </c>
    </row>
    <row r="1436" spans="51:51" x14ac:dyDescent="0.2">
      <c r="AY1436">
        <v>0.88</v>
      </c>
    </row>
    <row r="1437" spans="51:51" x14ac:dyDescent="0.2">
      <c r="AY1437">
        <v>0.84919999999999995</v>
      </c>
    </row>
    <row r="1438" spans="51:51" x14ac:dyDescent="0.2">
      <c r="AY1438">
        <v>0.73650000000000004</v>
      </c>
    </row>
    <row r="1439" spans="51:51" x14ac:dyDescent="0.2">
      <c r="AY1439">
        <v>0.60289999999999999</v>
      </c>
    </row>
    <row r="1440" spans="51:51" x14ac:dyDescent="0.2">
      <c r="AY1440">
        <v>0.83220000000000005</v>
      </c>
    </row>
    <row r="1441" spans="51:51" x14ac:dyDescent="0.2">
      <c r="AY1441">
        <v>0.5</v>
      </c>
    </row>
    <row r="1442" spans="51:51" x14ac:dyDescent="0.2">
      <c r="AY1442">
        <v>0.7893</v>
      </c>
    </row>
    <row r="1443" spans="51:51" x14ac:dyDescent="0.2">
      <c r="AY1443">
        <v>0.4839</v>
      </c>
    </row>
    <row r="1444" spans="51:51" x14ac:dyDescent="0.2">
      <c r="AY1444">
        <v>0.63370000000000004</v>
      </c>
    </row>
    <row r="1445" spans="51:51" x14ac:dyDescent="0.2">
      <c r="AY1445">
        <v>0.66669999999999996</v>
      </c>
    </row>
    <row r="1446" spans="51:51" x14ac:dyDescent="0.2">
      <c r="AY1446">
        <v>0.625</v>
      </c>
    </row>
    <row r="1447" spans="51:51" x14ac:dyDescent="0.2">
      <c r="AY1447">
        <v>0.65669999999999995</v>
      </c>
    </row>
    <row r="1448" spans="51:51" x14ac:dyDescent="0.2">
      <c r="AY1448">
        <v>1</v>
      </c>
    </row>
    <row r="1449" spans="51:51" x14ac:dyDescent="0.2">
      <c r="AY1449">
        <v>0.60870000000000002</v>
      </c>
    </row>
    <row r="1450" spans="51:51" x14ac:dyDescent="0.2">
      <c r="AY1450">
        <v>1</v>
      </c>
    </row>
    <row r="1451" spans="51:51" x14ac:dyDescent="0.2">
      <c r="AY1451">
        <v>0.4</v>
      </c>
    </row>
    <row r="1452" spans="51:51" x14ac:dyDescent="0.2">
      <c r="AY1452">
        <v>0.75560000000000005</v>
      </c>
    </row>
    <row r="1453" spans="51:51" x14ac:dyDescent="0.2">
      <c r="AY1453">
        <v>0.65290000000000004</v>
      </c>
    </row>
    <row r="1454" spans="51:51" x14ac:dyDescent="0.2">
      <c r="AY1454">
        <v>0.4</v>
      </c>
    </row>
    <row r="1455" spans="51:51" x14ac:dyDescent="0.2">
      <c r="AY1455">
        <v>0.73470000000000002</v>
      </c>
    </row>
    <row r="1456" spans="51:51" x14ac:dyDescent="0.2">
      <c r="AY1456">
        <v>0.94820000000000004</v>
      </c>
    </row>
    <row r="1457" spans="51:51" x14ac:dyDescent="0.2">
      <c r="AY1457">
        <v>0.76719999999999999</v>
      </c>
    </row>
    <row r="1458" spans="51:51" x14ac:dyDescent="0.2">
      <c r="AY1458">
        <v>0.81510000000000005</v>
      </c>
    </row>
    <row r="1459" spans="51:51" x14ac:dyDescent="0.2">
      <c r="AY1459">
        <v>0.56359999999999999</v>
      </c>
    </row>
  </sheetData>
  <autoFilter ref="AU1:AU1406" xr:uid="{FD051FE7-F140-1B4A-A296-DFE3D8C2C6D9}"/>
  <conditionalFormatting sqref="AU2:AU1405 AY55:AY1459">
    <cfRule type="cellIs" dxfId="0" priority="2" operator="equal">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7843-A1F5-4B8D-9C93-1F8DB24102DD}">
  <dimension ref="A1:Z1408"/>
  <sheetViews>
    <sheetView tabSelected="1" workbookViewId="0">
      <selection activeCell="I37" sqref="I37"/>
    </sheetView>
  </sheetViews>
  <sheetFormatPr baseColWidth="10" defaultColWidth="8.83203125" defaultRowHeight="15" x14ac:dyDescent="0.2"/>
  <cols>
    <col min="7" max="7" width="7.6640625" bestFit="1" customWidth="1"/>
    <col min="8" max="8" width="13.33203125" bestFit="1" customWidth="1"/>
    <col min="10" max="10" width="13" bestFit="1" customWidth="1"/>
    <col min="12" max="12" width="25.1640625" customWidth="1"/>
    <col min="13" max="13" width="22.1640625" customWidth="1"/>
    <col min="14" max="14" width="12" customWidth="1"/>
    <col min="16" max="16" width="13.1640625" bestFit="1" customWidth="1"/>
    <col min="19" max="19" width="15.6640625" customWidth="1"/>
    <col min="22" max="22" width="13" bestFit="1" customWidth="1"/>
    <col min="25" max="25" width="30.33203125" bestFit="1" customWidth="1"/>
  </cols>
  <sheetData>
    <row r="1" spans="1:26" ht="16" thickBot="1" x14ac:dyDescent="0.25">
      <c r="A1" t="s">
        <v>6</v>
      </c>
      <c r="C1" s="50" t="s">
        <v>1603</v>
      </c>
      <c r="D1" s="51"/>
      <c r="E1" s="51"/>
      <c r="F1" s="52"/>
      <c r="J1" s="32" t="s">
        <v>1604</v>
      </c>
      <c r="K1" s="33"/>
      <c r="P1" s="32" t="s">
        <v>1605</v>
      </c>
      <c r="Q1" s="33"/>
      <c r="V1" s="32" t="s">
        <v>1606</v>
      </c>
      <c r="W1" s="33"/>
    </row>
    <row r="2" spans="1:26" ht="14.25" customHeight="1" x14ac:dyDescent="0.2">
      <c r="A2">
        <v>0.6804</v>
      </c>
      <c r="C2" t="s">
        <v>1607</v>
      </c>
      <c r="D2">
        <f>COUNT(A2:A1408)</f>
        <v>1407</v>
      </c>
      <c r="J2" s="40" t="s">
        <v>1608</v>
      </c>
      <c r="K2" s="41"/>
      <c r="L2" s="41"/>
      <c r="M2" s="41"/>
      <c r="N2" s="42"/>
      <c r="P2" s="34" t="s">
        <v>1609</v>
      </c>
      <c r="Q2" s="35"/>
      <c r="R2" s="35"/>
      <c r="S2" s="35"/>
      <c r="T2" s="36"/>
      <c r="V2" s="40" t="s">
        <v>1610</v>
      </c>
      <c r="W2" s="41"/>
      <c r="X2" s="41"/>
      <c r="Y2" s="41"/>
      <c r="Z2" s="42"/>
    </row>
    <row r="3" spans="1:26" ht="16" thickBot="1" x14ac:dyDescent="0.25">
      <c r="A3">
        <v>0.67520000000000002</v>
      </c>
      <c r="C3" t="s">
        <v>1579</v>
      </c>
      <c r="D3">
        <f>AVERAGE(A2:A1408)</f>
        <v>0.58206773276474733</v>
      </c>
      <c r="J3" s="43"/>
      <c r="K3" s="44"/>
      <c r="L3" s="44"/>
      <c r="M3" s="44"/>
      <c r="N3" s="45"/>
      <c r="P3" s="37"/>
      <c r="Q3" s="38"/>
      <c r="R3" s="38"/>
      <c r="S3" s="38"/>
      <c r="T3" s="39"/>
      <c r="V3" s="43"/>
      <c r="W3" s="44"/>
      <c r="X3" s="44"/>
      <c r="Y3" s="44"/>
      <c r="Z3" s="45"/>
    </row>
    <row r="4" spans="1:26" x14ac:dyDescent="0.2">
      <c r="A4">
        <v>0.67759999999999998</v>
      </c>
      <c r="C4" t="s">
        <v>1611</v>
      </c>
      <c r="D4">
        <f>_xlfn.STDEV.S(A2:A1408)</f>
        <v>0.17685791907193638</v>
      </c>
      <c r="J4" s="27"/>
      <c r="K4" s="27"/>
      <c r="L4" s="27"/>
      <c r="M4" s="27"/>
      <c r="N4" s="27"/>
    </row>
    <row r="5" spans="1:26" x14ac:dyDescent="0.2">
      <c r="A5">
        <v>0.43459999999999999</v>
      </c>
      <c r="J5" t="s">
        <v>1612</v>
      </c>
      <c r="K5" s="9" t="s">
        <v>1613</v>
      </c>
      <c r="M5" s="31" t="s">
        <v>1614</v>
      </c>
      <c r="N5" t="s">
        <v>1615</v>
      </c>
      <c r="P5" t="s">
        <v>1612</v>
      </c>
      <c r="Q5" s="9" t="s">
        <v>1613</v>
      </c>
      <c r="S5" s="31" t="s">
        <v>1614</v>
      </c>
      <c r="T5" t="s">
        <v>1615</v>
      </c>
      <c r="V5" t="s">
        <v>1612</v>
      </c>
      <c r="W5" s="9" t="s">
        <v>1613</v>
      </c>
      <c r="Y5" s="31" t="s">
        <v>1614</v>
      </c>
      <c r="Z5" t="s">
        <v>1615</v>
      </c>
    </row>
    <row r="6" spans="1:26" x14ac:dyDescent="0.2">
      <c r="A6">
        <v>0.61319999999999997</v>
      </c>
      <c r="C6" t="s">
        <v>1616</v>
      </c>
      <c r="D6" t="s">
        <v>1617</v>
      </c>
      <c r="E6" t="s">
        <v>1618</v>
      </c>
      <c r="F6" t="s">
        <v>1619</v>
      </c>
      <c r="G6" s="7" t="s">
        <v>1620</v>
      </c>
      <c r="H6" t="s">
        <v>1621</v>
      </c>
      <c r="M6" s="31"/>
      <c r="S6" s="31"/>
      <c r="Y6" s="31"/>
    </row>
    <row r="7" spans="1:26" x14ac:dyDescent="0.2">
      <c r="A7">
        <v>0.55559999999999998</v>
      </c>
      <c r="C7">
        <v>1</v>
      </c>
      <c r="D7">
        <f>$D$3-C7*$D$4</f>
        <v>0.40520981369281095</v>
      </c>
      <c r="E7">
        <f>$D$3+C7*$D$4</f>
        <v>0.7589256518366837</v>
      </c>
      <c r="F7">
        <f>COUNTIFS($A$2:$A$1408,"&gt;="&amp;D7,$A$2:$A$1408,"&lt;="&amp;E7)</f>
        <v>972</v>
      </c>
      <c r="G7" s="8">
        <f>F7/$D$2</f>
        <v>0.69083155650319827</v>
      </c>
      <c r="H7" s="6">
        <v>0.68269999999999997</v>
      </c>
      <c r="J7" t="s">
        <v>1622</v>
      </c>
      <c r="M7" t="s">
        <v>1623</v>
      </c>
      <c r="N7" s="11">
        <f>COUNTIF(A2:A1408,"&gt;0.8")/COUNT(A2:A1408)</f>
        <v>0.11727078891257996</v>
      </c>
      <c r="P7" t="s">
        <v>1624</v>
      </c>
      <c r="Q7" s="10">
        <f>_xlfn.NORM.INV(0.25,D3,D4)</f>
        <v>0.4627788791097181</v>
      </c>
      <c r="S7" t="s">
        <v>1625</v>
      </c>
      <c r="T7" s="7">
        <f>_xlfn.PERCENTILE.INC(A2:A1408,0.25)</f>
        <v>0.46894999999999998</v>
      </c>
      <c r="V7" t="s">
        <v>1626</v>
      </c>
      <c r="W7" s="10">
        <f>_xlfn.NORM.DIST(0.5,D3,D4,TRUE)</f>
        <v>0.3213124119203038</v>
      </c>
      <c r="Y7" t="s">
        <v>1627</v>
      </c>
      <c r="Z7" s="7">
        <f>COUNTIF(A2:A1408,"&lt;0.5")/COUNT(A2:A1408)</f>
        <v>0.31058990760483296</v>
      </c>
    </row>
    <row r="8" spans="1:26" x14ac:dyDescent="0.2">
      <c r="A8">
        <v>0.3987</v>
      </c>
      <c r="C8">
        <v>2</v>
      </c>
      <c r="D8">
        <f>$D$3-C8*$D$4</f>
        <v>0.22835189462087457</v>
      </c>
      <c r="E8">
        <f>$D$3+C8*$D$4</f>
        <v>0.93578357090862008</v>
      </c>
      <c r="F8">
        <f>COUNTIFS($A$2:$A$1408,"&gt;="&amp;D8,$A$2:$A$1408,"&lt;="&amp;E8)</f>
        <v>1336</v>
      </c>
      <c r="G8" s="8">
        <f>F8/$D$2</f>
        <v>0.94953802416488986</v>
      </c>
      <c r="H8" s="6">
        <v>0.95450000000000002</v>
      </c>
      <c r="J8" s="10">
        <f>1-_xlfn.NORM.DIST(0.8,D3,D4,TRUE)</f>
        <v>0.10892880941313487</v>
      </c>
      <c r="P8" t="s">
        <v>1628</v>
      </c>
      <c r="Q8" s="10">
        <f>_xlfn.NORM.INV(0.75,D3,D4)</f>
        <v>0.70135658641977661</v>
      </c>
      <c r="S8" t="s">
        <v>1629</v>
      </c>
      <c r="T8" s="7">
        <f>_xlfn.PERCENTILE.INC(A2:A1408,0.75)</f>
        <v>0.7</v>
      </c>
    </row>
    <row r="9" spans="1:26" x14ac:dyDescent="0.2">
      <c r="A9">
        <v>0.79169999999999996</v>
      </c>
      <c r="C9">
        <v>3</v>
      </c>
      <c r="D9">
        <f>$D$3-C9*$D$4</f>
        <v>5.1493975548938198E-2</v>
      </c>
      <c r="E9">
        <f>$D$3+C9*$D$4</f>
        <v>1.1126414899805566</v>
      </c>
      <c r="F9">
        <f>COUNTIFS($A$2:$A$1408,"&gt;="&amp;D9,$A$2:$A$1408,"&lt;="&amp;E9)</f>
        <v>1402</v>
      </c>
      <c r="G9" s="8">
        <f>F9/$D$2</f>
        <v>0.9964463397299218</v>
      </c>
      <c r="H9" s="6">
        <v>0.99729999999999996</v>
      </c>
      <c r="V9" s="46" t="s">
        <v>1630</v>
      </c>
      <c r="W9" s="46"/>
      <c r="X9" s="46"/>
      <c r="Y9" s="46"/>
      <c r="Z9" s="46"/>
    </row>
    <row r="10" spans="1:26" ht="14.75" customHeight="1" thickBot="1" x14ac:dyDescent="0.25">
      <c r="A10">
        <v>0.6179</v>
      </c>
      <c r="J10" s="54" t="s">
        <v>1631</v>
      </c>
      <c r="K10" s="54"/>
      <c r="L10" s="54"/>
      <c r="M10" s="54"/>
      <c r="N10" s="54"/>
      <c r="P10" s="31" t="s">
        <v>1632</v>
      </c>
      <c r="Q10" s="31"/>
      <c r="R10" s="31"/>
      <c r="S10" s="31"/>
      <c r="T10" s="31"/>
      <c r="V10" s="46"/>
      <c r="W10" s="46"/>
      <c r="X10" s="46"/>
      <c r="Y10" s="46"/>
      <c r="Z10" s="46"/>
    </row>
    <row r="11" spans="1:26" ht="16" thickBot="1" x14ac:dyDescent="0.25">
      <c r="A11">
        <v>0.67600000000000005</v>
      </c>
      <c r="C11" s="50" t="s">
        <v>1633</v>
      </c>
      <c r="D11" s="51"/>
      <c r="E11" s="51"/>
      <c r="F11" s="52"/>
      <c r="J11" s="54"/>
      <c r="K11" s="54"/>
      <c r="L11" s="54"/>
      <c r="M11" s="54"/>
      <c r="N11" s="54"/>
      <c r="P11" s="31"/>
      <c r="Q11" s="31"/>
      <c r="R11" s="31"/>
      <c r="S11" s="31"/>
      <c r="T11" s="31"/>
    </row>
    <row r="12" spans="1:26" x14ac:dyDescent="0.2">
      <c r="A12">
        <v>0.61880000000000002</v>
      </c>
      <c r="C12" t="s">
        <v>1634</v>
      </c>
      <c r="D12">
        <v>1</v>
      </c>
      <c r="J12" s="54"/>
      <c r="K12" s="54"/>
      <c r="L12" s="54"/>
      <c r="M12" s="54"/>
      <c r="N12" s="54"/>
      <c r="P12" s="31"/>
      <c r="Q12" s="31"/>
      <c r="R12" s="31"/>
      <c r="S12" s="31"/>
      <c r="T12" s="31"/>
    </row>
    <row r="13" spans="1:26" ht="14.25" customHeight="1" x14ac:dyDescent="0.2">
      <c r="A13">
        <v>0.61219999999999997</v>
      </c>
      <c r="C13" t="s">
        <v>1635</v>
      </c>
      <c r="D13">
        <f>STANDARDIZE(D12,D3,D4)</f>
        <v>2.3630961476215271</v>
      </c>
      <c r="P13" s="31"/>
      <c r="Q13" s="31"/>
      <c r="R13" s="31"/>
      <c r="S13" s="31"/>
      <c r="T13" s="31"/>
    </row>
    <row r="14" spans="1:26" x14ac:dyDescent="0.2">
      <c r="A14">
        <v>0.69599999999999995</v>
      </c>
      <c r="C14" s="7" t="s">
        <v>1636</v>
      </c>
      <c r="D14" s="7">
        <f>1-_xlfn.NORM.S.DIST(D13,TRUE)</f>
        <v>9.0614835483839862E-3</v>
      </c>
      <c r="P14" s="31"/>
      <c r="Q14" s="31"/>
      <c r="R14" s="31"/>
      <c r="S14" s="31"/>
      <c r="T14" s="31"/>
    </row>
    <row r="15" spans="1:26" x14ac:dyDescent="0.2">
      <c r="A15">
        <v>0.86399999999999999</v>
      </c>
      <c r="F15" s="5"/>
      <c r="P15" s="31"/>
      <c r="Q15" s="31"/>
      <c r="R15" s="31"/>
      <c r="S15" s="31"/>
      <c r="T15" s="31"/>
    </row>
    <row r="16" spans="1:26" x14ac:dyDescent="0.2">
      <c r="A16">
        <v>0.498</v>
      </c>
      <c r="C16" t="s">
        <v>1634</v>
      </c>
      <c r="D16">
        <v>0</v>
      </c>
      <c r="J16" s="27"/>
      <c r="K16" s="27"/>
      <c r="L16" s="27"/>
      <c r="M16" s="27"/>
      <c r="N16" s="27"/>
    </row>
    <row r="17" spans="1:8" x14ac:dyDescent="0.2">
      <c r="A17">
        <v>0.53449999999999998</v>
      </c>
      <c r="C17" t="s">
        <v>1635</v>
      </c>
      <c r="D17">
        <f>STANDARDIZE(D16,D3,D4)</f>
        <v>-3.291160134751971</v>
      </c>
    </row>
    <row r="18" spans="1:8" x14ac:dyDescent="0.2">
      <c r="A18">
        <v>0.54900000000000004</v>
      </c>
      <c r="C18" s="7" t="s">
        <v>1637</v>
      </c>
      <c r="D18" s="7">
        <f>_xlfn.NORM.S.DIST(D17,TRUE)</f>
        <v>4.9887549418736082E-4</v>
      </c>
    </row>
    <row r="19" spans="1:8" ht="16" thickBot="1" x14ac:dyDescent="0.25">
      <c r="A19">
        <v>0.68430000000000002</v>
      </c>
    </row>
    <row r="20" spans="1:8" ht="16" thickBot="1" x14ac:dyDescent="0.25">
      <c r="A20">
        <v>0.62780000000000002</v>
      </c>
      <c r="C20" s="32" t="s">
        <v>1638</v>
      </c>
      <c r="D20" s="53"/>
      <c r="E20" s="33"/>
    </row>
    <row r="21" spans="1:8" ht="14.25" customHeight="1" x14ac:dyDescent="0.2">
      <c r="A21">
        <v>0.4279</v>
      </c>
      <c r="C21" s="47" t="s">
        <v>1641</v>
      </c>
      <c r="D21" s="35"/>
      <c r="E21" s="35"/>
      <c r="F21" s="35"/>
      <c r="G21" s="35"/>
      <c r="H21" s="36"/>
    </row>
    <row r="22" spans="1:8" ht="14.25" customHeight="1" x14ac:dyDescent="0.2">
      <c r="A22">
        <v>0.5696</v>
      </c>
      <c r="C22" s="48"/>
      <c r="D22" s="31"/>
      <c r="E22" s="31"/>
      <c r="F22" s="31"/>
      <c r="G22" s="31"/>
      <c r="H22" s="49"/>
    </row>
    <row r="23" spans="1:8" x14ac:dyDescent="0.2">
      <c r="A23">
        <v>0.70179999999999998</v>
      </c>
      <c r="C23" s="48"/>
      <c r="D23" s="31"/>
      <c r="E23" s="31"/>
      <c r="F23" s="31"/>
      <c r="G23" s="31"/>
      <c r="H23" s="49"/>
    </row>
    <row r="24" spans="1:8" x14ac:dyDescent="0.2">
      <c r="A24">
        <v>0.47949999999999998</v>
      </c>
      <c r="C24" s="48"/>
      <c r="D24" s="31"/>
      <c r="E24" s="31"/>
      <c r="F24" s="31"/>
      <c r="G24" s="31"/>
      <c r="H24" s="49"/>
    </row>
    <row r="25" spans="1:8" x14ac:dyDescent="0.2">
      <c r="A25">
        <v>0.68879999999999997</v>
      </c>
      <c r="C25" s="48"/>
      <c r="D25" s="31"/>
      <c r="E25" s="31"/>
      <c r="F25" s="31"/>
      <c r="G25" s="31"/>
      <c r="H25" s="49"/>
    </row>
    <row r="26" spans="1:8" ht="16" customHeight="1" thickBot="1" x14ac:dyDescent="0.25">
      <c r="A26">
        <v>0.52980000000000005</v>
      </c>
      <c r="C26" s="37"/>
      <c r="D26" s="38"/>
      <c r="E26" s="38"/>
      <c r="F26" s="38"/>
      <c r="G26" s="38"/>
      <c r="H26" s="39"/>
    </row>
    <row r="27" spans="1:8" x14ac:dyDescent="0.2">
      <c r="A27">
        <v>0.56950000000000001</v>
      </c>
      <c r="C27" s="27"/>
      <c r="D27" s="27"/>
      <c r="E27" s="27"/>
      <c r="F27" s="27"/>
      <c r="G27" s="27"/>
      <c r="H27" s="27"/>
    </row>
    <row r="28" spans="1:8" x14ac:dyDescent="0.2">
      <c r="A28">
        <v>0.56289999999999996</v>
      </c>
      <c r="C28" s="27"/>
      <c r="D28" s="27"/>
      <c r="E28" s="27"/>
      <c r="F28" s="27"/>
      <c r="G28" s="27"/>
      <c r="H28" s="27"/>
    </row>
    <row r="29" spans="1:8" x14ac:dyDescent="0.2">
      <c r="A29">
        <v>0.9284</v>
      </c>
      <c r="C29" s="27"/>
      <c r="D29" s="27"/>
      <c r="E29" s="27"/>
      <c r="F29" s="27"/>
    </row>
    <row r="30" spans="1:8" x14ac:dyDescent="0.2">
      <c r="A30">
        <v>0.85670000000000002</v>
      </c>
    </row>
    <row r="31" spans="1:8" x14ac:dyDescent="0.2">
      <c r="A31">
        <v>0.86870000000000003</v>
      </c>
    </row>
    <row r="32" spans="1:8" x14ac:dyDescent="0.2">
      <c r="A32">
        <v>0.92620000000000002</v>
      </c>
    </row>
    <row r="33" spans="1:1" x14ac:dyDescent="0.2">
      <c r="A33">
        <v>0.75960000000000005</v>
      </c>
    </row>
    <row r="34" spans="1:1" x14ac:dyDescent="0.2">
      <c r="A34">
        <v>0.86050000000000004</v>
      </c>
    </row>
    <row r="35" spans="1:1" x14ac:dyDescent="0.2">
      <c r="A35">
        <v>0.83030000000000004</v>
      </c>
    </row>
    <row r="36" spans="1:1" x14ac:dyDescent="0.2">
      <c r="A36">
        <v>0.75090000000000001</v>
      </c>
    </row>
    <row r="37" spans="1:1" ht="15" customHeight="1" x14ac:dyDescent="0.2">
      <c r="A37">
        <v>0.66669999999999996</v>
      </c>
    </row>
    <row r="38" spans="1:1" ht="15" customHeight="1" x14ac:dyDescent="0.2">
      <c r="A38">
        <v>0.59719999999999995</v>
      </c>
    </row>
    <row r="39" spans="1:1" x14ac:dyDescent="0.2">
      <c r="A39">
        <v>0.81879999999999997</v>
      </c>
    </row>
    <row r="40" spans="1:1" x14ac:dyDescent="0.2">
      <c r="A40">
        <v>0.29630000000000001</v>
      </c>
    </row>
    <row r="41" spans="1:1" x14ac:dyDescent="0.2">
      <c r="A41">
        <v>0.58309999999999995</v>
      </c>
    </row>
    <row r="42" spans="1:1" x14ac:dyDescent="0.2">
      <c r="A42">
        <v>0.19670000000000001</v>
      </c>
    </row>
    <row r="43" spans="1:1" x14ac:dyDescent="0.2">
      <c r="A43">
        <v>0.91359999999999997</v>
      </c>
    </row>
    <row r="44" spans="1:1" x14ac:dyDescent="0.2">
      <c r="A44">
        <v>0.28739999999999999</v>
      </c>
    </row>
    <row r="45" spans="1:1" x14ac:dyDescent="0.2">
      <c r="A45">
        <v>0.8</v>
      </c>
    </row>
    <row r="46" spans="1:1" x14ac:dyDescent="0.2">
      <c r="A46">
        <v>0.78049999999999997</v>
      </c>
    </row>
    <row r="47" spans="1:1" x14ac:dyDescent="0.2">
      <c r="A47">
        <v>0.5</v>
      </c>
    </row>
    <row r="48" spans="1:1" x14ac:dyDescent="0.2">
      <c r="A48">
        <v>0.91879999999999995</v>
      </c>
    </row>
    <row r="49" spans="1:1" x14ac:dyDescent="0.2">
      <c r="A49">
        <v>0.48549999999999999</v>
      </c>
    </row>
    <row r="50" spans="1:1" x14ac:dyDescent="0.2">
      <c r="A50">
        <v>0.40400000000000003</v>
      </c>
    </row>
    <row r="51" spans="1:1" x14ac:dyDescent="0.2">
      <c r="A51">
        <v>0.63119999999999998</v>
      </c>
    </row>
    <row r="52" spans="1:1" x14ac:dyDescent="0.2">
      <c r="A52">
        <v>0.51719999999999999</v>
      </c>
    </row>
    <row r="53" spans="1:1" x14ac:dyDescent="0.2">
      <c r="A53">
        <v>0.59730000000000005</v>
      </c>
    </row>
    <row r="54" spans="1:1" x14ac:dyDescent="0.2">
      <c r="A54">
        <v>0.67730000000000001</v>
      </c>
    </row>
    <row r="55" spans="1:1" x14ac:dyDescent="0.2">
      <c r="A55">
        <v>0.78869999999999996</v>
      </c>
    </row>
    <row r="56" spans="1:1" x14ac:dyDescent="0.2">
      <c r="A56">
        <v>0.53500000000000003</v>
      </c>
    </row>
    <row r="57" spans="1:1" x14ac:dyDescent="0.2">
      <c r="A57">
        <v>0.53249999999999997</v>
      </c>
    </row>
    <row r="58" spans="1:1" x14ac:dyDescent="0.2">
      <c r="A58">
        <v>0.61899999999999999</v>
      </c>
    </row>
    <row r="59" spans="1:1" x14ac:dyDescent="0.2">
      <c r="A59">
        <v>0.80879999999999996</v>
      </c>
    </row>
    <row r="60" spans="1:1" x14ac:dyDescent="0.2">
      <c r="A60">
        <v>0.66300000000000003</v>
      </c>
    </row>
    <row r="61" spans="1:1" x14ac:dyDescent="0.2">
      <c r="A61">
        <v>0.49440000000000001</v>
      </c>
    </row>
    <row r="62" spans="1:1" x14ac:dyDescent="0.2">
      <c r="A62">
        <v>0.6905</v>
      </c>
    </row>
    <row r="63" spans="1:1" x14ac:dyDescent="0.2">
      <c r="A63">
        <v>0.83350000000000002</v>
      </c>
    </row>
    <row r="64" spans="1:1" x14ac:dyDescent="0.2">
      <c r="A64">
        <v>0.83389999999999997</v>
      </c>
    </row>
    <row r="65" spans="1:1" x14ac:dyDescent="0.2">
      <c r="A65">
        <v>0.77170000000000005</v>
      </c>
    </row>
    <row r="66" spans="1:1" x14ac:dyDescent="0.2">
      <c r="A66">
        <v>0.93200000000000005</v>
      </c>
    </row>
    <row r="67" spans="1:1" x14ac:dyDescent="0.2">
      <c r="A67">
        <v>0.67269999999999996</v>
      </c>
    </row>
    <row r="68" spans="1:1" x14ac:dyDescent="0.2">
      <c r="A68">
        <v>0.76429999999999998</v>
      </c>
    </row>
    <row r="69" spans="1:1" x14ac:dyDescent="0.2">
      <c r="A69">
        <v>0.8367</v>
      </c>
    </row>
    <row r="70" spans="1:1" x14ac:dyDescent="0.2">
      <c r="A70">
        <v>0.50370000000000004</v>
      </c>
    </row>
    <row r="71" spans="1:1" x14ac:dyDescent="0.2">
      <c r="A71">
        <v>0.7006</v>
      </c>
    </row>
    <row r="72" spans="1:1" x14ac:dyDescent="0.2">
      <c r="A72">
        <v>0.55979999999999996</v>
      </c>
    </row>
    <row r="73" spans="1:1" x14ac:dyDescent="0.2">
      <c r="A73">
        <v>0.69220000000000004</v>
      </c>
    </row>
    <row r="74" spans="1:1" x14ac:dyDescent="0.2">
      <c r="A74">
        <v>0.87919999999999998</v>
      </c>
    </row>
    <row r="75" spans="1:1" x14ac:dyDescent="0.2">
      <c r="A75">
        <v>0.82540000000000002</v>
      </c>
    </row>
    <row r="76" spans="1:1" x14ac:dyDescent="0.2">
      <c r="A76">
        <v>0.4884</v>
      </c>
    </row>
    <row r="77" spans="1:1" ht="15" customHeight="1" x14ac:dyDescent="0.2">
      <c r="A77">
        <v>0.70299999999999996</v>
      </c>
    </row>
    <row r="78" spans="1:1" x14ac:dyDescent="0.2">
      <c r="A78">
        <v>0.57589999999999997</v>
      </c>
    </row>
    <row r="79" spans="1:1" x14ac:dyDescent="0.2">
      <c r="A79">
        <v>0.56769999999999998</v>
      </c>
    </row>
    <row r="80" spans="1:1" x14ac:dyDescent="0.2">
      <c r="A80">
        <v>0.91830000000000001</v>
      </c>
    </row>
    <row r="81" spans="1:1" x14ac:dyDescent="0.2">
      <c r="A81">
        <v>0.84299999999999997</v>
      </c>
    </row>
    <row r="82" spans="1:1" x14ac:dyDescent="0.2">
      <c r="A82">
        <v>0.70350000000000001</v>
      </c>
    </row>
    <row r="83" spans="1:1" x14ac:dyDescent="0.2">
      <c r="A83">
        <v>0.59960000000000002</v>
      </c>
    </row>
    <row r="84" spans="1:1" ht="15" customHeight="1" x14ac:dyDescent="0.2">
      <c r="A84">
        <v>0.46150000000000002</v>
      </c>
    </row>
    <row r="85" spans="1:1" x14ac:dyDescent="0.2">
      <c r="A85">
        <v>0.46929999999999999</v>
      </c>
    </row>
    <row r="86" spans="1:1" x14ac:dyDescent="0.2">
      <c r="A86">
        <v>0.7419</v>
      </c>
    </row>
    <row r="87" spans="1:1" x14ac:dyDescent="0.2">
      <c r="A87">
        <v>0.87660000000000005</v>
      </c>
    </row>
    <row r="88" spans="1:1" x14ac:dyDescent="0.2">
      <c r="A88">
        <v>0.81710000000000005</v>
      </c>
    </row>
    <row r="89" spans="1:1" x14ac:dyDescent="0.2">
      <c r="A89">
        <v>0.66510000000000002</v>
      </c>
    </row>
    <row r="90" spans="1:1" x14ac:dyDescent="0.2">
      <c r="A90">
        <v>0.75600000000000001</v>
      </c>
    </row>
    <row r="91" spans="1:1" x14ac:dyDescent="0.2">
      <c r="A91">
        <v>0.35639999999999999</v>
      </c>
    </row>
    <row r="92" spans="1:1" x14ac:dyDescent="0.2">
      <c r="A92">
        <v>0.31540000000000001</v>
      </c>
    </row>
    <row r="93" spans="1:1" x14ac:dyDescent="0.2">
      <c r="A93">
        <v>0.36670000000000003</v>
      </c>
    </row>
    <row r="94" spans="1:1" x14ac:dyDescent="0.2">
      <c r="A94">
        <v>0.51239999999999997</v>
      </c>
    </row>
    <row r="95" spans="1:1" x14ac:dyDescent="0.2">
      <c r="A95">
        <v>0.61019999999999996</v>
      </c>
    </row>
    <row r="96" spans="1:1" x14ac:dyDescent="0.2">
      <c r="A96">
        <v>0.39729999999999999</v>
      </c>
    </row>
    <row r="97" spans="1:1" x14ac:dyDescent="0.2">
      <c r="A97">
        <v>0.505</v>
      </c>
    </row>
    <row r="98" spans="1:1" x14ac:dyDescent="0.2">
      <c r="A98">
        <v>0.55400000000000005</v>
      </c>
    </row>
    <row r="99" spans="1:1" x14ac:dyDescent="0.2">
      <c r="A99">
        <v>0.48370000000000002</v>
      </c>
    </row>
    <row r="100" spans="1:1" x14ac:dyDescent="0.2">
      <c r="A100">
        <v>0.64290000000000003</v>
      </c>
    </row>
    <row r="101" spans="1:1" x14ac:dyDescent="0.2">
      <c r="A101">
        <v>0.34889999999999999</v>
      </c>
    </row>
    <row r="102" spans="1:1" x14ac:dyDescent="0.2">
      <c r="A102">
        <v>0.4955</v>
      </c>
    </row>
    <row r="103" spans="1:1" x14ac:dyDescent="0.2">
      <c r="A103">
        <v>0.60199999999999998</v>
      </c>
    </row>
    <row r="104" spans="1:1" x14ac:dyDescent="0.2">
      <c r="A104">
        <v>0.57279999999999998</v>
      </c>
    </row>
    <row r="105" spans="1:1" x14ac:dyDescent="0.2">
      <c r="A105">
        <v>0.62539999999999996</v>
      </c>
    </row>
    <row r="106" spans="1:1" x14ac:dyDescent="0.2">
      <c r="A106">
        <v>0.4017</v>
      </c>
    </row>
    <row r="107" spans="1:1" x14ac:dyDescent="0.2">
      <c r="A107">
        <v>0.70760000000000001</v>
      </c>
    </row>
    <row r="108" spans="1:1" x14ac:dyDescent="0.2">
      <c r="A108">
        <v>0.66990000000000005</v>
      </c>
    </row>
    <row r="109" spans="1:1" x14ac:dyDescent="0.2">
      <c r="A109">
        <v>0.72860000000000003</v>
      </c>
    </row>
    <row r="110" spans="1:1" x14ac:dyDescent="0.2">
      <c r="A110">
        <v>0.60319999999999996</v>
      </c>
    </row>
    <row r="111" spans="1:1" x14ac:dyDescent="0.2">
      <c r="A111">
        <v>0.57489999999999997</v>
      </c>
    </row>
    <row r="112" spans="1:1" x14ac:dyDescent="0.2">
      <c r="A112">
        <v>0.76170000000000004</v>
      </c>
    </row>
    <row r="113" spans="1:1" x14ac:dyDescent="0.2">
      <c r="A113">
        <v>0.15490000000000001</v>
      </c>
    </row>
    <row r="114" spans="1:1" x14ac:dyDescent="0.2">
      <c r="A114">
        <v>0.95850000000000002</v>
      </c>
    </row>
    <row r="115" spans="1:1" x14ac:dyDescent="0.2">
      <c r="A115">
        <v>0.51549999999999996</v>
      </c>
    </row>
    <row r="116" spans="1:1" x14ac:dyDescent="0.2">
      <c r="A116">
        <v>0.36459999999999998</v>
      </c>
    </row>
    <row r="117" spans="1:1" x14ac:dyDescent="0.2">
      <c r="A117">
        <v>0.67800000000000005</v>
      </c>
    </row>
    <row r="118" spans="1:1" x14ac:dyDescent="0.2">
      <c r="A118">
        <v>0.47360000000000002</v>
      </c>
    </row>
    <row r="119" spans="1:1" x14ac:dyDescent="0.2">
      <c r="A119">
        <v>0.7</v>
      </c>
    </row>
    <row r="120" spans="1:1" x14ac:dyDescent="0.2">
      <c r="A120">
        <v>0.41610000000000003</v>
      </c>
    </row>
    <row r="121" spans="1:1" x14ac:dyDescent="0.2">
      <c r="A121">
        <v>0.22109999999999999</v>
      </c>
    </row>
    <row r="122" spans="1:1" x14ac:dyDescent="0.2">
      <c r="A122">
        <v>0.3982</v>
      </c>
    </row>
    <row r="123" spans="1:1" x14ac:dyDescent="0.2">
      <c r="A123">
        <v>0.5</v>
      </c>
    </row>
    <row r="124" spans="1:1" x14ac:dyDescent="0.2">
      <c r="A124">
        <v>0.61619999999999997</v>
      </c>
    </row>
    <row r="125" spans="1:1" x14ac:dyDescent="0.2">
      <c r="A125">
        <v>0.50329999999999997</v>
      </c>
    </row>
    <row r="126" spans="1:1" x14ac:dyDescent="0.2">
      <c r="A126">
        <v>0.85129999999999995</v>
      </c>
    </row>
    <row r="127" spans="1:1" x14ac:dyDescent="0.2">
      <c r="A127">
        <v>0.747</v>
      </c>
    </row>
    <row r="128" spans="1:1" x14ac:dyDescent="0.2">
      <c r="A128">
        <v>0.63819999999999999</v>
      </c>
    </row>
    <row r="129" spans="1:1" x14ac:dyDescent="0.2">
      <c r="A129">
        <v>0.75209999999999999</v>
      </c>
    </row>
    <row r="130" spans="1:1" x14ac:dyDescent="0.2">
      <c r="A130">
        <v>0.64539999999999997</v>
      </c>
    </row>
    <row r="131" spans="1:1" x14ac:dyDescent="0.2">
      <c r="A131">
        <v>0.59870000000000001</v>
      </c>
    </row>
    <row r="132" spans="1:1" x14ac:dyDescent="0.2">
      <c r="A132">
        <v>0.67730000000000001</v>
      </c>
    </row>
    <row r="133" spans="1:1" x14ac:dyDescent="0.2">
      <c r="A133">
        <v>0.77780000000000005</v>
      </c>
    </row>
    <row r="134" spans="1:1" x14ac:dyDescent="0.2">
      <c r="A134">
        <v>0.66610000000000003</v>
      </c>
    </row>
    <row r="135" spans="1:1" x14ac:dyDescent="0.2">
      <c r="A135">
        <v>0.73040000000000005</v>
      </c>
    </row>
    <row r="136" spans="1:1" x14ac:dyDescent="0.2">
      <c r="A136">
        <v>0.5333</v>
      </c>
    </row>
    <row r="137" spans="1:1" x14ac:dyDescent="0.2">
      <c r="A137">
        <v>0.5494</v>
      </c>
    </row>
    <row r="138" spans="1:1" x14ac:dyDescent="0.2">
      <c r="A138">
        <v>0.64610000000000001</v>
      </c>
    </row>
    <row r="139" spans="1:1" x14ac:dyDescent="0.2">
      <c r="A139">
        <v>0.62329999999999997</v>
      </c>
    </row>
    <row r="140" spans="1:1" x14ac:dyDescent="0.2">
      <c r="A140">
        <v>0.3014</v>
      </c>
    </row>
    <row r="141" spans="1:1" x14ac:dyDescent="0.2">
      <c r="A141">
        <v>0.64</v>
      </c>
    </row>
    <row r="142" spans="1:1" x14ac:dyDescent="0.2">
      <c r="A142">
        <v>0.57720000000000005</v>
      </c>
    </row>
    <row r="143" spans="1:1" x14ac:dyDescent="0.2">
      <c r="A143">
        <v>0.48659999999999998</v>
      </c>
    </row>
    <row r="144" spans="1:1" x14ac:dyDescent="0.2">
      <c r="A144">
        <v>0.95130000000000003</v>
      </c>
    </row>
    <row r="145" spans="1:1" x14ac:dyDescent="0.2">
      <c r="A145">
        <v>0.2165</v>
      </c>
    </row>
    <row r="146" spans="1:1" x14ac:dyDescent="0.2">
      <c r="A146">
        <v>0.60840000000000005</v>
      </c>
    </row>
    <row r="147" spans="1:1" x14ac:dyDescent="0.2">
      <c r="A147">
        <v>0.45040000000000002</v>
      </c>
    </row>
    <row r="148" spans="1:1" x14ac:dyDescent="0.2">
      <c r="A148">
        <v>0.47199999999999998</v>
      </c>
    </row>
    <row r="149" spans="1:1" x14ac:dyDescent="0.2">
      <c r="A149">
        <v>0.35139999999999999</v>
      </c>
    </row>
    <row r="150" spans="1:1" x14ac:dyDescent="0.2">
      <c r="A150">
        <v>0.55259999999999998</v>
      </c>
    </row>
    <row r="151" spans="1:1" x14ac:dyDescent="0.2">
      <c r="A151">
        <v>0.66820000000000002</v>
      </c>
    </row>
    <row r="152" spans="1:1" x14ac:dyDescent="0.2">
      <c r="A152">
        <v>0.56610000000000005</v>
      </c>
    </row>
    <row r="153" spans="1:1" x14ac:dyDescent="0.2">
      <c r="A153">
        <v>0.53210000000000002</v>
      </c>
    </row>
    <row r="154" spans="1:1" x14ac:dyDescent="0.2">
      <c r="A154">
        <v>0.62409999999999999</v>
      </c>
    </row>
    <row r="155" spans="1:1" x14ac:dyDescent="0.2">
      <c r="A155">
        <v>0.56969999999999998</v>
      </c>
    </row>
    <row r="156" spans="1:1" x14ac:dyDescent="0.2">
      <c r="A156">
        <v>0.57520000000000004</v>
      </c>
    </row>
    <row r="157" spans="1:1" x14ac:dyDescent="0.2">
      <c r="A157">
        <v>0.46100000000000002</v>
      </c>
    </row>
    <row r="158" spans="1:1" x14ac:dyDescent="0.2">
      <c r="A158">
        <v>0.66669999999999996</v>
      </c>
    </row>
    <row r="159" spans="1:1" x14ac:dyDescent="0.2">
      <c r="A159">
        <v>0.45219999999999999</v>
      </c>
    </row>
    <row r="160" spans="1:1" x14ac:dyDescent="0.2">
      <c r="A160">
        <v>0.84750000000000003</v>
      </c>
    </row>
    <row r="161" spans="1:1" x14ac:dyDescent="0.2">
      <c r="A161">
        <v>0.53790000000000004</v>
      </c>
    </row>
    <row r="162" spans="1:1" x14ac:dyDescent="0.2">
      <c r="A162">
        <v>0.62339999999999995</v>
      </c>
    </row>
    <row r="163" spans="1:1" x14ac:dyDescent="0.2">
      <c r="A163">
        <v>0.53220000000000001</v>
      </c>
    </row>
    <row r="164" spans="1:1" x14ac:dyDescent="0.2">
      <c r="A164">
        <v>0.80379999999999996</v>
      </c>
    </row>
    <row r="165" spans="1:1" x14ac:dyDescent="0.2">
      <c r="A165">
        <v>0.74690000000000001</v>
      </c>
    </row>
    <row r="166" spans="1:1" x14ac:dyDescent="0.2">
      <c r="A166">
        <v>0.69</v>
      </c>
    </row>
    <row r="167" spans="1:1" x14ac:dyDescent="0.2">
      <c r="A167">
        <v>0.64459999999999995</v>
      </c>
    </row>
    <row r="168" spans="1:1" x14ac:dyDescent="0.2">
      <c r="A168">
        <v>0.60299999999999998</v>
      </c>
    </row>
    <row r="169" spans="1:1" x14ac:dyDescent="0.2">
      <c r="A169">
        <v>0.65</v>
      </c>
    </row>
    <row r="170" spans="1:1" x14ac:dyDescent="0.2">
      <c r="A170">
        <v>0.68769999999999998</v>
      </c>
    </row>
    <row r="171" spans="1:1" x14ac:dyDescent="0.2">
      <c r="A171">
        <v>0.67130000000000001</v>
      </c>
    </row>
    <row r="172" spans="1:1" x14ac:dyDescent="0.2">
      <c r="A172">
        <v>0.72889999999999999</v>
      </c>
    </row>
    <row r="173" spans="1:1" x14ac:dyDescent="0.2">
      <c r="A173">
        <v>0.63600000000000001</v>
      </c>
    </row>
    <row r="174" spans="1:1" x14ac:dyDescent="0.2">
      <c r="A174">
        <v>0.36270000000000002</v>
      </c>
    </row>
    <row r="175" spans="1:1" x14ac:dyDescent="0.2">
      <c r="A175">
        <v>0.54449999999999998</v>
      </c>
    </row>
    <row r="176" spans="1:1" x14ac:dyDescent="0.2">
      <c r="A176">
        <v>0.55820000000000003</v>
      </c>
    </row>
    <row r="177" spans="1:1" x14ac:dyDescent="0.2">
      <c r="A177">
        <v>0.47789999999999999</v>
      </c>
    </row>
    <row r="178" spans="1:1" x14ac:dyDescent="0.2">
      <c r="A178">
        <v>0.42880000000000001</v>
      </c>
    </row>
    <row r="179" spans="1:1" x14ac:dyDescent="0.2">
      <c r="A179">
        <v>0.45610000000000001</v>
      </c>
    </row>
    <row r="180" spans="1:1" x14ac:dyDescent="0.2">
      <c r="A180">
        <v>0.40089999999999998</v>
      </c>
    </row>
    <row r="181" spans="1:1" x14ac:dyDescent="0.2">
      <c r="A181">
        <v>0.80210000000000004</v>
      </c>
    </row>
    <row r="182" spans="1:1" x14ac:dyDescent="0.2">
      <c r="A182">
        <v>0.37380000000000002</v>
      </c>
    </row>
    <row r="183" spans="1:1" x14ac:dyDescent="0.2">
      <c r="A183">
        <v>0.39190000000000003</v>
      </c>
    </row>
    <row r="184" spans="1:1" x14ac:dyDescent="0.2">
      <c r="A184">
        <v>0.39579999999999999</v>
      </c>
    </row>
    <row r="185" spans="1:1" x14ac:dyDescent="0.2">
      <c r="A185">
        <v>0.46079999999999999</v>
      </c>
    </row>
    <row r="186" spans="1:1" x14ac:dyDescent="0.2">
      <c r="A186">
        <v>0.67220000000000002</v>
      </c>
    </row>
    <row r="187" spans="1:1" x14ac:dyDescent="0.2">
      <c r="A187">
        <v>0.66710000000000003</v>
      </c>
    </row>
    <row r="188" spans="1:1" x14ac:dyDescent="0.2">
      <c r="A188">
        <v>0.95169999999999999</v>
      </c>
    </row>
    <row r="189" spans="1:1" x14ac:dyDescent="0.2">
      <c r="A189">
        <v>0.6552</v>
      </c>
    </row>
    <row r="190" spans="1:1" x14ac:dyDescent="0.2">
      <c r="A190">
        <v>0.78159999999999996</v>
      </c>
    </row>
    <row r="191" spans="1:1" x14ac:dyDescent="0.2">
      <c r="A191">
        <v>0.54969999999999997</v>
      </c>
    </row>
    <row r="192" spans="1:1" x14ac:dyDescent="0.2">
      <c r="A192">
        <v>0.46629999999999999</v>
      </c>
    </row>
    <row r="193" spans="1:1" x14ac:dyDescent="0.2">
      <c r="A193">
        <v>0.69330000000000003</v>
      </c>
    </row>
    <row r="194" spans="1:1" x14ac:dyDescent="0.2">
      <c r="A194">
        <v>0.73809999999999998</v>
      </c>
    </row>
    <row r="195" spans="1:1" x14ac:dyDescent="0.2">
      <c r="A195">
        <v>0.64380000000000004</v>
      </c>
    </row>
    <row r="196" spans="1:1" x14ac:dyDescent="0.2">
      <c r="A196">
        <v>0.70369999999999999</v>
      </c>
    </row>
    <row r="197" spans="1:1" x14ac:dyDescent="0.2">
      <c r="A197">
        <v>0.77010000000000001</v>
      </c>
    </row>
    <row r="198" spans="1:1" x14ac:dyDescent="0.2">
      <c r="A198">
        <v>0.6169</v>
      </c>
    </row>
    <row r="199" spans="1:1" x14ac:dyDescent="0.2">
      <c r="A199">
        <v>0.66190000000000004</v>
      </c>
    </row>
    <row r="200" spans="1:1" x14ac:dyDescent="0.2">
      <c r="A200">
        <v>0.56120000000000003</v>
      </c>
    </row>
    <row r="201" spans="1:1" x14ac:dyDescent="0.2">
      <c r="A201">
        <v>0.65900000000000003</v>
      </c>
    </row>
    <row r="202" spans="1:1" x14ac:dyDescent="0.2">
      <c r="A202">
        <v>0.61819999999999997</v>
      </c>
    </row>
    <row r="203" spans="1:1" x14ac:dyDescent="0.2">
      <c r="A203">
        <v>0.70140000000000002</v>
      </c>
    </row>
    <row r="204" spans="1:1" x14ac:dyDescent="0.2">
      <c r="A204">
        <v>0.74029999999999996</v>
      </c>
    </row>
    <row r="205" spans="1:1" x14ac:dyDescent="0.2">
      <c r="A205">
        <v>0.40079999999999999</v>
      </c>
    </row>
    <row r="206" spans="1:1" x14ac:dyDescent="0.2">
      <c r="A206">
        <v>0.67530000000000001</v>
      </c>
    </row>
    <row r="207" spans="1:1" x14ac:dyDescent="0.2">
      <c r="A207">
        <v>0.41949999999999998</v>
      </c>
    </row>
    <row r="208" spans="1:1" x14ac:dyDescent="0.2">
      <c r="A208">
        <v>0.53990000000000005</v>
      </c>
    </row>
    <row r="209" spans="1:1" x14ac:dyDescent="0.2">
      <c r="A209">
        <v>0.88119999999999998</v>
      </c>
    </row>
    <row r="210" spans="1:1" x14ac:dyDescent="0.2">
      <c r="A210">
        <v>0.75319999999999998</v>
      </c>
    </row>
    <row r="211" spans="1:1" x14ac:dyDescent="0.2">
      <c r="A211">
        <v>0.74629999999999996</v>
      </c>
    </row>
    <row r="212" spans="1:1" x14ac:dyDescent="0.2">
      <c r="A212">
        <v>0.67600000000000005</v>
      </c>
    </row>
    <row r="213" spans="1:1" x14ac:dyDescent="0.2">
      <c r="A213">
        <v>0.71120000000000005</v>
      </c>
    </row>
    <row r="214" spans="1:1" x14ac:dyDescent="0.2">
      <c r="A214">
        <v>0.5</v>
      </c>
    </row>
    <row r="215" spans="1:1" x14ac:dyDescent="0.2">
      <c r="A215">
        <v>0.6552</v>
      </c>
    </row>
    <row r="216" spans="1:1" x14ac:dyDescent="0.2">
      <c r="A216">
        <v>0.50139999999999996</v>
      </c>
    </row>
    <row r="217" spans="1:1" x14ac:dyDescent="0.2">
      <c r="A217">
        <v>0.57740000000000002</v>
      </c>
    </row>
    <row r="218" spans="1:1" x14ac:dyDescent="0.2">
      <c r="A218">
        <v>0.67920000000000003</v>
      </c>
    </row>
    <row r="219" spans="1:1" x14ac:dyDescent="0.2">
      <c r="A219">
        <v>0.66049999999999998</v>
      </c>
    </row>
    <row r="220" spans="1:1" x14ac:dyDescent="0.2">
      <c r="A220">
        <v>0.61029999999999995</v>
      </c>
    </row>
    <row r="221" spans="1:1" x14ac:dyDescent="0.2">
      <c r="A221">
        <v>0.63329999999999997</v>
      </c>
    </row>
    <row r="222" spans="1:1" x14ac:dyDescent="0.2">
      <c r="A222">
        <v>0.33889999999999998</v>
      </c>
    </row>
    <row r="223" spans="1:1" x14ac:dyDescent="0.2">
      <c r="A223">
        <v>0.2114</v>
      </c>
    </row>
    <row r="224" spans="1:1" x14ac:dyDescent="0.2">
      <c r="A224">
        <v>0.64300000000000002</v>
      </c>
    </row>
    <row r="225" spans="1:1" x14ac:dyDescent="0.2">
      <c r="A225">
        <v>0.32619999999999999</v>
      </c>
    </row>
    <row r="226" spans="1:1" x14ac:dyDescent="0.2">
      <c r="A226">
        <v>0.57789999999999997</v>
      </c>
    </row>
    <row r="227" spans="1:1" x14ac:dyDescent="0.2">
      <c r="A227">
        <v>0.61580000000000001</v>
      </c>
    </row>
    <row r="228" spans="1:1" x14ac:dyDescent="0.2">
      <c r="A228">
        <v>0.3574</v>
      </c>
    </row>
    <row r="229" spans="1:1" x14ac:dyDescent="0.2">
      <c r="A229">
        <v>0.41120000000000001</v>
      </c>
    </row>
    <row r="230" spans="1:1" x14ac:dyDescent="0.2">
      <c r="A230">
        <v>0.2697</v>
      </c>
    </row>
    <row r="231" spans="1:1" x14ac:dyDescent="0.2">
      <c r="A231">
        <v>0.56100000000000005</v>
      </c>
    </row>
    <row r="232" spans="1:1" x14ac:dyDescent="0.2">
      <c r="A232">
        <v>0.47699999999999998</v>
      </c>
    </row>
    <row r="233" spans="1:1" x14ac:dyDescent="0.2">
      <c r="A233">
        <v>0.3226</v>
      </c>
    </row>
    <row r="234" spans="1:1" x14ac:dyDescent="0.2">
      <c r="A234">
        <v>0.4335</v>
      </c>
    </row>
    <row r="235" spans="1:1" x14ac:dyDescent="0.2">
      <c r="A235">
        <v>0.68810000000000004</v>
      </c>
    </row>
    <row r="236" spans="1:1" x14ac:dyDescent="0.2">
      <c r="A236">
        <v>0.52810000000000001</v>
      </c>
    </row>
    <row r="237" spans="1:1" x14ac:dyDescent="0.2">
      <c r="A237">
        <v>0.71079999999999999</v>
      </c>
    </row>
    <row r="238" spans="1:1" x14ac:dyDescent="0.2">
      <c r="A238">
        <v>0.48630000000000001</v>
      </c>
    </row>
    <row r="239" spans="1:1" x14ac:dyDescent="0.2">
      <c r="A239">
        <v>0.44290000000000002</v>
      </c>
    </row>
    <row r="240" spans="1:1" x14ac:dyDescent="0.2">
      <c r="A240">
        <v>0.3392</v>
      </c>
    </row>
    <row r="241" spans="1:1" x14ac:dyDescent="0.2">
      <c r="A241">
        <v>0.53610000000000002</v>
      </c>
    </row>
    <row r="242" spans="1:1" x14ac:dyDescent="0.2">
      <c r="A242">
        <v>0.27900000000000003</v>
      </c>
    </row>
    <row r="243" spans="1:1" x14ac:dyDescent="0.2">
      <c r="A243">
        <v>0.56589999999999996</v>
      </c>
    </row>
    <row r="244" spans="1:1" x14ac:dyDescent="0.2">
      <c r="A244">
        <v>0.47760000000000002</v>
      </c>
    </row>
    <row r="245" spans="1:1" x14ac:dyDescent="0.2">
      <c r="A245">
        <v>0.35680000000000001</v>
      </c>
    </row>
    <row r="246" spans="1:1" x14ac:dyDescent="0.2">
      <c r="A246">
        <v>0.41289999999999999</v>
      </c>
    </row>
    <row r="247" spans="1:1" x14ac:dyDescent="0.2">
      <c r="A247">
        <v>0.33739999999999998</v>
      </c>
    </row>
    <row r="248" spans="1:1" x14ac:dyDescent="0.2">
      <c r="A248">
        <v>0.51029999999999998</v>
      </c>
    </row>
    <row r="249" spans="1:1" x14ac:dyDescent="0.2">
      <c r="A249">
        <v>0.48420000000000002</v>
      </c>
    </row>
    <row r="250" spans="1:1" x14ac:dyDescent="0.2">
      <c r="A250">
        <v>0.6159</v>
      </c>
    </row>
    <row r="251" spans="1:1" x14ac:dyDescent="0.2">
      <c r="A251">
        <v>0.62870000000000004</v>
      </c>
    </row>
    <row r="252" spans="1:1" x14ac:dyDescent="0.2">
      <c r="A252">
        <v>0.71530000000000005</v>
      </c>
    </row>
    <row r="253" spans="1:1" x14ac:dyDescent="0.2">
      <c r="A253">
        <v>0.65359999999999996</v>
      </c>
    </row>
    <row r="254" spans="1:1" x14ac:dyDescent="0.2">
      <c r="A254">
        <v>0.35830000000000001</v>
      </c>
    </row>
    <row r="255" spans="1:1" x14ac:dyDescent="0.2">
      <c r="A255">
        <v>0.74060000000000004</v>
      </c>
    </row>
    <row r="256" spans="1:1" x14ac:dyDescent="0.2">
      <c r="A256">
        <v>0.58720000000000006</v>
      </c>
    </row>
    <row r="257" spans="1:1" x14ac:dyDescent="0.2">
      <c r="A257">
        <v>0.41460000000000002</v>
      </c>
    </row>
    <row r="258" spans="1:1" x14ac:dyDescent="0.2">
      <c r="A258">
        <v>0.47639999999999999</v>
      </c>
    </row>
    <row r="259" spans="1:1" x14ac:dyDescent="0.2">
      <c r="A259">
        <v>0.70609999999999995</v>
      </c>
    </row>
    <row r="260" spans="1:1" x14ac:dyDescent="0.2">
      <c r="A260">
        <v>0.56589999999999996</v>
      </c>
    </row>
    <row r="261" spans="1:1" x14ac:dyDescent="0.2">
      <c r="A261">
        <v>0.67200000000000004</v>
      </c>
    </row>
    <row r="262" spans="1:1" x14ac:dyDescent="0.2">
      <c r="A262">
        <v>0.46439999999999998</v>
      </c>
    </row>
    <row r="263" spans="1:1" x14ac:dyDescent="0.2">
      <c r="A263">
        <v>0.46870000000000001</v>
      </c>
    </row>
    <row r="264" spans="1:1" x14ac:dyDescent="0.2">
      <c r="A264">
        <v>0.70799999999999996</v>
      </c>
    </row>
    <row r="265" spans="1:1" x14ac:dyDescent="0.2">
      <c r="A265">
        <v>0.51039999999999996</v>
      </c>
    </row>
    <row r="266" spans="1:1" x14ac:dyDescent="0.2">
      <c r="A266">
        <v>0.61870000000000003</v>
      </c>
    </row>
    <row r="267" spans="1:1" x14ac:dyDescent="0.2">
      <c r="A267">
        <v>0.67010000000000003</v>
      </c>
    </row>
    <row r="268" spans="1:1" x14ac:dyDescent="0.2">
      <c r="A268">
        <v>0.79949999999999999</v>
      </c>
    </row>
    <row r="269" spans="1:1" x14ac:dyDescent="0.2">
      <c r="A269">
        <v>0.75980000000000003</v>
      </c>
    </row>
    <row r="270" spans="1:1" x14ac:dyDescent="0.2">
      <c r="A270">
        <v>0.60580000000000001</v>
      </c>
    </row>
    <row r="271" spans="1:1" x14ac:dyDescent="0.2">
      <c r="A271">
        <v>0.6</v>
      </c>
    </row>
    <row r="272" spans="1:1" x14ac:dyDescent="0.2">
      <c r="A272">
        <v>0.44119999999999998</v>
      </c>
    </row>
    <row r="273" spans="1:1" x14ac:dyDescent="0.2">
      <c r="A273">
        <v>0.93200000000000005</v>
      </c>
    </row>
    <row r="274" spans="1:1" x14ac:dyDescent="0.2">
      <c r="A274">
        <v>0.80720000000000003</v>
      </c>
    </row>
    <row r="275" spans="1:1" x14ac:dyDescent="0.2">
      <c r="A275">
        <v>0.68059999999999998</v>
      </c>
    </row>
    <row r="276" spans="1:1" x14ac:dyDescent="0.2">
      <c r="A276">
        <v>0.57979999999999998</v>
      </c>
    </row>
    <row r="277" spans="1:1" x14ac:dyDescent="0.2">
      <c r="A277">
        <v>0.40310000000000001</v>
      </c>
    </row>
    <row r="278" spans="1:1" x14ac:dyDescent="0.2">
      <c r="A278">
        <v>0.52139999999999997</v>
      </c>
    </row>
    <row r="279" spans="1:1" x14ac:dyDescent="0.2">
      <c r="A279">
        <v>0.63319999999999999</v>
      </c>
    </row>
    <row r="280" spans="1:1" x14ac:dyDescent="0.2">
      <c r="A280">
        <v>0.5756</v>
      </c>
    </row>
    <row r="281" spans="1:1" x14ac:dyDescent="0.2">
      <c r="A281">
        <v>0.35270000000000001</v>
      </c>
    </row>
    <row r="282" spans="1:1" x14ac:dyDescent="0.2">
      <c r="A282">
        <v>0.5</v>
      </c>
    </row>
    <row r="283" spans="1:1" x14ac:dyDescent="0.2">
      <c r="A283">
        <v>0.48249999999999998</v>
      </c>
    </row>
    <row r="284" spans="1:1" x14ac:dyDescent="0.2">
      <c r="A284">
        <v>0.38619999999999999</v>
      </c>
    </row>
    <row r="285" spans="1:1" x14ac:dyDescent="0.2">
      <c r="A285">
        <v>0.63539999999999996</v>
      </c>
    </row>
    <row r="286" spans="1:1" x14ac:dyDescent="0.2">
      <c r="A286">
        <v>0.58440000000000003</v>
      </c>
    </row>
    <row r="287" spans="1:1" x14ac:dyDescent="0.2">
      <c r="A287">
        <v>0.57569999999999999</v>
      </c>
    </row>
    <row r="288" spans="1:1" x14ac:dyDescent="0.2">
      <c r="A288">
        <v>0.51670000000000005</v>
      </c>
    </row>
    <row r="289" spans="1:1" x14ac:dyDescent="0.2">
      <c r="A289">
        <v>0.47870000000000001</v>
      </c>
    </row>
    <row r="290" spans="1:1" x14ac:dyDescent="0.2">
      <c r="A290">
        <v>0.54859999999999998</v>
      </c>
    </row>
    <row r="291" spans="1:1" x14ac:dyDescent="0.2">
      <c r="A291">
        <v>0.71379999999999999</v>
      </c>
    </row>
    <row r="292" spans="1:1" x14ac:dyDescent="0.2">
      <c r="A292">
        <v>0.89600000000000002</v>
      </c>
    </row>
    <row r="293" spans="1:1" x14ac:dyDescent="0.2">
      <c r="A293">
        <v>0.61070000000000002</v>
      </c>
    </row>
    <row r="294" spans="1:1" x14ac:dyDescent="0.2">
      <c r="A294">
        <v>0.45900000000000002</v>
      </c>
    </row>
    <row r="295" spans="1:1" x14ac:dyDescent="0.2">
      <c r="A295">
        <v>0.71499999999999997</v>
      </c>
    </row>
    <row r="296" spans="1:1" x14ac:dyDescent="0.2">
      <c r="A296">
        <v>0.76649999999999996</v>
      </c>
    </row>
    <row r="297" spans="1:1" x14ac:dyDescent="0.2">
      <c r="A297">
        <v>0.60450000000000004</v>
      </c>
    </row>
    <row r="298" spans="1:1" x14ac:dyDescent="0.2">
      <c r="A298">
        <v>0.871</v>
      </c>
    </row>
    <row r="299" spans="1:1" x14ac:dyDescent="0.2">
      <c r="A299">
        <v>0.53949999999999998</v>
      </c>
    </row>
    <row r="300" spans="1:1" x14ac:dyDescent="0.2">
      <c r="A300">
        <v>0.43569999999999998</v>
      </c>
    </row>
    <row r="301" spans="1:1" x14ac:dyDescent="0.2">
      <c r="A301">
        <v>0.8528</v>
      </c>
    </row>
    <row r="302" spans="1:1" x14ac:dyDescent="0.2">
      <c r="A302">
        <v>0.49759999999999999</v>
      </c>
    </row>
    <row r="303" spans="1:1" x14ac:dyDescent="0.2">
      <c r="A303">
        <v>0.51160000000000005</v>
      </c>
    </row>
    <row r="304" spans="1:1" x14ac:dyDescent="0.2">
      <c r="A304">
        <v>0.4667</v>
      </c>
    </row>
    <row r="305" spans="1:1" x14ac:dyDescent="0.2">
      <c r="A305">
        <v>0.6472</v>
      </c>
    </row>
    <row r="306" spans="1:1" x14ac:dyDescent="0.2">
      <c r="A306">
        <v>0.625</v>
      </c>
    </row>
    <row r="307" spans="1:1" x14ac:dyDescent="0.2">
      <c r="A307">
        <v>0.57320000000000004</v>
      </c>
    </row>
    <row r="308" spans="1:1" x14ac:dyDescent="0.2">
      <c r="A308">
        <v>0.66339999999999999</v>
      </c>
    </row>
    <row r="309" spans="1:1" x14ac:dyDescent="0.2">
      <c r="A309">
        <v>0.68130000000000002</v>
      </c>
    </row>
    <row r="310" spans="1:1" x14ac:dyDescent="0.2">
      <c r="A310">
        <v>0.7712</v>
      </c>
    </row>
    <row r="311" spans="1:1" x14ac:dyDescent="0.2">
      <c r="A311">
        <v>0.4032</v>
      </c>
    </row>
    <row r="312" spans="1:1" x14ac:dyDescent="0.2">
      <c r="A312">
        <v>0.75380000000000003</v>
      </c>
    </row>
    <row r="313" spans="1:1" x14ac:dyDescent="0.2">
      <c r="A313">
        <v>0.66010000000000002</v>
      </c>
    </row>
    <row r="314" spans="1:1" x14ac:dyDescent="0.2">
      <c r="A314">
        <v>0.84</v>
      </c>
    </row>
    <row r="315" spans="1:1" x14ac:dyDescent="0.2">
      <c r="A315">
        <v>0.45390000000000003</v>
      </c>
    </row>
    <row r="316" spans="1:1" x14ac:dyDescent="0.2">
      <c r="A316">
        <v>0.70530000000000004</v>
      </c>
    </row>
    <row r="317" spans="1:1" x14ac:dyDescent="0.2">
      <c r="A317">
        <v>0.76380000000000003</v>
      </c>
    </row>
    <row r="318" spans="1:1" x14ac:dyDescent="0.2">
      <c r="A318">
        <v>0.61250000000000004</v>
      </c>
    </row>
    <row r="319" spans="1:1" x14ac:dyDescent="0.2">
      <c r="A319">
        <v>0.45100000000000001</v>
      </c>
    </row>
    <row r="320" spans="1:1" x14ac:dyDescent="0.2">
      <c r="A320">
        <v>0.56940000000000002</v>
      </c>
    </row>
    <row r="321" spans="1:1" x14ac:dyDescent="0.2">
      <c r="A321">
        <v>0.52380000000000004</v>
      </c>
    </row>
    <row r="322" spans="1:1" x14ac:dyDescent="0.2">
      <c r="A322">
        <v>0.52170000000000005</v>
      </c>
    </row>
    <row r="323" spans="1:1" x14ac:dyDescent="0.2">
      <c r="A323">
        <v>0.51229999999999998</v>
      </c>
    </row>
    <row r="324" spans="1:1" x14ac:dyDescent="0.2">
      <c r="A324">
        <v>0.54079999999999995</v>
      </c>
    </row>
    <row r="325" spans="1:1" x14ac:dyDescent="0.2">
      <c r="A325">
        <v>1</v>
      </c>
    </row>
    <row r="326" spans="1:1" x14ac:dyDescent="0.2">
      <c r="A326">
        <v>0.5625</v>
      </c>
    </row>
    <row r="327" spans="1:1" x14ac:dyDescent="0.2">
      <c r="A327">
        <v>0.3916</v>
      </c>
    </row>
    <row r="328" spans="1:1" x14ac:dyDescent="0.2">
      <c r="A328">
        <v>0.61799999999999999</v>
      </c>
    </row>
    <row r="329" spans="1:1" x14ac:dyDescent="0.2">
      <c r="A329">
        <v>0.65029999999999999</v>
      </c>
    </row>
    <row r="330" spans="1:1" x14ac:dyDescent="0.2">
      <c r="A330">
        <v>0.50390000000000001</v>
      </c>
    </row>
    <row r="331" spans="1:1" x14ac:dyDescent="0.2">
      <c r="A331">
        <v>0.57969999999999999</v>
      </c>
    </row>
    <row r="332" spans="1:1" x14ac:dyDescent="0.2">
      <c r="A332">
        <v>0.49330000000000002</v>
      </c>
    </row>
    <row r="333" spans="1:1" x14ac:dyDescent="0.2">
      <c r="A333">
        <v>0.22220000000000001</v>
      </c>
    </row>
    <row r="334" spans="1:1" x14ac:dyDescent="0.2">
      <c r="A334">
        <v>0.66220000000000001</v>
      </c>
    </row>
    <row r="335" spans="1:1" x14ac:dyDescent="0.2">
      <c r="A335">
        <v>0.48280000000000001</v>
      </c>
    </row>
    <row r="336" spans="1:1" x14ac:dyDescent="0.2">
      <c r="A336">
        <v>0.4758</v>
      </c>
    </row>
    <row r="337" spans="1:1" x14ac:dyDescent="0.2">
      <c r="A337">
        <v>0.4158</v>
      </c>
    </row>
    <row r="338" spans="1:1" x14ac:dyDescent="0.2">
      <c r="A338">
        <v>0.22439999999999999</v>
      </c>
    </row>
    <row r="339" spans="1:1" x14ac:dyDescent="0.2">
      <c r="A339">
        <v>0.74939999999999996</v>
      </c>
    </row>
    <row r="340" spans="1:1" x14ac:dyDescent="0.2">
      <c r="A340">
        <v>0.55459999999999998</v>
      </c>
    </row>
    <row r="341" spans="1:1" x14ac:dyDescent="0.2">
      <c r="A341">
        <v>0.64370000000000005</v>
      </c>
    </row>
    <row r="342" spans="1:1" x14ac:dyDescent="0.2">
      <c r="A342">
        <v>0.56640000000000001</v>
      </c>
    </row>
    <row r="343" spans="1:1" x14ac:dyDescent="0.2">
      <c r="A343">
        <v>0.68530000000000002</v>
      </c>
    </row>
    <row r="344" spans="1:1" x14ac:dyDescent="0.2">
      <c r="A344">
        <v>0.5423</v>
      </c>
    </row>
    <row r="345" spans="1:1" x14ac:dyDescent="0.2">
      <c r="A345">
        <v>0.63639999999999997</v>
      </c>
    </row>
    <row r="346" spans="1:1" x14ac:dyDescent="0.2">
      <c r="A346">
        <v>0.74560000000000004</v>
      </c>
    </row>
    <row r="347" spans="1:1" x14ac:dyDescent="0.2">
      <c r="A347">
        <v>0.79530000000000001</v>
      </c>
    </row>
    <row r="348" spans="1:1" x14ac:dyDescent="0.2">
      <c r="A348">
        <v>0.61680000000000001</v>
      </c>
    </row>
    <row r="349" spans="1:1" x14ac:dyDescent="0.2">
      <c r="A349">
        <v>0.55320000000000003</v>
      </c>
    </row>
    <row r="350" spans="1:1" x14ac:dyDescent="0.2">
      <c r="A350">
        <v>0.4274</v>
      </c>
    </row>
    <row r="351" spans="1:1" x14ac:dyDescent="0.2">
      <c r="A351">
        <v>0.57930000000000004</v>
      </c>
    </row>
    <row r="352" spans="1:1" x14ac:dyDescent="0.2">
      <c r="A352">
        <v>0.57909999999999995</v>
      </c>
    </row>
    <row r="353" spans="1:1" x14ac:dyDescent="0.2">
      <c r="A353">
        <v>0.94259999999999999</v>
      </c>
    </row>
    <row r="354" spans="1:1" x14ac:dyDescent="0.2">
      <c r="A354">
        <v>0.64390000000000003</v>
      </c>
    </row>
    <row r="355" spans="1:1" x14ac:dyDescent="0.2">
      <c r="A355">
        <v>0.55489999999999995</v>
      </c>
    </row>
    <row r="356" spans="1:1" x14ac:dyDescent="0.2">
      <c r="A356">
        <v>0.67659999999999998</v>
      </c>
    </row>
    <row r="357" spans="1:1" x14ac:dyDescent="0.2">
      <c r="A357">
        <v>0.46810000000000002</v>
      </c>
    </row>
    <row r="358" spans="1:1" x14ac:dyDescent="0.2">
      <c r="A358">
        <v>0.69289999999999996</v>
      </c>
    </row>
    <row r="359" spans="1:1" x14ac:dyDescent="0.2">
      <c r="A359">
        <v>0.27939999999999998</v>
      </c>
    </row>
    <row r="360" spans="1:1" x14ac:dyDescent="0.2">
      <c r="A360">
        <v>0.58240000000000003</v>
      </c>
    </row>
    <row r="361" spans="1:1" x14ac:dyDescent="0.2">
      <c r="A361">
        <v>0.57079999999999997</v>
      </c>
    </row>
    <row r="362" spans="1:1" x14ac:dyDescent="0.2">
      <c r="A362">
        <v>0.47960000000000003</v>
      </c>
    </row>
    <row r="363" spans="1:1" x14ac:dyDescent="0.2">
      <c r="A363">
        <v>0.48409999999999997</v>
      </c>
    </row>
    <row r="364" spans="1:1" x14ac:dyDescent="0.2">
      <c r="A364">
        <v>0.51249999999999996</v>
      </c>
    </row>
    <row r="365" spans="1:1" x14ac:dyDescent="0.2">
      <c r="A365">
        <v>0.4667</v>
      </c>
    </row>
    <row r="366" spans="1:1" x14ac:dyDescent="0.2">
      <c r="A366">
        <v>0.7</v>
      </c>
    </row>
    <row r="367" spans="1:1" x14ac:dyDescent="0.2">
      <c r="A367">
        <v>0.64890000000000003</v>
      </c>
    </row>
    <row r="368" spans="1:1" x14ac:dyDescent="0.2">
      <c r="A368">
        <v>0.83360000000000001</v>
      </c>
    </row>
    <row r="369" spans="1:1" x14ac:dyDescent="0.2">
      <c r="A369">
        <v>0.57140000000000002</v>
      </c>
    </row>
    <row r="370" spans="1:1" x14ac:dyDescent="0.2">
      <c r="A370">
        <v>0.48849999999999999</v>
      </c>
    </row>
    <row r="371" spans="1:1" x14ac:dyDescent="0.2">
      <c r="A371">
        <v>0.57740000000000002</v>
      </c>
    </row>
    <row r="372" spans="1:1" x14ac:dyDescent="0.2">
      <c r="A372">
        <v>0.59519999999999995</v>
      </c>
    </row>
    <row r="373" spans="1:1" x14ac:dyDescent="0.2">
      <c r="A373">
        <v>0.42120000000000002</v>
      </c>
    </row>
    <row r="374" spans="1:1" x14ac:dyDescent="0.2">
      <c r="A374">
        <v>0.4708</v>
      </c>
    </row>
    <row r="375" spans="1:1" x14ac:dyDescent="0.2">
      <c r="A375">
        <v>0.66120000000000001</v>
      </c>
    </row>
    <row r="376" spans="1:1" x14ac:dyDescent="0.2">
      <c r="A376">
        <v>0.66969999999999996</v>
      </c>
    </row>
    <row r="377" spans="1:1" x14ac:dyDescent="0.2">
      <c r="A377">
        <v>0.60499999999999998</v>
      </c>
    </row>
    <row r="378" spans="1:1" x14ac:dyDescent="0.2">
      <c r="A378">
        <v>0.52259999999999995</v>
      </c>
    </row>
    <row r="379" spans="1:1" x14ac:dyDescent="0.2">
      <c r="A379">
        <v>0.52210000000000001</v>
      </c>
    </row>
    <row r="380" spans="1:1" x14ac:dyDescent="0.2">
      <c r="A380">
        <v>0.50509999999999999</v>
      </c>
    </row>
    <row r="381" spans="1:1" x14ac:dyDescent="0.2">
      <c r="A381">
        <v>0.61240000000000006</v>
      </c>
    </row>
    <row r="382" spans="1:1" x14ac:dyDescent="0.2">
      <c r="A382">
        <v>0.45090000000000002</v>
      </c>
    </row>
    <row r="383" spans="1:1" x14ac:dyDescent="0.2">
      <c r="A383">
        <v>0.57050000000000001</v>
      </c>
    </row>
    <row r="384" spans="1:1" x14ac:dyDescent="0.2">
      <c r="A384">
        <v>0.54690000000000005</v>
      </c>
    </row>
    <row r="385" spans="1:1" x14ac:dyDescent="0.2">
      <c r="A385">
        <v>0.55169999999999997</v>
      </c>
    </row>
    <row r="386" spans="1:1" x14ac:dyDescent="0.2">
      <c r="A386">
        <v>0.50600000000000001</v>
      </c>
    </row>
    <row r="387" spans="1:1" x14ac:dyDescent="0.2">
      <c r="A387">
        <v>0.4904</v>
      </c>
    </row>
    <row r="388" spans="1:1" x14ac:dyDescent="0.2">
      <c r="A388">
        <v>0.66600000000000004</v>
      </c>
    </row>
    <row r="389" spans="1:1" x14ac:dyDescent="0.2">
      <c r="A389">
        <v>0.45050000000000001</v>
      </c>
    </row>
    <row r="390" spans="1:1" x14ac:dyDescent="0.2">
      <c r="A390">
        <v>0.6048</v>
      </c>
    </row>
    <row r="391" spans="1:1" x14ac:dyDescent="0.2">
      <c r="A391">
        <v>0.63890000000000002</v>
      </c>
    </row>
    <row r="392" spans="1:1" x14ac:dyDescent="0.2">
      <c r="A392">
        <v>0.45950000000000002</v>
      </c>
    </row>
    <row r="393" spans="1:1" x14ac:dyDescent="0.2">
      <c r="A393">
        <v>0.5333</v>
      </c>
    </row>
    <row r="394" spans="1:1" x14ac:dyDescent="0.2">
      <c r="A394">
        <v>0.51859999999999995</v>
      </c>
    </row>
    <row r="395" spans="1:1" x14ac:dyDescent="0.2">
      <c r="A395">
        <v>0.1852</v>
      </c>
    </row>
    <row r="396" spans="1:1" x14ac:dyDescent="0.2">
      <c r="A396">
        <v>0.41270000000000001</v>
      </c>
    </row>
    <row r="397" spans="1:1" x14ac:dyDescent="0.2">
      <c r="A397">
        <v>0.60629999999999995</v>
      </c>
    </row>
    <row r="398" spans="1:1" x14ac:dyDescent="0.2">
      <c r="A398">
        <v>0.66769999999999996</v>
      </c>
    </row>
    <row r="399" spans="1:1" x14ac:dyDescent="0.2">
      <c r="A399">
        <v>0.52939999999999998</v>
      </c>
    </row>
    <row r="400" spans="1:1" x14ac:dyDescent="0.2">
      <c r="A400">
        <v>0.63729999999999998</v>
      </c>
    </row>
    <row r="401" spans="1:1" x14ac:dyDescent="0.2">
      <c r="A401">
        <v>0.60270000000000001</v>
      </c>
    </row>
    <row r="402" spans="1:1" x14ac:dyDescent="0.2">
      <c r="A402">
        <v>0.87170000000000003</v>
      </c>
    </row>
    <row r="403" spans="1:1" x14ac:dyDescent="0.2">
      <c r="A403">
        <v>0.72529999999999994</v>
      </c>
    </row>
    <row r="404" spans="1:1" x14ac:dyDescent="0.2">
      <c r="A404">
        <v>0.2281</v>
      </c>
    </row>
    <row r="405" spans="1:1" x14ac:dyDescent="0.2">
      <c r="A405">
        <v>0.55710000000000004</v>
      </c>
    </row>
    <row r="406" spans="1:1" x14ac:dyDescent="0.2">
      <c r="A406">
        <v>0.74960000000000004</v>
      </c>
    </row>
    <row r="407" spans="1:1" x14ac:dyDescent="0.2">
      <c r="A407">
        <v>0.33939999999999998</v>
      </c>
    </row>
    <row r="408" spans="1:1" x14ac:dyDescent="0.2">
      <c r="A408">
        <v>0.57709999999999995</v>
      </c>
    </row>
    <row r="409" spans="1:1" x14ac:dyDescent="0.2">
      <c r="A409">
        <v>0.72130000000000005</v>
      </c>
    </row>
    <row r="410" spans="1:1" x14ac:dyDescent="0.2">
      <c r="A410">
        <v>0.50570000000000004</v>
      </c>
    </row>
    <row r="411" spans="1:1" x14ac:dyDescent="0.2">
      <c r="A411">
        <v>0.55600000000000005</v>
      </c>
    </row>
    <row r="412" spans="1:1" x14ac:dyDescent="0.2">
      <c r="A412">
        <v>0.80179999999999996</v>
      </c>
    </row>
    <row r="413" spans="1:1" x14ac:dyDescent="0.2">
      <c r="A413">
        <v>0.30570000000000003</v>
      </c>
    </row>
    <row r="414" spans="1:1" x14ac:dyDescent="0.2">
      <c r="A414">
        <v>0.78900000000000003</v>
      </c>
    </row>
    <row r="415" spans="1:1" x14ac:dyDescent="0.2">
      <c r="A415">
        <v>0.5786</v>
      </c>
    </row>
    <row r="416" spans="1:1" x14ac:dyDescent="0.2">
      <c r="A416">
        <v>0.51980000000000004</v>
      </c>
    </row>
    <row r="417" spans="1:1" x14ac:dyDescent="0.2">
      <c r="A417">
        <v>0.54510000000000003</v>
      </c>
    </row>
    <row r="418" spans="1:1" x14ac:dyDescent="0.2">
      <c r="A418">
        <v>0.78549999999999998</v>
      </c>
    </row>
    <row r="419" spans="1:1" x14ac:dyDescent="0.2">
      <c r="A419">
        <v>0.63719999999999999</v>
      </c>
    </row>
    <row r="420" spans="1:1" x14ac:dyDescent="0.2">
      <c r="A420">
        <v>0.82340000000000002</v>
      </c>
    </row>
    <row r="421" spans="1:1" x14ac:dyDescent="0.2">
      <c r="A421">
        <v>0.6512</v>
      </c>
    </row>
    <row r="422" spans="1:1" x14ac:dyDescent="0.2">
      <c r="A422">
        <v>0.3795</v>
      </c>
    </row>
    <row r="423" spans="1:1" x14ac:dyDescent="0.2">
      <c r="A423">
        <v>0.3246</v>
      </c>
    </row>
    <row r="424" spans="1:1" x14ac:dyDescent="0.2">
      <c r="A424">
        <v>0.44979999999999998</v>
      </c>
    </row>
    <row r="425" spans="1:1" x14ac:dyDescent="0.2">
      <c r="A425">
        <v>0.61380000000000001</v>
      </c>
    </row>
    <row r="426" spans="1:1" x14ac:dyDescent="0.2">
      <c r="A426">
        <v>0.55810000000000004</v>
      </c>
    </row>
    <row r="427" spans="1:1" x14ac:dyDescent="0.2">
      <c r="A427">
        <v>0.79790000000000005</v>
      </c>
    </row>
    <row r="428" spans="1:1" x14ac:dyDescent="0.2">
      <c r="A428">
        <v>0.53849999999999998</v>
      </c>
    </row>
    <row r="429" spans="1:1" x14ac:dyDescent="0.2">
      <c r="A429">
        <v>0.58650000000000002</v>
      </c>
    </row>
    <row r="430" spans="1:1" x14ac:dyDescent="0.2">
      <c r="A430">
        <v>0.68110000000000004</v>
      </c>
    </row>
    <row r="431" spans="1:1" x14ac:dyDescent="0.2">
      <c r="A431">
        <v>0.56330000000000002</v>
      </c>
    </row>
    <row r="432" spans="1:1" x14ac:dyDescent="0.2">
      <c r="A432">
        <v>0.56369999999999998</v>
      </c>
    </row>
    <row r="433" spans="1:1" x14ac:dyDescent="0.2">
      <c r="A433">
        <v>0.80889999999999995</v>
      </c>
    </row>
    <row r="434" spans="1:1" x14ac:dyDescent="0.2">
      <c r="A434">
        <v>0.41020000000000001</v>
      </c>
    </row>
    <row r="435" spans="1:1" x14ac:dyDescent="0.2">
      <c r="A435">
        <v>0.75480000000000003</v>
      </c>
    </row>
    <row r="436" spans="1:1" x14ac:dyDescent="0.2">
      <c r="A436">
        <v>0.87719999999999998</v>
      </c>
    </row>
    <row r="437" spans="1:1" x14ac:dyDescent="0.2">
      <c r="A437">
        <v>0.65449999999999997</v>
      </c>
    </row>
    <row r="438" spans="1:1" x14ac:dyDescent="0.2">
      <c r="A438">
        <v>0.5857</v>
      </c>
    </row>
    <row r="439" spans="1:1" x14ac:dyDescent="0.2">
      <c r="A439">
        <v>0.67879999999999996</v>
      </c>
    </row>
    <row r="440" spans="1:1" x14ac:dyDescent="0.2">
      <c r="A440">
        <v>0.75449999999999995</v>
      </c>
    </row>
    <row r="441" spans="1:1" x14ac:dyDescent="0.2">
      <c r="A441">
        <v>0.3987</v>
      </c>
    </row>
    <row r="442" spans="1:1" x14ac:dyDescent="0.2">
      <c r="A442">
        <v>0.57040000000000002</v>
      </c>
    </row>
    <row r="443" spans="1:1" x14ac:dyDescent="0.2">
      <c r="A443">
        <v>0.66669999999999996</v>
      </c>
    </row>
    <row r="444" spans="1:1" x14ac:dyDescent="0.2">
      <c r="A444">
        <v>0.58499999999999996</v>
      </c>
    </row>
    <row r="445" spans="1:1" x14ac:dyDescent="0.2">
      <c r="A445">
        <v>0.1202</v>
      </c>
    </row>
    <row r="446" spans="1:1" x14ac:dyDescent="0.2">
      <c r="A446">
        <v>0.47270000000000001</v>
      </c>
    </row>
    <row r="447" spans="1:1" x14ac:dyDescent="0.2">
      <c r="A447">
        <v>0.52690000000000003</v>
      </c>
    </row>
    <row r="448" spans="1:1" x14ac:dyDescent="0.2">
      <c r="A448">
        <v>0.73939999999999995</v>
      </c>
    </row>
    <row r="449" spans="1:1" x14ac:dyDescent="0.2">
      <c r="A449">
        <v>0.41689999999999999</v>
      </c>
    </row>
    <row r="450" spans="1:1" x14ac:dyDescent="0.2">
      <c r="A450">
        <v>0.6865</v>
      </c>
    </row>
    <row r="451" spans="1:1" x14ac:dyDescent="0.2">
      <c r="A451">
        <v>0.50480000000000003</v>
      </c>
    </row>
    <row r="452" spans="1:1" x14ac:dyDescent="0.2">
      <c r="A452">
        <v>0.43</v>
      </c>
    </row>
    <row r="453" spans="1:1" x14ac:dyDescent="0.2">
      <c r="A453">
        <v>0.71960000000000002</v>
      </c>
    </row>
    <row r="454" spans="1:1" x14ac:dyDescent="0.2">
      <c r="A454">
        <v>0.75360000000000005</v>
      </c>
    </row>
    <row r="455" spans="1:1" x14ac:dyDescent="0.2">
      <c r="A455">
        <v>0.7046</v>
      </c>
    </row>
    <row r="456" spans="1:1" x14ac:dyDescent="0.2">
      <c r="A456">
        <v>0.56000000000000005</v>
      </c>
    </row>
    <row r="457" spans="1:1" x14ac:dyDescent="0.2">
      <c r="A457">
        <v>0.53779999999999994</v>
      </c>
    </row>
    <row r="458" spans="1:1" x14ac:dyDescent="0.2">
      <c r="A458">
        <v>0.70109999999999995</v>
      </c>
    </row>
    <row r="459" spans="1:1" x14ac:dyDescent="0.2">
      <c r="A459">
        <v>0.71689999999999998</v>
      </c>
    </row>
    <row r="460" spans="1:1" x14ac:dyDescent="0.2">
      <c r="A460">
        <v>0.2913</v>
      </c>
    </row>
    <row r="461" spans="1:1" x14ac:dyDescent="0.2">
      <c r="A461">
        <v>0.66979999999999995</v>
      </c>
    </row>
    <row r="462" spans="1:1" x14ac:dyDescent="0.2">
      <c r="A462">
        <v>0.52659999999999996</v>
      </c>
    </row>
    <row r="463" spans="1:1" x14ac:dyDescent="0.2">
      <c r="A463">
        <v>0.7984</v>
      </c>
    </row>
    <row r="464" spans="1:1" x14ac:dyDescent="0.2">
      <c r="A464">
        <v>0.7147</v>
      </c>
    </row>
    <row r="465" spans="1:1" x14ac:dyDescent="0.2">
      <c r="A465">
        <v>0.42530000000000001</v>
      </c>
    </row>
    <row r="466" spans="1:1" x14ac:dyDescent="0.2">
      <c r="A466">
        <v>0.49180000000000001</v>
      </c>
    </row>
    <row r="467" spans="1:1" x14ac:dyDescent="0.2">
      <c r="A467">
        <v>0.60589999999999999</v>
      </c>
    </row>
    <row r="468" spans="1:1" x14ac:dyDescent="0.2">
      <c r="A468">
        <v>0.71240000000000003</v>
      </c>
    </row>
    <row r="469" spans="1:1" x14ac:dyDescent="0.2">
      <c r="A469">
        <v>0.47120000000000001</v>
      </c>
    </row>
    <row r="470" spans="1:1" x14ac:dyDescent="0.2">
      <c r="A470">
        <v>0.72970000000000002</v>
      </c>
    </row>
    <row r="471" spans="1:1" x14ac:dyDescent="0.2">
      <c r="A471">
        <v>0.42630000000000001</v>
      </c>
    </row>
    <row r="472" spans="1:1" x14ac:dyDescent="0.2">
      <c r="A472">
        <v>0.51300000000000001</v>
      </c>
    </row>
    <row r="473" spans="1:1" x14ac:dyDescent="0.2">
      <c r="A473">
        <v>0.48320000000000002</v>
      </c>
    </row>
    <row r="474" spans="1:1" x14ac:dyDescent="0.2">
      <c r="A474">
        <v>0.52380000000000004</v>
      </c>
    </row>
    <row r="475" spans="1:1" x14ac:dyDescent="0.2">
      <c r="A475">
        <v>0.4894</v>
      </c>
    </row>
    <row r="476" spans="1:1" x14ac:dyDescent="0.2">
      <c r="A476">
        <v>0.52949999999999997</v>
      </c>
    </row>
    <row r="477" spans="1:1" x14ac:dyDescent="0.2">
      <c r="A477">
        <v>0.62350000000000005</v>
      </c>
    </row>
    <row r="478" spans="1:1" x14ac:dyDescent="0.2">
      <c r="A478">
        <v>0.62909999999999999</v>
      </c>
    </row>
    <row r="479" spans="1:1" x14ac:dyDescent="0.2">
      <c r="A479">
        <v>0.59909999999999997</v>
      </c>
    </row>
    <row r="480" spans="1:1" x14ac:dyDescent="0.2">
      <c r="A480">
        <v>0.80979999999999996</v>
      </c>
    </row>
    <row r="481" spans="1:1" x14ac:dyDescent="0.2">
      <c r="A481">
        <v>0.52639999999999998</v>
      </c>
    </row>
    <row r="482" spans="1:1" x14ac:dyDescent="0.2">
      <c r="A482">
        <v>0.60670000000000002</v>
      </c>
    </row>
    <row r="483" spans="1:1" x14ac:dyDescent="0.2">
      <c r="A483">
        <v>0.59130000000000005</v>
      </c>
    </row>
    <row r="484" spans="1:1" x14ac:dyDescent="0.2">
      <c r="A484">
        <v>0.65049999999999997</v>
      </c>
    </row>
    <row r="485" spans="1:1" x14ac:dyDescent="0.2">
      <c r="A485">
        <v>0.6381</v>
      </c>
    </row>
    <row r="486" spans="1:1" x14ac:dyDescent="0.2">
      <c r="A486">
        <v>0.53610000000000002</v>
      </c>
    </row>
    <row r="487" spans="1:1" x14ac:dyDescent="0.2">
      <c r="A487">
        <v>0.43490000000000001</v>
      </c>
    </row>
    <row r="488" spans="1:1" x14ac:dyDescent="0.2">
      <c r="A488">
        <v>0.40739999999999998</v>
      </c>
    </row>
    <row r="489" spans="1:1" x14ac:dyDescent="0.2">
      <c r="A489">
        <v>0.8629</v>
      </c>
    </row>
    <row r="490" spans="1:1" x14ac:dyDescent="0.2">
      <c r="A490">
        <v>0.70779999999999998</v>
      </c>
    </row>
    <row r="491" spans="1:1" x14ac:dyDescent="0.2">
      <c r="A491">
        <v>0.68569999999999998</v>
      </c>
    </row>
    <row r="492" spans="1:1" x14ac:dyDescent="0.2">
      <c r="A492">
        <v>0.67989999999999995</v>
      </c>
    </row>
    <row r="493" spans="1:1" x14ac:dyDescent="0.2">
      <c r="A493">
        <v>0.51900000000000002</v>
      </c>
    </row>
    <row r="494" spans="1:1" x14ac:dyDescent="0.2">
      <c r="A494">
        <v>0.61950000000000005</v>
      </c>
    </row>
    <row r="495" spans="1:1" x14ac:dyDescent="0.2">
      <c r="A495">
        <v>0.75509999999999999</v>
      </c>
    </row>
    <row r="496" spans="1:1" x14ac:dyDescent="0.2">
      <c r="A496">
        <v>0.60499999999999998</v>
      </c>
    </row>
    <row r="497" spans="1:1" x14ac:dyDescent="0.2">
      <c r="A497">
        <v>0.8518</v>
      </c>
    </row>
    <row r="498" spans="1:1" x14ac:dyDescent="0.2">
      <c r="A498">
        <v>0.64639999999999997</v>
      </c>
    </row>
    <row r="499" spans="1:1" x14ac:dyDescent="0.2">
      <c r="A499">
        <v>0.80520000000000003</v>
      </c>
    </row>
    <row r="500" spans="1:1" x14ac:dyDescent="0.2">
      <c r="A500">
        <v>0.70889999999999997</v>
      </c>
    </row>
    <row r="501" spans="1:1" x14ac:dyDescent="0.2">
      <c r="A501">
        <v>0.49180000000000001</v>
      </c>
    </row>
    <row r="502" spans="1:1" x14ac:dyDescent="0.2">
      <c r="A502">
        <v>0.63039999999999996</v>
      </c>
    </row>
    <row r="503" spans="1:1" x14ac:dyDescent="0.2">
      <c r="A503">
        <v>0.71050000000000002</v>
      </c>
    </row>
    <row r="504" spans="1:1" x14ac:dyDescent="0.2">
      <c r="A504">
        <v>0.70699999999999996</v>
      </c>
    </row>
    <row r="505" spans="1:1" x14ac:dyDescent="0.2">
      <c r="A505">
        <v>0.64259999999999995</v>
      </c>
    </row>
    <row r="506" spans="1:1" x14ac:dyDescent="0.2">
      <c r="A506">
        <v>0.6835</v>
      </c>
    </row>
    <row r="507" spans="1:1" x14ac:dyDescent="0.2">
      <c r="A507">
        <v>0.60240000000000005</v>
      </c>
    </row>
    <row r="508" spans="1:1" x14ac:dyDescent="0.2">
      <c r="A508">
        <v>0.42449999999999999</v>
      </c>
    </row>
    <row r="509" spans="1:1" x14ac:dyDescent="0.2">
      <c r="A509">
        <v>0.76770000000000005</v>
      </c>
    </row>
    <row r="510" spans="1:1" x14ac:dyDescent="0.2">
      <c r="A510">
        <v>0.63570000000000004</v>
      </c>
    </row>
    <row r="511" spans="1:1" x14ac:dyDescent="0.2">
      <c r="A511">
        <v>0.44159999999999999</v>
      </c>
    </row>
    <row r="512" spans="1:1" x14ac:dyDescent="0.2">
      <c r="A512">
        <v>0.83209999999999995</v>
      </c>
    </row>
    <row r="513" spans="1:1" x14ac:dyDescent="0.2">
      <c r="A513">
        <v>0.66949999999999998</v>
      </c>
    </row>
    <row r="514" spans="1:1" x14ac:dyDescent="0.2">
      <c r="A514">
        <v>0.67110000000000003</v>
      </c>
    </row>
    <row r="515" spans="1:1" x14ac:dyDescent="0.2">
      <c r="A515">
        <v>0.42959999999999998</v>
      </c>
    </row>
    <row r="516" spans="1:1" x14ac:dyDescent="0.2">
      <c r="A516">
        <v>0.63300000000000001</v>
      </c>
    </row>
    <row r="517" spans="1:1" x14ac:dyDescent="0.2">
      <c r="A517">
        <v>0.71289999999999998</v>
      </c>
    </row>
    <row r="518" spans="1:1" x14ac:dyDescent="0.2">
      <c r="A518">
        <v>0.68379999999999996</v>
      </c>
    </row>
    <row r="519" spans="1:1" x14ac:dyDescent="0.2">
      <c r="A519">
        <v>0.58899999999999997</v>
      </c>
    </row>
    <row r="520" spans="1:1" x14ac:dyDescent="0.2">
      <c r="A520">
        <v>0.6381</v>
      </c>
    </row>
    <row r="521" spans="1:1" x14ac:dyDescent="0.2">
      <c r="A521">
        <v>0.48220000000000002</v>
      </c>
    </row>
    <row r="522" spans="1:1" x14ac:dyDescent="0.2">
      <c r="A522">
        <v>0.70960000000000001</v>
      </c>
    </row>
    <row r="523" spans="1:1" x14ac:dyDescent="0.2">
      <c r="A523">
        <v>0.63570000000000004</v>
      </c>
    </row>
    <row r="524" spans="1:1" x14ac:dyDescent="0.2">
      <c r="A524">
        <v>0.46139999999999998</v>
      </c>
    </row>
    <row r="525" spans="1:1" x14ac:dyDescent="0.2">
      <c r="A525">
        <v>0.40400000000000003</v>
      </c>
    </row>
    <row r="526" spans="1:1" x14ac:dyDescent="0.2">
      <c r="A526">
        <v>0.54859999999999998</v>
      </c>
    </row>
    <row r="527" spans="1:1" x14ac:dyDescent="0.2">
      <c r="A527">
        <v>0.41880000000000001</v>
      </c>
    </row>
    <row r="528" spans="1:1" x14ac:dyDescent="0.2">
      <c r="A528">
        <v>0.89549999999999996</v>
      </c>
    </row>
    <row r="529" spans="1:1" x14ac:dyDescent="0.2">
      <c r="A529">
        <v>0.49320000000000003</v>
      </c>
    </row>
    <row r="530" spans="1:1" x14ac:dyDescent="0.2">
      <c r="A530">
        <v>0.55759999999999998</v>
      </c>
    </row>
    <row r="531" spans="1:1" x14ac:dyDescent="0.2">
      <c r="A531">
        <v>0.56999999999999995</v>
      </c>
    </row>
    <row r="532" spans="1:1" x14ac:dyDescent="0.2">
      <c r="A532">
        <v>0.50780000000000003</v>
      </c>
    </row>
    <row r="533" spans="1:1" x14ac:dyDescent="0.2">
      <c r="A533">
        <v>0.58840000000000003</v>
      </c>
    </row>
    <row r="534" spans="1:1" x14ac:dyDescent="0.2">
      <c r="A534">
        <v>0.91920000000000002</v>
      </c>
    </row>
    <row r="535" spans="1:1" x14ac:dyDescent="0.2">
      <c r="A535">
        <v>0.83099999999999996</v>
      </c>
    </row>
    <row r="536" spans="1:1" x14ac:dyDescent="0.2">
      <c r="A536">
        <v>0.54559999999999997</v>
      </c>
    </row>
    <row r="537" spans="1:1" x14ac:dyDescent="0.2">
      <c r="A537">
        <v>0.6532</v>
      </c>
    </row>
    <row r="538" spans="1:1" x14ac:dyDescent="0.2">
      <c r="A538">
        <v>0.63239999999999996</v>
      </c>
    </row>
    <row r="539" spans="1:1" x14ac:dyDescent="0.2">
      <c r="A539">
        <v>0.91820000000000002</v>
      </c>
    </row>
    <row r="540" spans="1:1" x14ac:dyDescent="0.2">
      <c r="A540">
        <v>0.59089999999999998</v>
      </c>
    </row>
    <row r="541" spans="1:1" x14ac:dyDescent="0.2">
      <c r="A541">
        <v>0</v>
      </c>
    </row>
    <row r="542" spans="1:1" x14ac:dyDescent="0.2">
      <c r="A542">
        <v>0.88890000000000002</v>
      </c>
    </row>
    <row r="543" spans="1:1" x14ac:dyDescent="0.2">
      <c r="A543">
        <v>0.5</v>
      </c>
    </row>
    <row r="544" spans="1:1" x14ac:dyDescent="0.2">
      <c r="A544">
        <v>0.55559999999999998</v>
      </c>
    </row>
    <row r="545" spans="1:1" x14ac:dyDescent="0.2">
      <c r="A545">
        <v>0.33579999999999999</v>
      </c>
    </row>
    <row r="546" spans="1:1" x14ac:dyDescent="0.2">
      <c r="A546">
        <v>0.51319999999999999</v>
      </c>
    </row>
    <row r="547" spans="1:1" x14ac:dyDescent="0.2">
      <c r="A547">
        <v>0.60950000000000004</v>
      </c>
    </row>
    <row r="548" spans="1:1" x14ac:dyDescent="0.2">
      <c r="A548">
        <v>0.68720000000000003</v>
      </c>
    </row>
    <row r="549" spans="1:1" x14ac:dyDescent="0.2">
      <c r="A549">
        <v>0</v>
      </c>
    </row>
    <row r="550" spans="1:1" x14ac:dyDescent="0.2">
      <c r="A550">
        <v>0.41270000000000001</v>
      </c>
    </row>
    <row r="551" spans="1:1" x14ac:dyDescent="0.2">
      <c r="A551">
        <v>0.84809999999999997</v>
      </c>
    </row>
    <row r="552" spans="1:1" x14ac:dyDescent="0.2">
      <c r="A552">
        <v>1</v>
      </c>
    </row>
    <row r="553" spans="1:1" x14ac:dyDescent="0.2">
      <c r="A553">
        <v>0.41670000000000001</v>
      </c>
    </row>
    <row r="554" spans="1:1" x14ac:dyDescent="0.2">
      <c r="A554">
        <v>0.28570000000000001</v>
      </c>
    </row>
    <row r="555" spans="1:1" x14ac:dyDescent="0.2">
      <c r="A555">
        <v>0.5</v>
      </c>
    </row>
    <row r="556" spans="1:1" x14ac:dyDescent="0.2">
      <c r="A556">
        <v>0.2</v>
      </c>
    </row>
    <row r="557" spans="1:1" x14ac:dyDescent="0.2">
      <c r="A557">
        <v>0.57399999999999995</v>
      </c>
    </row>
    <row r="558" spans="1:1" x14ac:dyDescent="0.2">
      <c r="A558">
        <v>0.72219999999999995</v>
      </c>
    </row>
    <row r="559" spans="1:1" x14ac:dyDescent="0.2">
      <c r="A559">
        <v>0.63859999999999995</v>
      </c>
    </row>
    <row r="560" spans="1:1" x14ac:dyDescent="0.2">
      <c r="A560">
        <v>0.18179999999999999</v>
      </c>
    </row>
    <row r="561" spans="1:1" x14ac:dyDescent="0.2">
      <c r="A561">
        <v>1</v>
      </c>
    </row>
    <row r="562" spans="1:1" x14ac:dyDescent="0.2">
      <c r="A562">
        <v>0</v>
      </c>
    </row>
    <row r="563" spans="1:1" x14ac:dyDescent="0.2">
      <c r="A563">
        <v>0.38890000000000002</v>
      </c>
    </row>
    <row r="564" spans="1:1" x14ac:dyDescent="0.2">
      <c r="A564">
        <v>0.2</v>
      </c>
    </row>
    <row r="565" spans="1:1" x14ac:dyDescent="0.2">
      <c r="A565">
        <v>1</v>
      </c>
    </row>
    <row r="566" spans="1:1" x14ac:dyDescent="0.2">
      <c r="A566">
        <v>0.81820000000000004</v>
      </c>
    </row>
    <row r="567" spans="1:1" x14ac:dyDescent="0.2">
      <c r="A567">
        <v>0.42909999999999998</v>
      </c>
    </row>
    <row r="568" spans="1:1" x14ac:dyDescent="0.2">
      <c r="A568">
        <v>0.5</v>
      </c>
    </row>
    <row r="569" spans="1:1" x14ac:dyDescent="0.2">
      <c r="A569">
        <v>0.51480000000000004</v>
      </c>
    </row>
    <row r="570" spans="1:1" x14ac:dyDescent="0.2">
      <c r="A570">
        <v>0.41189999999999999</v>
      </c>
    </row>
    <row r="571" spans="1:1" x14ac:dyDescent="0.2">
      <c r="A571">
        <v>0.4844</v>
      </c>
    </row>
    <row r="572" spans="1:1" x14ac:dyDescent="0.2">
      <c r="A572">
        <v>0.82050000000000001</v>
      </c>
    </row>
    <row r="573" spans="1:1" x14ac:dyDescent="0.2">
      <c r="A573">
        <v>0.83289999999999997</v>
      </c>
    </row>
    <row r="574" spans="1:1" x14ac:dyDescent="0.2">
      <c r="A574">
        <v>0.57520000000000004</v>
      </c>
    </row>
    <row r="575" spans="1:1" x14ac:dyDescent="0.2">
      <c r="A575">
        <v>0.84299999999999997</v>
      </c>
    </row>
    <row r="576" spans="1:1" x14ac:dyDescent="0.2">
      <c r="A576">
        <v>0.54379999999999995</v>
      </c>
    </row>
    <row r="577" spans="1:1" x14ac:dyDescent="0.2">
      <c r="A577">
        <v>0.42180000000000001</v>
      </c>
    </row>
    <row r="578" spans="1:1" x14ac:dyDescent="0.2">
      <c r="A578">
        <v>0.63070000000000004</v>
      </c>
    </row>
    <row r="579" spans="1:1" x14ac:dyDescent="0.2">
      <c r="A579">
        <v>0.75700000000000001</v>
      </c>
    </row>
    <row r="580" spans="1:1" x14ac:dyDescent="0.2">
      <c r="A580">
        <v>0.73460000000000003</v>
      </c>
    </row>
    <row r="581" spans="1:1" x14ac:dyDescent="0.2">
      <c r="A581">
        <v>0.63759999999999994</v>
      </c>
    </row>
    <row r="582" spans="1:1" x14ac:dyDescent="0.2">
      <c r="A582">
        <v>0.49930000000000002</v>
      </c>
    </row>
    <row r="583" spans="1:1" x14ac:dyDescent="0.2">
      <c r="A583">
        <v>0.8377</v>
      </c>
    </row>
    <row r="584" spans="1:1" x14ac:dyDescent="0.2">
      <c r="A584">
        <v>0.9264</v>
      </c>
    </row>
    <row r="585" spans="1:1" x14ac:dyDescent="0.2">
      <c r="A585">
        <v>0.51759999999999995</v>
      </c>
    </row>
    <row r="586" spans="1:1" x14ac:dyDescent="0.2">
      <c r="A586">
        <v>0.95740000000000003</v>
      </c>
    </row>
    <row r="587" spans="1:1" x14ac:dyDescent="0.2">
      <c r="A587">
        <v>0.68289999999999995</v>
      </c>
    </row>
    <row r="588" spans="1:1" x14ac:dyDescent="0.2">
      <c r="A588">
        <v>0.89690000000000003</v>
      </c>
    </row>
    <row r="589" spans="1:1" x14ac:dyDescent="0.2">
      <c r="A589">
        <v>0.95279999999999998</v>
      </c>
    </row>
    <row r="590" spans="1:1" x14ac:dyDescent="0.2">
      <c r="A590">
        <v>0.88790000000000002</v>
      </c>
    </row>
    <row r="591" spans="1:1" x14ac:dyDescent="0.2">
      <c r="A591">
        <v>0.51539999999999997</v>
      </c>
    </row>
    <row r="592" spans="1:1" x14ac:dyDescent="0.2">
      <c r="A592">
        <v>0.39439999999999997</v>
      </c>
    </row>
    <row r="593" spans="1:1" x14ac:dyDescent="0.2">
      <c r="A593">
        <v>0.5494</v>
      </c>
    </row>
    <row r="594" spans="1:1" x14ac:dyDescent="0.2">
      <c r="A594">
        <v>0.51549999999999996</v>
      </c>
    </row>
    <row r="595" spans="1:1" x14ac:dyDescent="0.2">
      <c r="A595">
        <v>0.6835</v>
      </c>
    </row>
    <row r="596" spans="1:1" x14ac:dyDescent="0.2">
      <c r="A596">
        <v>0.51549999999999996</v>
      </c>
    </row>
    <row r="597" spans="1:1" x14ac:dyDescent="0.2">
      <c r="A597">
        <v>0.65739999999999998</v>
      </c>
    </row>
    <row r="598" spans="1:1" x14ac:dyDescent="0.2">
      <c r="A598">
        <v>0.40350000000000003</v>
      </c>
    </row>
    <row r="599" spans="1:1" x14ac:dyDescent="0.2">
      <c r="A599">
        <v>0.53690000000000004</v>
      </c>
    </row>
    <row r="600" spans="1:1" x14ac:dyDescent="0.2">
      <c r="A600">
        <v>0.45910000000000001</v>
      </c>
    </row>
    <row r="601" spans="1:1" x14ac:dyDescent="0.2">
      <c r="A601">
        <v>0.93899999999999995</v>
      </c>
    </row>
    <row r="602" spans="1:1" x14ac:dyDescent="0.2">
      <c r="A602">
        <v>0.46229999999999999</v>
      </c>
    </row>
    <row r="603" spans="1:1" x14ac:dyDescent="0.2">
      <c r="A603">
        <v>0.75229999999999997</v>
      </c>
    </row>
    <row r="604" spans="1:1" x14ac:dyDescent="0.2">
      <c r="A604">
        <v>0.93120000000000003</v>
      </c>
    </row>
    <row r="605" spans="1:1" x14ac:dyDescent="0.2">
      <c r="A605">
        <v>0.43940000000000001</v>
      </c>
    </row>
    <row r="606" spans="1:1" x14ac:dyDescent="0.2">
      <c r="A606">
        <v>0.8679</v>
      </c>
    </row>
    <row r="607" spans="1:1" x14ac:dyDescent="0.2">
      <c r="A607">
        <v>0.67310000000000003</v>
      </c>
    </row>
    <row r="608" spans="1:1" x14ac:dyDescent="0.2">
      <c r="A608">
        <v>0.9083</v>
      </c>
    </row>
    <row r="609" spans="1:1" x14ac:dyDescent="0.2">
      <c r="A609">
        <v>0.88660000000000005</v>
      </c>
    </row>
    <row r="610" spans="1:1" x14ac:dyDescent="0.2">
      <c r="A610">
        <v>0.86029999999999995</v>
      </c>
    </row>
    <row r="611" spans="1:1" x14ac:dyDescent="0.2">
      <c r="A611">
        <v>0.53410000000000002</v>
      </c>
    </row>
    <row r="612" spans="1:1" x14ac:dyDescent="0.2">
      <c r="A612">
        <v>0.76939999999999997</v>
      </c>
    </row>
    <row r="613" spans="1:1" x14ac:dyDescent="0.2">
      <c r="A613">
        <v>0.51119999999999999</v>
      </c>
    </row>
    <row r="614" spans="1:1" x14ac:dyDescent="0.2">
      <c r="A614">
        <v>0.53590000000000004</v>
      </c>
    </row>
    <row r="615" spans="1:1" x14ac:dyDescent="0.2">
      <c r="A615">
        <v>0.77110000000000001</v>
      </c>
    </row>
    <row r="616" spans="1:1" x14ac:dyDescent="0.2">
      <c r="A616">
        <v>0.67510000000000003</v>
      </c>
    </row>
    <row r="617" spans="1:1" x14ac:dyDescent="0.2">
      <c r="A617">
        <v>0.75560000000000005</v>
      </c>
    </row>
    <row r="618" spans="1:1" x14ac:dyDescent="0.2">
      <c r="A618">
        <v>0.27750000000000002</v>
      </c>
    </row>
    <row r="619" spans="1:1" x14ac:dyDescent="0.2">
      <c r="A619">
        <v>0.55120000000000002</v>
      </c>
    </row>
    <row r="620" spans="1:1" x14ac:dyDescent="0.2">
      <c r="A620">
        <v>0.47799999999999998</v>
      </c>
    </row>
    <row r="621" spans="1:1" x14ac:dyDescent="0.2">
      <c r="A621">
        <v>0.68540000000000001</v>
      </c>
    </row>
    <row r="622" spans="1:1" x14ac:dyDescent="0.2">
      <c r="A622">
        <v>0.54259999999999997</v>
      </c>
    </row>
    <row r="623" spans="1:1" x14ac:dyDescent="0.2">
      <c r="A623">
        <v>0.9758</v>
      </c>
    </row>
    <row r="624" spans="1:1" x14ac:dyDescent="0.2">
      <c r="A624">
        <v>0.44440000000000002</v>
      </c>
    </row>
    <row r="625" spans="1:1" x14ac:dyDescent="0.2">
      <c r="A625">
        <v>0.87329999999999997</v>
      </c>
    </row>
    <row r="626" spans="1:1" x14ac:dyDescent="0.2">
      <c r="A626">
        <v>0.58640000000000003</v>
      </c>
    </row>
    <row r="627" spans="1:1" x14ac:dyDescent="0.2">
      <c r="A627">
        <v>0.58020000000000005</v>
      </c>
    </row>
    <row r="628" spans="1:1" x14ac:dyDescent="0.2">
      <c r="A628">
        <v>0.6482</v>
      </c>
    </row>
    <row r="629" spans="1:1" x14ac:dyDescent="0.2">
      <c r="A629">
        <v>0.83260000000000001</v>
      </c>
    </row>
    <row r="630" spans="1:1" x14ac:dyDescent="0.2">
      <c r="A630">
        <v>0.49409999999999998</v>
      </c>
    </row>
    <row r="631" spans="1:1" x14ac:dyDescent="0.2">
      <c r="A631">
        <v>0.62019999999999997</v>
      </c>
    </row>
    <row r="632" spans="1:1" x14ac:dyDescent="0.2">
      <c r="A632">
        <v>0.68869999999999998</v>
      </c>
    </row>
    <row r="633" spans="1:1" x14ac:dyDescent="0.2">
      <c r="A633">
        <v>0.96409999999999996</v>
      </c>
    </row>
    <row r="634" spans="1:1" x14ac:dyDescent="0.2">
      <c r="A634">
        <v>0.74060000000000004</v>
      </c>
    </row>
    <row r="635" spans="1:1" x14ac:dyDescent="0.2">
      <c r="A635">
        <v>0.70050000000000001</v>
      </c>
    </row>
    <row r="636" spans="1:1" x14ac:dyDescent="0.2">
      <c r="A636">
        <v>0.84389999999999998</v>
      </c>
    </row>
    <row r="637" spans="1:1" x14ac:dyDescent="0.2">
      <c r="A637">
        <v>0.7339</v>
      </c>
    </row>
    <row r="638" spans="1:1" x14ac:dyDescent="0.2">
      <c r="A638">
        <v>0.62609999999999999</v>
      </c>
    </row>
    <row r="639" spans="1:1" x14ac:dyDescent="0.2">
      <c r="A639">
        <v>0.55640000000000001</v>
      </c>
    </row>
    <row r="640" spans="1:1" x14ac:dyDescent="0.2">
      <c r="A640">
        <v>0.90539999999999998</v>
      </c>
    </row>
    <row r="641" spans="1:1" x14ac:dyDescent="0.2">
      <c r="A641">
        <v>0.68089999999999995</v>
      </c>
    </row>
    <row r="642" spans="1:1" x14ac:dyDescent="0.2">
      <c r="A642">
        <v>0.72170000000000001</v>
      </c>
    </row>
    <row r="643" spans="1:1" x14ac:dyDescent="0.2">
      <c r="A643">
        <v>0.49769999999999998</v>
      </c>
    </row>
    <row r="644" spans="1:1" x14ac:dyDescent="0.2">
      <c r="A644">
        <v>0.72340000000000004</v>
      </c>
    </row>
    <row r="645" spans="1:1" x14ac:dyDescent="0.2">
      <c r="A645">
        <v>0.89049999999999996</v>
      </c>
    </row>
    <row r="646" spans="1:1" x14ac:dyDescent="0.2">
      <c r="A646">
        <v>0.7419</v>
      </c>
    </row>
    <row r="647" spans="1:1" x14ac:dyDescent="0.2">
      <c r="A647">
        <v>0.52070000000000005</v>
      </c>
    </row>
    <row r="648" spans="1:1" x14ac:dyDescent="0.2">
      <c r="A648">
        <v>0.76</v>
      </c>
    </row>
    <row r="649" spans="1:1" x14ac:dyDescent="0.2">
      <c r="A649">
        <v>0.60880000000000001</v>
      </c>
    </row>
    <row r="650" spans="1:1" x14ac:dyDescent="0.2">
      <c r="A650">
        <v>0.93510000000000004</v>
      </c>
    </row>
    <row r="651" spans="1:1" x14ac:dyDescent="0.2">
      <c r="A651">
        <v>0.9153</v>
      </c>
    </row>
    <row r="652" spans="1:1" x14ac:dyDescent="0.2">
      <c r="A652">
        <v>0.68240000000000001</v>
      </c>
    </row>
    <row r="653" spans="1:1" x14ac:dyDescent="0.2">
      <c r="A653">
        <v>0.63980000000000004</v>
      </c>
    </row>
    <row r="654" spans="1:1" x14ac:dyDescent="0.2">
      <c r="A654">
        <v>0.54410000000000003</v>
      </c>
    </row>
    <row r="655" spans="1:1" x14ac:dyDescent="0.2">
      <c r="A655">
        <v>0.72819999999999996</v>
      </c>
    </row>
    <row r="656" spans="1:1" x14ac:dyDescent="0.2">
      <c r="A656">
        <v>0.93610000000000004</v>
      </c>
    </row>
    <row r="657" spans="1:1" x14ac:dyDescent="0.2">
      <c r="A657">
        <v>0.89710000000000001</v>
      </c>
    </row>
    <row r="658" spans="1:1" x14ac:dyDescent="0.2">
      <c r="A658">
        <v>0.61450000000000005</v>
      </c>
    </row>
    <row r="659" spans="1:1" x14ac:dyDescent="0.2">
      <c r="A659">
        <v>0.57450000000000001</v>
      </c>
    </row>
    <row r="660" spans="1:1" x14ac:dyDescent="0.2">
      <c r="A660">
        <v>0.95540000000000003</v>
      </c>
    </row>
    <row r="661" spans="1:1" x14ac:dyDescent="0.2">
      <c r="A661">
        <v>0.53510000000000002</v>
      </c>
    </row>
    <row r="662" spans="1:1" x14ac:dyDescent="0.2">
      <c r="A662">
        <v>0.34510000000000002</v>
      </c>
    </row>
    <row r="663" spans="1:1" x14ac:dyDescent="0.2">
      <c r="A663">
        <v>0.42830000000000001</v>
      </c>
    </row>
    <row r="664" spans="1:1" x14ac:dyDescent="0.2">
      <c r="A664">
        <v>0.76070000000000004</v>
      </c>
    </row>
    <row r="665" spans="1:1" x14ac:dyDescent="0.2">
      <c r="A665">
        <v>0.60060000000000002</v>
      </c>
    </row>
    <row r="666" spans="1:1" x14ac:dyDescent="0.2">
      <c r="A666">
        <v>0.5</v>
      </c>
    </row>
    <row r="667" spans="1:1" x14ac:dyDescent="0.2">
      <c r="A667">
        <v>0.52029999999999998</v>
      </c>
    </row>
    <row r="668" spans="1:1" x14ac:dyDescent="0.2">
      <c r="A668">
        <v>0.51670000000000005</v>
      </c>
    </row>
    <row r="669" spans="1:1" x14ac:dyDescent="0.2">
      <c r="A669">
        <v>0.80030000000000001</v>
      </c>
    </row>
    <row r="670" spans="1:1" x14ac:dyDescent="0.2">
      <c r="A670">
        <v>0.38109999999999999</v>
      </c>
    </row>
    <row r="671" spans="1:1" x14ac:dyDescent="0.2">
      <c r="A671">
        <v>0.57489999999999997</v>
      </c>
    </row>
    <row r="672" spans="1:1" x14ac:dyDescent="0.2">
      <c r="A672">
        <v>0.5605</v>
      </c>
    </row>
    <row r="673" spans="1:1" x14ac:dyDescent="0.2">
      <c r="A673">
        <v>0.70479999999999998</v>
      </c>
    </row>
    <row r="674" spans="1:1" x14ac:dyDescent="0.2">
      <c r="A674">
        <v>0.53320000000000001</v>
      </c>
    </row>
    <row r="675" spans="1:1" x14ac:dyDescent="0.2">
      <c r="A675">
        <v>0.66620000000000001</v>
      </c>
    </row>
    <row r="676" spans="1:1" x14ac:dyDescent="0.2">
      <c r="A676">
        <v>0.53569999999999995</v>
      </c>
    </row>
    <row r="677" spans="1:1" x14ac:dyDescent="0.2">
      <c r="A677">
        <v>0.67359999999999998</v>
      </c>
    </row>
    <row r="678" spans="1:1" x14ac:dyDescent="0.2">
      <c r="A678">
        <v>0.33889999999999998</v>
      </c>
    </row>
    <row r="679" spans="1:1" x14ac:dyDescent="0.2">
      <c r="A679">
        <v>0.4657</v>
      </c>
    </row>
    <row r="680" spans="1:1" x14ac:dyDescent="0.2">
      <c r="A680">
        <v>0.71899999999999997</v>
      </c>
    </row>
    <row r="681" spans="1:1" x14ac:dyDescent="0.2">
      <c r="A681">
        <v>0.64659999999999995</v>
      </c>
    </row>
    <row r="682" spans="1:1" x14ac:dyDescent="0.2">
      <c r="A682">
        <v>0.72760000000000002</v>
      </c>
    </row>
    <row r="683" spans="1:1" x14ac:dyDescent="0.2">
      <c r="A683">
        <v>0.97609999999999997</v>
      </c>
    </row>
    <row r="684" spans="1:1" x14ac:dyDescent="0.2">
      <c r="A684">
        <v>0.69810000000000005</v>
      </c>
    </row>
    <row r="685" spans="1:1" x14ac:dyDescent="0.2">
      <c r="A685">
        <v>0.61329999999999996</v>
      </c>
    </row>
    <row r="686" spans="1:1" x14ac:dyDescent="0.2">
      <c r="A686">
        <v>0.66669999999999996</v>
      </c>
    </row>
    <row r="687" spans="1:1" x14ac:dyDescent="0.2">
      <c r="A687">
        <v>0.83630000000000004</v>
      </c>
    </row>
    <row r="688" spans="1:1" x14ac:dyDescent="0.2">
      <c r="A688">
        <v>0.63749999999999996</v>
      </c>
    </row>
    <row r="689" spans="1:1" x14ac:dyDescent="0.2">
      <c r="A689">
        <v>0.58260000000000001</v>
      </c>
    </row>
    <row r="690" spans="1:1" x14ac:dyDescent="0.2">
      <c r="A690">
        <v>0.69489999999999996</v>
      </c>
    </row>
    <row r="691" spans="1:1" x14ac:dyDescent="0.2">
      <c r="A691">
        <v>0.51100000000000001</v>
      </c>
    </row>
    <row r="692" spans="1:1" x14ac:dyDescent="0.2">
      <c r="A692">
        <v>0.86880000000000002</v>
      </c>
    </row>
    <row r="693" spans="1:1" x14ac:dyDescent="0.2">
      <c r="A693">
        <v>0.68540000000000001</v>
      </c>
    </row>
    <row r="694" spans="1:1" x14ac:dyDescent="0.2">
      <c r="A694">
        <v>0.85850000000000004</v>
      </c>
    </row>
    <row r="695" spans="1:1" x14ac:dyDescent="0.2">
      <c r="A695">
        <v>0.43959999999999999</v>
      </c>
    </row>
    <row r="696" spans="1:1" x14ac:dyDescent="0.2">
      <c r="A696">
        <v>0.67149999999999999</v>
      </c>
    </row>
    <row r="697" spans="1:1" x14ac:dyDescent="0.2">
      <c r="A697">
        <v>0.6754</v>
      </c>
    </row>
    <row r="698" spans="1:1" x14ac:dyDescent="0.2">
      <c r="A698">
        <v>0.56979999999999997</v>
      </c>
    </row>
    <row r="699" spans="1:1" x14ac:dyDescent="0.2">
      <c r="A699">
        <v>0.67559999999999998</v>
      </c>
    </row>
    <row r="700" spans="1:1" x14ac:dyDescent="0.2">
      <c r="A700">
        <v>0.93020000000000003</v>
      </c>
    </row>
    <row r="701" spans="1:1" x14ac:dyDescent="0.2">
      <c r="A701">
        <v>0.66390000000000005</v>
      </c>
    </row>
    <row r="702" spans="1:1" x14ac:dyDescent="0.2">
      <c r="A702">
        <v>0.74909999999999999</v>
      </c>
    </row>
    <row r="703" spans="1:1" x14ac:dyDescent="0.2">
      <c r="A703">
        <v>0.91169999999999995</v>
      </c>
    </row>
    <row r="704" spans="1:1" x14ac:dyDescent="0.2">
      <c r="A704">
        <v>0.4</v>
      </c>
    </row>
    <row r="705" spans="1:1" x14ac:dyDescent="0.2">
      <c r="A705">
        <v>0.96099999999999997</v>
      </c>
    </row>
    <row r="706" spans="1:1" x14ac:dyDescent="0.2">
      <c r="A706">
        <v>0.81110000000000004</v>
      </c>
    </row>
    <row r="707" spans="1:1" x14ac:dyDescent="0.2">
      <c r="A707">
        <v>0.95379999999999998</v>
      </c>
    </row>
    <row r="708" spans="1:1" x14ac:dyDescent="0.2">
      <c r="A708">
        <v>0.72119999999999995</v>
      </c>
    </row>
    <row r="709" spans="1:1" x14ac:dyDescent="0.2">
      <c r="A709">
        <v>0.53859999999999997</v>
      </c>
    </row>
    <row r="710" spans="1:1" x14ac:dyDescent="0.2">
      <c r="A710">
        <v>0.33929999999999999</v>
      </c>
    </row>
    <row r="711" spans="1:1" x14ac:dyDescent="0.2">
      <c r="A711">
        <v>0.56820000000000004</v>
      </c>
    </row>
    <row r="712" spans="1:1" x14ac:dyDescent="0.2">
      <c r="A712">
        <v>0.56859999999999999</v>
      </c>
    </row>
    <row r="713" spans="1:1" x14ac:dyDescent="0.2">
      <c r="A713">
        <v>0.55830000000000002</v>
      </c>
    </row>
    <row r="714" spans="1:1" x14ac:dyDescent="0.2">
      <c r="A714">
        <v>0.51280000000000003</v>
      </c>
    </row>
    <row r="715" spans="1:1" x14ac:dyDescent="0.2">
      <c r="A715">
        <v>0.19769999999999999</v>
      </c>
    </row>
    <row r="716" spans="1:1" x14ac:dyDescent="0.2">
      <c r="A716">
        <v>0.2147</v>
      </c>
    </row>
    <row r="717" spans="1:1" x14ac:dyDescent="0.2">
      <c r="A717">
        <v>0.53249999999999997</v>
      </c>
    </row>
    <row r="718" spans="1:1" x14ac:dyDescent="0.2">
      <c r="A718">
        <v>0.32250000000000001</v>
      </c>
    </row>
    <row r="719" spans="1:1" x14ac:dyDescent="0.2">
      <c r="A719">
        <v>0.67490000000000006</v>
      </c>
    </row>
    <row r="720" spans="1:1" x14ac:dyDescent="0.2">
      <c r="A720">
        <v>0.58879999999999999</v>
      </c>
    </row>
    <row r="721" spans="1:1" x14ac:dyDescent="0.2">
      <c r="A721">
        <v>0.52510000000000001</v>
      </c>
    </row>
    <row r="722" spans="1:1" x14ac:dyDescent="0.2">
      <c r="A722">
        <v>0.64710000000000001</v>
      </c>
    </row>
    <row r="723" spans="1:1" x14ac:dyDescent="0.2">
      <c r="A723">
        <v>0.55320000000000003</v>
      </c>
    </row>
    <row r="724" spans="1:1" x14ac:dyDescent="0.2">
      <c r="A724">
        <v>0.81910000000000005</v>
      </c>
    </row>
    <row r="725" spans="1:1" x14ac:dyDescent="0.2">
      <c r="A725">
        <v>0.90629999999999999</v>
      </c>
    </row>
    <row r="726" spans="1:1" x14ac:dyDescent="0.2">
      <c r="A726">
        <v>0.53320000000000001</v>
      </c>
    </row>
    <row r="727" spans="1:1" x14ac:dyDescent="0.2">
      <c r="A727">
        <v>0.56310000000000004</v>
      </c>
    </row>
    <row r="728" spans="1:1" x14ac:dyDescent="0.2">
      <c r="A728">
        <v>0.77249999999999996</v>
      </c>
    </row>
    <row r="729" spans="1:1" x14ac:dyDescent="0.2">
      <c r="A729">
        <v>0.68540000000000001</v>
      </c>
    </row>
    <row r="730" spans="1:1" x14ac:dyDescent="0.2">
      <c r="A730">
        <v>0.6522</v>
      </c>
    </row>
    <row r="731" spans="1:1" x14ac:dyDescent="0.2">
      <c r="A731">
        <v>0.56000000000000005</v>
      </c>
    </row>
    <row r="732" spans="1:1" x14ac:dyDescent="0.2">
      <c r="A732">
        <v>0.76229999999999998</v>
      </c>
    </row>
    <row r="733" spans="1:1" x14ac:dyDescent="0.2">
      <c r="A733">
        <v>0.92559999999999998</v>
      </c>
    </row>
    <row r="734" spans="1:1" x14ac:dyDescent="0.2">
      <c r="A734">
        <v>0.58360000000000001</v>
      </c>
    </row>
    <row r="735" spans="1:1" x14ac:dyDescent="0.2">
      <c r="A735">
        <v>0.50870000000000004</v>
      </c>
    </row>
    <row r="736" spans="1:1" x14ac:dyDescent="0.2">
      <c r="A736">
        <v>0.73129999999999995</v>
      </c>
    </row>
    <row r="737" spans="1:1" x14ac:dyDescent="0.2">
      <c r="A737">
        <v>0.57069999999999999</v>
      </c>
    </row>
    <row r="738" spans="1:1" x14ac:dyDescent="0.2">
      <c r="A738">
        <v>0.6371</v>
      </c>
    </row>
    <row r="739" spans="1:1" x14ac:dyDescent="0.2">
      <c r="A739">
        <v>0.78320000000000001</v>
      </c>
    </row>
    <row r="740" spans="1:1" x14ac:dyDescent="0.2">
      <c r="A740">
        <v>0.58420000000000005</v>
      </c>
    </row>
    <row r="741" spans="1:1" x14ac:dyDescent="0.2">
      <c r="A741">
        <v>0.79600000000000004</v>
      </c>
    </row>
    <row r="742" spans="1:1" x14ac:dyDescent="0.2">
      <c r="A742">
        <v>0.4904</v>
      </c>
    </row>
    <row r="743" spans="1:1" x14ac:dyDescent="0.2">
      <c r="A743">
        <v>0.45710000000000001</v>
      </c>
    </row>
    <row r="744" spans="1:1" x14ac:dyDescent="0.2">
      <c r="A744">
        <v>0.69930000000000003</v>
      </c>
    </row>
    <row r="745" spans="1:1" x14ac:dyDescent="0.2">
      <c r="A745">
        <v>0.65459999999999996</v>
      </c>
    </row>
    <row r="746" spans="1:1" x14ac:dyDescent="0.2">
      <c r="A746">
        <v>0.56830000000000003</v>
      </c>
    </row>
    <row r="747" spans="1:1" x14ac:dyDescent="0.2">
      <c r="A747">
        <v>0.72789999999999999</v>
      </c>
    </row>
    <row r="748" spans="1:1" x14ac:dyDescent="0.2">
      <c r="A748">
        <v>0.69369999999999998</v>
      </c>
    </row>
    <row r="749" spans="1:1" x14ac:dyDescent="0.2">
      <c r="A749">
        <v>0.87570000000000003</v>
      </c>
    </row>
    <row r="750" spans="1:1" x14ac:dyDescent="0.2">
      <c r="A750">
        <v>0.74509999999999998</v>
      </c>
    </row>
    <row r="751" spans="1:1" x14ac:dyDescent="0.2">
      <c r="A751">
        <v>0.5877</v>
      </c>
    </row>
    <row r="752" spans="1:1" x14ac:dyDescent="0.2">
      <c r="A752">
        <v>0.60029999999999994</v>
      </c>
    </row>
    <row r="753" spans="1:1" x14ac:dyDescent="0.2">
      <c r="A753">
        <v>0.50549999999999995</v>
      </c>
    </row>
    <row r="754" spans="1:1" x14ac:dyDescent="0.2">
      <c r="A754">
        <v>0.73540000000000005</v>
      </c>
    </row>
    <row r="755" spans="1:1" x14ac:dyDescent="0.2">
      <c r="A755">
        <v>0.83620000000000005</v>
      </c>
    </row>
    <row r="756" spans="1:1" x14ac:dyDescent="0.2">
      <c r="A756">
        <v>0.66669999999999996</v>
      </c>
    </row>
    <row r="757" spans="1:1" x14ac:dyDescent="0.2">
      <c r="A757">
        <v>0.69889999999999997</v>
      </c>
    </row>
    <row r="758" spans="1:1" x14ac:dyDescent="0.2">
      <c r="A758">
        <v>0.85429999999999995</v>
      </c>
    </row>
    <row r="759" spans="1:1" x14ac:dyDescent="0.2">
      <c r="A759">
        <v>0.56100000000000005</v>
      </c>
    </row>
    <row r="760" spans="1:1" x14ac:dyDescent="0.2">
      <c r="A760">
        <v>0.6673</v>
      </c>
    </row>
    <row r="761" spans="1:1" x14ac:dyDescent="0.2">
      <c r="A761">
        <v>0.79059999999999997</v>
      </c>
    </row>
    <row r="762" spans="1:1" x14ac:dyDescent="0.2">
      <c r="A762">
        <v>0.54039999999999999</v>
      </c>
    </row>
    <row r="763" spans="1:1" x14ac:dyDescent="0.2">
      <c r="A763">
        <v>0.71330000000000005</v>
      </c>
    </row>
    <row r="764" spans="1:1" x14ac:dyDescent="0.2">
      <c r="A764">
        <v>0.74729999999999996</v>
      </c>
    </row>
    <row r="765" spans="1:1" x14ac:dyDescent="0.2">
      <c r="A765">
        <v>0.82569999999999999</v>
      </c>
    </row>
    <row r="766" spans="1:1" x14ac:dyDescent="0.2">
      <c r="A766">
        <v>0.68779999999999997</v>
      </c>
    </row>
    <row r="767" spans="1:1" x14ac:dyDescent="0.2">
      <c r="A767">
        <v>0.74170000000000003</v>
      </c>
    </row>
    <row r="768" spans="1:1" x14ac:dyDescent="0.2">
      <c r="A768">
        <v>0.66090000000000004</v>
      </c>
    </row>
    <row r="769" spans="1:1" x14ac:dyDescent="0.2">
      <c r="A769">
        <v>0.38450000000000001</v>
      </c>
    </row>
    <row r="770" spans="1:1" x14ac:dyDescent="0.2">
      <c r="A770">
        <v>0.4234</v>
      </c>
    </row>
    <row r="771" spans="1:1" x14ac:dyDescent="0.2">
      <c r="A771">
        <v>0.52780000000000005</v>
      </c>
    </row>
    <row r="772" spans="1:1" x14ac:dyDescent="0.2">
      <c r="A772">
        <v>0.61450000000000005</v>
      </c>
    </row>
    <row r="773" spans="1:1" x14ac:dyDescent="0.2">
      <c r="A773">
        <v>0.81620000000000004</v>
      </c>
    </row>
    <row r="774" spans="1:1" x14ac:dyDescent="0.2">
      <c r="A774">
        <v>0.75180000000000002</v>
      </c>
    </row>
    <row r="775" spans="1:1" x14ac:dyDescent="0.2">
      <c r="A775">
        <v>0.75560000000000005</v>
      </c>
    </row>
    <row r="776" spans="1:1" x14ac:dyDescent="0.2">
      <c r="A776">
        <v>0.66320000000000001</v>
      </c>
    </row>
    <row r="777" spans="1:1" x14ac:dyDescent="0.2">
      <c r="A777">
        <v>0.55079999999999996</v>
      </c>
    </row>
    <row r="778" spans="1:1" x14ac:dyDescent="0.2">
      <c r="A778">
        <v>0.55130000000000001</v>
      </c>
    </row>
    <row r="779" spans="1:1" x14ac:dyDescent="0.2">
      <c r="A779">
        <v>0.33310000000000001</v>
      </c>
    </row>
    <row r="780" spans="1:1" x14ac:dyDescent="0.2">
      <c r="A780">
        <v>0.68030000000000002</v>
      </c>
    </row>
    <row r="781" spans="1:1" x14ac:dyDescent="0.2">
      <c r="A781">
        <v>0.50209999999999999</v>
      </c>
    </row>
    <row r="782" spans="1:1" x14ac:dyDescent="0.2">
      <c r="A782">
        <v>0.71450000000000002</v>
      </c>
    </row>
    <row r="783" spans="1:1" x14ac:dyDescent="0.2">
      <c r="A783">
        <v>0.71599999999999997</v>
      </c>
    </row>
    <row r="784" spans="1:1" x14ac:dyDescent="0.2">
      <c r="A784">
        <v>0.68810000000000004</v>
      </c>
    </row>
    <row r="785" spans="1:1" x14ac:dyDescent="0.2">
      <c r="A785">
        <v>0.60360000000000003</v>
      </c>
    </row>
    <row r="786" spans="1:1" x14ac:dyDescent="0.2">
      <c r="A786">
        <v>0.45300000000000001</v>
      </c>
    </row>
    <row r="787" spans="1:1" x14ac:dyDescent="0.2">
      <c r="A787">
        <v>0.62770000000000004</v>
      </c>
    </row>
    <row r="788" spans="1:1" x14ac:dyDescent="0.2">
      <c r="A788">
        <v>0.44569999999999999</v>
      </c>
    </row>
    <row r="789" spans="1:1" x14ac:dyDescent="0.2">
      <c r="A789">
        <v>0.58509999999999995</v>
      </c>
    </row>
    <row r="790" spans="1:1" x14ac:dyDescent="0.2">
      <c r="A790">
        <v>0.64390000000000003</v>
      </c>
    </row>
    <row r="791" spans="1:1" x14ac:dyDescent="0.2">
      <c r="A791">
        <v>0.83609999999999995</v>
      </c>
    </row>
    <row r="792" spans="1:1" x14ac:dyDescent="0.2">
      <c r="A792">
        <v>0.72389999999999999</v>
      </c>
    </row>
    <row r="793" spans="1:1" x14ac:dyDescent="0.2">
      <c r="A793">
        <v>0.80389999999999995</v>
      </c>
    </row>
    <row r="794" spans="1:1" x14ac:dyDescent="0.2">
      <c r="A794">
        <v>0.82379999999999998</v>
      </c>
    </row>
    <row r="795" spans="1:1" x14ac:dyDescent="0.2">
      <c r="A795">
        <v>0.56240000000000001</v>
      </c>
    </row>
    <row r="796" spans="1:1" x14ac:dyDescent="0.2">
      <c r="A796">
        <v>0.91080000000000005</v>
      </c>
    </row>
    <row r="797" spans="1:1" x14ac:dyDescent="0.2">
      <c r="A797">
        <v>0.3145</v>
      </c>
    </row>
    <row r="798" spans="1:1" x14ac:dyDescent="0.2">
      <c r="A798">
        <v>0.75680000000000003</v>
      </c>
    </row>
    <row r="799" spans="1:1" x14ac:dyDescent="0.2">
      <c r="A799">
        <v>0.65139999999999998</v>
      </c>
    </row>
    <row r="800" spans="1:1" x14ac:dyDescent="0.2">
      <c r="A800">
        <v>0.3765</v>
      </c>
    </row>
    <row r="801" spans="1:1" x14ac:dyDescent="0.2">
      <c r="A801">
        <v>0.83199999999999996</v>
      </c>
    </row>
    <row r="802" spans="1:1" x14ac:dyDescent="0.2">
      <c r="A802">
        <v>0.6774</v>
      </c>
    </row>
    <row r="803" spans="1:1" x14ac:dyDescent="0.2">
      <c r="A803">
        <v>0.50700000000000001</v>
      </c>
    </row>
    <row r="804" spans="1:1" x14ac:dyDescent="0.2">
      <c r="A804">
        <v>0.72550000000000003</v>
      </c>
    </row>
    <row r="805" spans="1:1" x14ac:dyDescent="0.2">
      <c r="A805">
        <v>0.72199999999999998</v>
      </c>
    </row>
    <row r="806" spans="1:1" x14ac:dyDescent="0.2">
      <c r="A806">
        <v>0.55530000000000002</v>
      </c>
    </row>
    <row r="807" spans="1:1" x14ac:dyDescent="0.2">
      <c r="A807">
        <v>0.66739999999999999</v>
      </c>
    </row>
    <row r="808" spans="1:1" x14ac:dyDescent="0.2">
      <c r="A808">
        <v>0.81789999999999996</v>
      </c>
    </row>
    <row r="809" spans="1:1" x14ac:dyDescent="0.2">
      <c r="A809">
        <v>0.86319999999999997</v>
      </c>
    </row>
    <row r="810" spans="1:1" x14ac:dyDescent="0.2">
      <c r="A810">
        <v>0.59919999999999995</v>
      </c>
    </row>
    <row r="811" spans="1:1" x14ac:dyDescent="0.2">
      <c r="A811">
        <v>0.94130000000000003</v>
      </c>
    </row>
    <row r="812" spans="1:1" x14ac:dyDescent="0.2">
      <c r="A812">
        <v>0.60389999999999999</v>
      </c>
    </row>
    <row r="813" spans="1:1" x14ac:dyDescent="0.2">
      <c r="A813">
        <v>0.63060000000000005</v>
      </c>
    </row>
    <row r="814" spans="1:1" x14ac:dyDescent="0.2">
      <c r="A814">
        <v>0.48780000000000001</v>
      </c>
    </row>
    <row r="815" spans="1:1" x14ac:dyDescent="0.2">
      <c r="A815">
        <v>0.55910000000000004</v>
      </c>
    </row>
    <row r="816" spans="1:1" x14ac:dyDescent="0.2">
      <c r="A816">
        <v>0.79779999999999995</v>
      </c>
    </row>
    <row r="817" spans="1:1" x14ac:dyDescent="0.2">
      <c r="A817">
        <v>0.78159999999999996</v>
      </c>
    </row>
    <row r="818" spans="1:1" x14ac:dyDescent="0.2">
      <c r="A818">
        <v>0.77490000000000003</v>
      </c>
    </row>
    <row r="819" spans="1:1" x14ac:dyDescent="0.2">
      <c r="A819">
        <v>0.43120000000000003</v>
      </c>
    </row>
    <row r="820" spans="1:1" x14ac:dyDescent="0.2">
      <c r="A820">
        <v>0.54</v>
      </c>
    </row>
    <row r="821" spans="1:1" x14ac:dyDescent="0.2">
      <c r="A821">
        <v>0.76170000000000004</v>
      </c>
    </row>
    <row r="822" spans="1:1" x14ac:dyDescent="0.2">
      <c r="A822">
        <v>0.8377</v>
      </c>
    </row>
    <row r="823" spans="1:1" x14ac:dyDescent="0.2">
      <c r="A823">
        <v>0.66359999999999997</v>
      </c>
    </row>
    <row r="824" spans="1:1" x14ac:dyDescent="0.2">
      <c r="A824">
        <v>0.82530000000000003</v>
      </c>
    </row>
    <row r="825" spans="1:1" x14ac:dyDescent="0.2">
      <c r="A825">
        <v>0.56879999999999997</v>
      </c>
    </row>
    <row r="826" spans="1:1" x14ac:dyDescent="0.2">
      <c r="A826">
        <v>0.89639999999999997</v>
      </c>
    </row>
    <row r="827" spans="1:1" x14ac:dyDescent="0.2">
      <c r="A827">
        <v>0.60909999999999997</v>
      </c>
    </row>
    <row r="828" spans="1:1" x14ac:dyDescent="0.2">
      <c r="A828">
        <v>0.71040000000000003</v>
      </c>
    </row>
    <row r="829" spans="1:1" x14ac:dyDescent="0.2">
      <c r="A829">
        <v>0.55510000000000004</v>
      </c>
    </row>
    <row r="830" spans="1:1" x14ac:dyDescent="0.2">
      <c r="A830">
        <v>0.73499999999999999</v>
      </c>
    </row>
    <row r="831" spans="1:1" x14ac:dyDescent="0.2">
      <c r="A831">
        <v>0.35870000000000002</v>
      </c>
    </row>
    <row r="832" spans="1:1" x14ac:dyDescent="0.2">
      <c r="A832">
        <v>0.59889999999999999</v>
      </c>
    </row>
    <row r="833" spans="1:1" x14ac:dyDescent="0.2">
      <c r="A833">
        <v>0.53820000000000001</v>
      </c>
    </row>
    <row r="834" spans="1:1" x14ac:dyDescent="0.2">
      <c r="A834">
        <v>0.57210000000000005</v>
      </c>
    </row>
    <row r="835" spans="1:1" x14ac:dyDescent="0.2">
      <c r="A835">
        <v>0.57120000000000004</v>
      </c>
    </row>
    <row r="836" spans="1:1" x14ac:dyDescent="0.2">
      <c r="A836">
        <v>0.87590000000000001</v>
      </c>
    </row>
    <row r="837" spans="1:1" x14ac:dyDescent="0.2">
      <c r="A837">
        <v>0.66669999999999996</v>
      </c>
    </row>
    <row r="838" spans="1:1" x14ac:dyDescent="0.2">
      <c r="A838">
        <v>0.64959999999999996</v>
      </c>
    </row>
    <row r="839" spans="1:1" x14ac:dyDescent="0.2">
      <c r="A839">
        <v>0.87909999999999999</v>
      </c>
    </row>
    <row r="840" spans="1:1" x14ac:dyDescent="0.2">
      <c r="A840">
        <v>0.4355</v>
      </c>
    </row>
    <row r="841" spans="1:1" x14ac:dyDescent="0.2">
      <c r="A841">
        <v>0.59630000000000005</v>
      </c>
    </row>
    <row r="842" spans="1:1" x14ac:dyDescent="0.2">
      <c r="A842">
        <v>0.71650000000000003</v>
      </c>
    </row>
    <row r="843" spans="1:1" x14ac:dyDescent="0.2">
      <c r="A843">
        <v>0.60170000000000001</v>
      </c>
    </row>
    <row r="844" spans="1:1" x14ac:dyDescent="0.2">
      <c r="A844">
        <v>0.74960000000000004</v>
      </c>
    </row>
    <row r="845" spans="1:1" x14ac:dyDescent="0.2">
      <c r="A845">
        <v>0.57630000000000003</v>
      </c>
    </row>
    <row r="846" spans="1:1" x14ac:dyDescent="0.2">
      <c r="A846">
        <v>0.71709999999999996</v>
      </c>
    </row>
    <row r="847" spans="1:1" x14ac:dyDescent="0.2">
      <c r="A847">
        <v>0.57140000000000002</v>
      </c>
    </row>
    <row r="848" spans="1:1" x14ac:dyDescent="0.2">
      <c r="A848">
        <v>0.71689999999999998</v>
      </c>
    </row>
    <row r="849" spans="1:1" x14ac:dyDescent="0.2">
      <c r="A849">
        <v>0.56910000000000005</v>
      </c>
    </row>
    <row r="850" spans="1:1" x14ac:dyDescent="0.2">
      <c r="A850">
        <v>0.82230000000000003</v>
      </c>
    </row>
    <row r="851" spans="1:1" x14ac:dyDescent="0.2">
      <c r="A851">
        <v>0.53680000000000005</v>
      </c>
    </row>
    <row r="852" spans="1:1" x14ac:dyDescent="0.2">
      <c r="A852">
        <v>0.43630000000000002</v>
      </c>
    </row>
    <row r="853" spans="1:1" x14ac:dyDescent="0.2">
      <c r="A853">
        <v>0.27610000000000001</v>
      </c>
    </row>
    <row r="854" spans="1:1" x14ac:dyDescent="0.2">
      <c r="A854">
        <v>0.4194</v>
      </c>
    </row>
    <row r="855" spans="1:1" x14ac:dyDescent="0.2">
      <c r="A855">
        <v>0.2273</v>
      </c>
    </row>
    <row r="856" spans="1:1" x14ac:dyDescent="0.2">
      <c r="A856">
        <v>0.39290000000000003</v>
      </c>
    </row>
    <row r="857" spans="1:1" x14ac:dyDescent="0.2">
      <c r="A857">
        <v>0.17829999999999999</v>
      </c>
    </row>
    <row r="858" spans="1:1" x14ac:dyDescent="0.2">
      <c r="A858">
        <v>0.16500000000000001</v>
      </c>
    </row>
    <row r="859" spans="1:1" x14ac:dyDescent="0.2">
      <c r="A859">
        <v>0.21740000000000001</v>
      </c>
    </row>
    <row r="860" spans="1:1" x14ac:dyDescent="0.2">
      <c r="A860">
        <v>0.31519999999999998</v>
      </c>
    </row>
    <row r="861" spans="1:1" x14ac:dyDescent="0.2">
      <c r="A861">
        <v>0.26119999999999999</v>
      </c>
    </row>
    <row r="862" spans="1:1" x14ac:dyDescent="0.2">
      <c r="A862">
        <v>0.25979999999999998</v>
      </c>
    </row>
    <row r="863" spans="1:1" x14ac:dyDescent="0.2">
      <c r="A863">
        <v>0.33810000000000001</v>
      </c>
    </row>
    <row r="864" spans="1:1" x14ac:dyDescent="0.2">
      <c r="A864">
        <v>0.38619999999999999</v>
      </c>
    </row>
    <row r="865" spans="1:1" x14ac:dyDescent="0.2">
      <c r="A865">
        <v>0.26150000000000001</v>
      </c>
    </row>
    <row r="866" spans="1:1" x14ac:dyDescent="0.2">
      <c r="A866">
        <v>0.8609</v>
      </c>
    </row>
    <row r="867" spans="1:1" x14ac:dyDescent="0.2">
      <c r="A867">
        <v>0.18970000000000001</v>
      </c>
    </row>
    <row r="868" spans="1:1" x14ac:dyDescent="0.2">
      <c r="A868">
        <v>0.33650000000000002</v>
      </c>
    </row>
    <row r="869" spans="1:1" x14ac:dyDescent="0.2">
      <c r="A869">
        <v>0.19750000000000001</v>
      </c>
    </row>
    <row r="870" spans="1:1" x14ac:dyDescent="0.2">
      <c r="A870">
        <v>0.31879999999999997</v>
      </c>
    </row>
    <row r="871" spans="1:1" x14ac:dyDescent="0.2">
      <c r="A871">
        <v>0.16270000000000001</v>
      </c>
    </row>
    <row r="872" spans="1:1" x14ac:dyDescent="0.2">
      <c r="A872">
        <v>0.68520000000000003</v>
      </c>
    </row>
    <row r="873" spans="1:1" x14ac:dyDescent="0.2">
      <c r="A873">
        <v>0.96540000000000004</v>
      </c>
    </row>
    <row r="874" spans="1:1" x14ac:dyDescent="0.2">
      <c r="A874">
        <v>0.5968</v>
      </c>
    </row>
    <row r="875" spans="1:1" x14ac:dyDescent="0.2">
      <c r="A875">
        <v>0.47610000000000002</v>
      </c>
    </row>
    <row r="876" spans="1:1" x14ac:dyDescent="0.2">
      <c r="A876">
        <v>0.39700000000000002</v>
      </c>
    </row>
    <row r="877" spans="1:1" x14ac:dyDescent="0.2">
      <c r="A877">
        <v>0.55820000000000003</v>
      </c>
    </row>
    <row r="878" spans="1:1" x14ac:dyDescent="0.2">
      <c r="A878">
        <v>0.85499999999999998</v>
      </c>
    </row>
    <row r="879" spans="1:1" x14ac:dyDescent="0.2">
      <c r="A879">
        <v>0.58540000000000003</v>
      </c>
    </row>
    <row r="880" spans="1:1" x14ac:dyDescent="0.2">
      <c r="A880">
        <v>0.65690000000000004</v>
      </c>
    </row>
    <row r="881" spans="1:1" x14ac:dyDescent="0.2">
      <c r="A881">
        <v>0.57140000000000002</v>
      </c>
    </row>
    <row r="882" spans="1:1" x14ac:dyDescent="0.2">
      <c r="A882">
        <v>0.74390000000000001</v>
      </c>
    </row>
    <row r="883" spans="1:1" x14ac:dyDescent="0.2">
      <c r="A883">
        <v>0.78839999999999999</v>
      </c>
    </row>
    <row r="884" spans="1:1" x14ac:dyDescent="0.2">
      <c r="A884">
        <v>0.68589999999999995</v>
      </c>
    </row>
    <row r="885" spans="1:1" x14ac:dyDescent="0.2">
      <c r="A885">
        <v>0.79790000000000005</v>
      </c>
    </row>
    <row r="886" spans="1:1" x14ac:dyDescent="0.2">
      <c r="A886">
        <v>0.67359999999999998</v>
      </c>
    </row>
    <row r="887" spans="1:1" x14ac:dyDescent="0.2">
      <c r="A887">
        <v>0.55700000000000005</v>
      </c>
    </row>
    <row r="888" spans="1:1" x14ac:dyDescent="0.2">
      <c r="A888">
        <v>0.65569999999999995</v>
      </c>
    </row>
    <row r="889" spans="1:1" x14ac:dyDescent="0.2">
      <c r="A889">
        <v>0.81740000000000002</v>
      </c>
    </row>
    <row r="890" spans="1:1" x14ac:dyDescent="0.2">
      <c r="A890">
        <v>0.92269999999999996</v>
      </c>
    </row>
    <row r="891" spans="1:1" x14ac:dyDescent="0.2">
      <c r="A891">
        <v>0.75049999999999994</v>
      </c>
    </row>
    <row r="892" spans="1:1" x14ac:dyDescent="0.2">
      <c r="A892">
        <v>0.48730000000000001</v>
      </c>
    </row>
    <row r="893" spans="1:1" x14ac:dyDescent="0.2">
      <c r="A893">
        <v>0.68569999999999998</v>
      </c>
    </row>
    <row r="894" spans="1:1" x14ac:dyDescent="0.2">
      <c r="A894">
        <v>0.73280000000000001</v>
      </c>
    </row>
    <row r="895" spans="1:1" x14ac:dyDescent="0.2">
      <c r="A895">
        <v>0.4904</v>
      </c>
    </row>
    <row r="896" spans="1:1" x14ac:dyDescent="0.2">
      <c r="A896">
        <v>0.91859999999999997</v>
      </c>
    </row>
    <row r="897" spans="1:1" x14ac:dyDescent="0.2">
      <c r="A897">
        <v>0.69520000000000004</v>
      </c>
    </row>
    <row r="898" spans="1:1" x14ac:dyDescent="0.2">
      <c r="A898">
        <v>0.65539999999999998</v>
      </c>
    </row>
    <row r="899" spans="1:1" x14ac:dyDescent="0.2">
      <c r="A899">
        <v>0.70509999999999995</v>
      </c>
    </row>
    <row r="900" spans="1:1" x14ac:dyDescent="0.2">
      <c r="A900">
        <v>0.64549999999999996</v>
      </c>
    </row>
    <row r="901" spans="1:1" x14ac:dyDescent="0.2">
      <c r="A901">
        <v>0.68320000000000003</v>
      </c>
    </row>
    <row r="902" spans="1:1" x14ac:dyDescent="0.2">
      <c r="A902">
        <v>0.63170000000000004</v>
      </c>
    </row>
    <row r="903" spans="1:1" x14ac:dyDescent="0.2">
      <c r="A903">
        <v>0.48149999999999998</v>
      </c>
    </row>
    <row r="904" spans="1:1" x14ac:dyDescent="0.2">
      <c r="A904">
        <v>0.64100000000000001</v>
      </c>
    </row>
    <row r="905" spans="1:1" x14ac:dyDescent="0.2">
      <c r="A905">
        <v>0.95689999999999997</v>
      </c>
    </row>
    <row r="906" spans="1:1" x14ac:dyDescent="0.2">
      <c r="A906">
        <v>0.79749999999999999</v>
      </c>
    </row>
    <row r="907" spans="1:1" x14ac:dyDescent="0.2">
      <c r="A907">
        <v>0.55410000000000004</v>
      </c>
    </row>
    <row r="908" spans="1:1" x14ac:dyDescent="0.2">
      <c r="A908">
        <v>0.85819999999999996</v>
      </c>
    </row>
    <row r="909" spans="1:1" x14ac:dyDescent="0.2">
      <c r="A909">
        <v>0.48130000000000001</v>
      </c>
    </row>
    <row r="910" spans="1:1" x14ac:dyDescent="0.2">
      <c r="A910">
        <v>0.73309999999999997</v>
      </c>
    </row>
    <row r="911" spans="1:1" x14ac:dyDescent="0.2">
      <c r="A911">
        <v>0.88770000000000004</v>
      </c>
    </row>
    <row r="912" spans="1:1" x14ac:dyDescent="0.2">
      <c r="A912">
        <v>0.6865</v>
      </c>
    </row>
    <row r="913" spans="1:1" x14ac:dyDescent="0.2">
      <c r="A913">
        <v>0.76880000000000004</v>
      </c>
    </row>
    <row r="914" spans="1:1" x14ac:dyDescent="0.2">
      <c r="A914">
        <v>0.71209999999999996</v>
      </c>
    </row>
    <row r="915" spans="1:1" x14ac:dyDescent="0.2">
      <c r="A915">
        <v>0.65229999999999999</v>
      </c>
    </row>
    <row r="916" spans="1:1" x14ac:dyDescent="0.2">
      <c r="A916">
        <v>0.91400000000000003</v>
      </c>
    </row>
    <row r="917" spans="1:1" x14ac:dyDescent="0.2">
      <c r="A917">
        <v>0.60209999999999997</v>
      </c>
    </row>
    <row r="918" spans="1:1" x14ac:dyDescent="0.2">
      <c r="A918">
        <v>0.72770000000000001</v>
      </c>
    </row>
    <row r="919" spans="1:1" x14ac:dyDescent="0.2">
      <c r="A919">
        <v>0.31580000000000003</v>
      </c>
    </row>
    <row r="920" spans="1:1" x14ac:dyDescent="0.2">
      <c r="A920">
        <v>0.47220000000000001</v>
      </c>
    </row>
    <row r="921" spans="1:1" x14ac:dyDescent="0.2">
      <c r="A921">
        <v>0.78590000000000004</v>
      </c>
    </row>
    <row r="922" spans="1:1" x14ac:dyDescent="0.2">
      <c r="A922">
        <v>0.3412</v>
      </c>
    </row>
    <row r="923" spans="1:1" x14ac:dyDescent="0.2">
      <c r="A923">
        <v>0.52729999999999999</v>
      </c>
    </row>
    <row r="924" spans="1:1" x14ac:dyDescent="0.2">
      <c r="A924">
        <v>0.61619999999999997</v>
      </c>
    </row>
    <row r="925" spans="1:1" x14ac:dyDescent="0.2">
      <c r="A925">
        <v>0.56540000000000001</v>
      </c>
    </row>
    <row r="926" spans="1:1" x14ac:dyDescent="0.2">
      <c r="A926">
        <v>0.96389999999999998</v>
      </c>
    </row>
    <row r="927" spans="1:1" x14ac:dyDescent="0.2">
      <c r="A927">
        <v>0.3387</v>
      </c>
    </row>
    <row r="928" spans="1:1" x14ac:dyDescent="0.2">
      <c r="A928">
        <v>0</v>
      </c>
    </row>
    <row r="929" spans="1:1" x14ac:dyDescent="0.2">
      <c r="A929">
        <v>0.65049999999999997</v>
      </c>
    </row>
    <row r="930" spans="1:1" x14ac:dyDescent="0.2">
      <c r="A930">
        <v>0.30769999999999997</v>
      </c>
    </row>
    <row r="931" spans="1:1" x14ac:dyDescent="0.2">
      <c r="A931">
        <v>0.71430000000000005</v>
      </c>
    </row>
    <row r="932" spans="1:1" x14ac:dyDescent="0.2">
      <c r="A932">
        <v>0.33329999999999999</v>
      </c>
    </row>
    <row r="933" spans="1:1" x14ac:dyDescent="0.2">
      <c r="A933">
        <v>0.59350000000000003</v>
      </c>
    </row>
    <row r="934" spans="1:1" x14ac:dyDescent="0.2">
      <c r="A934">
        <v>0.54479999999999995</v>
      </c>
    </row>
    <row r="935" spans="1:1" x14ac:dyDescent="0.2">
      <c r="A935">
        <v>0.51880000000000004</v>
      </c>
    </row>
    <row r="936" spans="1:1" x14ac:dyDescent="0.2">
      <c r="A936">
        <v>0.24030000000000001</v>
      </c>
    </row>
    <row r="937" spans="1:1" x14ac:dyDescent="0.2">
      <c r="A937">
        <v>0.64229999999999998</v>
      </c>
    </row>
    <row r="938" spans="1:1" x14ac:dyDescent="0.2">
      <c r="A938">
        <v>0.64290000000000003</v>
      </c>
    </row>
    <row r="939" spans="1:1" x14ac:dyDescent="0.2">
      <c r="A939">
        <v>0.3034</v>
      </c>
    </row>
    <row r="940" spans="1:1" x14ac:dyDescent="0.2">
      <c r="A940">
        <v>0.73370000000000002</v>
      </c>
    </row>
    <row r="941" spans="1:1" x14ac:dyDescent="0.2">
      <c r="A941">
        <v>0.32600000000000001</v>
      </c>
    </row>
    <row r="942" spans="1:1" x14ac:dyDescent="0.2">
      <c r="A942">
        <v>0.81950000000000001</v>
      </c>
    </row>
    <row r="943" spans="1:1" x14ac:dyDescent="0.2">
      <c r="A943">
        <v>0.374</v>
      </c>
    </row>
    <row r="944" spans="1:1" x14ac:dyDescent="0.2">
      <c r="A944">
        <v>0.4798</v>
      </c>
    </row>
    <row r="945" spans="1:1" x14ac:dyDescent="0.2">
      <c r="A945">
        <v>0.54720000000000002</v>
      </c>
    </row>
    <row r="946" spans="1:1" x14ac:dyDescent="0.2">
      <c r="A946">
        <v>0.34699999999999998</v>
      </c>
    </row>
    <row r="947" spans="1:1" x14ac:dyDescent="0.2">
      <c r="A947">
        <v>0.56850000000000001</v>
      </c>
    </row>
    <row r="948" spans="1:1" x14ac:dyDescent="0.2">
      <c r="A948">
        <v>0.54100000000000004</v>
      </c>
    </row>
    <row r="949" spans="1:1" x14ac:dyDescent="0.2">
      <c r="A949">
        <v>0.54910000000000003</v>
      </c>
    </row>
    <row r="950" spans="1:1" x14ac:dyDescent="0.2">
      <c r="A950">
        <v>0.44619999999999999</v>
      </c>
    </row>
    <row r="951" spans="1:1" x14ac:dyDescent="0.2">
      <c r="A951">
        <v>0.77039999999999997</v>
      </c>
    </row>
    <row r="952" spans="1:1" x14ac:dyDescent="0.2">
      <c r="A952">
        <v>0.52669999999999995</v>
      </c>
    </row>
    <row r="953" spans="1:1" x14ac:dyDescent="0.2">
      <c r="A953">
        <v>0.52100000000000002</v>
      </c>
    </row>
    <row r="954" spans="1:1" x14ac:dyDescent="0.2">
      <c r="A954">
        <v>0.25</v>
      </c>
    </row>
    <row r="955" spans="1:1" x14ac:dyDescent="0.2">
      <c r="A955">
        <v>0.30909999999999999</v>
      </c>
    </row>
    <row r="956" spans="1:1" x14ac:dyDescent="0.2">
      <c r="A956">
        <v>0.503</v>
      </c>
    </row>
    <row r="957" spans="1:1" x14ac:dyDescent="0.2">
      <c r="A957">
        <v>0.54979999999999996</v>
      </c>
    </row>
    <row r="958" spans="1:1" x14ac:dyDescent="0.2">
      <c r="A958">
        <v>0.41649999999999998</v>
      </c>
    </row>
    <row r="959" spans="1:1" x14ac:dyDescent="0.2">
      <c r="A959">
        <v>0.46760000000000002</v>
      </c>
    </row>
    <row r="960" spans="1:1" x14ac:dyDescent="0.2">
      <c r="A960">
        <v>0.70520000000000005</v>
      </c>
    </row>
    <row r="961" spans="1:1" x14ac:dyDescent="0.2">
      <c r="A961">
        <v>0.40429999999999999</v>
      </c>
    </row>
    <row r="962" spans="1:1" x14ac:dyDescent="0.2">
      <c r="A962">
        <v>0.55400000000000005</v>
      </c>
    </row>
    <row r="963" spans="1:1" x14ac:dyDescent="0.2">
      <c r="A963">
        <v>0.5353</v>
      </c>
    </row>
    <row r="964" spans="1:1" x14ac:dyDescent="0.2">
      <c r="A964">
        <v>0.34110000000000001</v>
      </c>
    </row>
    <row r="965" spans="1:1" x14ac:dyDescent="0.2">
      <c r="A965">
        <v>0.68789999999999996</v>
      </c>
    </row>
    <row r="966" spans="1:1" x14ac:dyDescent="0.2">
      <c r="A966">
        <v>0.72350000000000003</v>
      </c>
    </row>
    <row r="967" spans="1:1" x14ac:dyDescent="0.2">
      <c r="A967">
        <v>0.71789999999999998</v>
      </c>
    </row>
    <row r="968" spans="1:1" x14ac:dyDescent="0.2">
      <c r="A968">
        <v>0.61399999999999999</v>
      </c>
    </row>
    <row r="969" spans="1:1" x14ac:dyDescent="0.2">
      <c r="A969">
        <v>0.51480000000000004</v>
      </c>
    </row>
    <row r="970" spans="1:1" x14ac:dyDescent="0.2">
      <c r="A970">
        <v>0.25640000000000002</v>
      </c>
    </row>
    <row r="971" spans="1:1" x14ac:dyDescent="0.2">
      <c r="A971">
        <v>0.48820000000000002</v>
      </c>
    </row>
    <row r="972" spans="1:1" x14ac:dyDescent="0.2">
      <c r="A972">
        <v>0.39100000000000001</v>
      </c>
    </row>
    <row r="973" spans="1:1" x14ac:dyDescent="0.2">
      <c r="A973">
        <v>0.80549999999999999</v>
      </c>
    </row>
    <row r="974" spans="1:1" x14ac:dyDescent="0.2">
      <c r="A974">
        <v>0.57430000000000003</v>
      </c>
    </row>
    <row r="975" spans="1:1" x14ac:dyDescent="0.2">
      <c r="A975">
        <v>0.75490000000000002</v>
      </c>
    </row>
    <row r="976" spans="1:1" x14ac:dyDescent="0.2">
      <c r="A976">
        <v>0.79469999999999996</v>
      </c>
    </row>
    <row r="977" spans="1:1" x14ac:dyDescent="0.2">
      <c r="A977">
        <v>0.47260000000000002</v>
      </c>
    </row>
    <row r="978" spans="1:1" x14ac:dyDescent="0.2">
      <c r="A978">
        <v>0.83979999999999999</v>
      </c>
    </row>
    <row r="979" spans="1:1" x14ac:dyDescent="0.2">
      <c r="A979">
        <v>0.94810000000000005</v>
      </c>
    </row>
    <row r="980" spans="1:1" x14ac:dyDescent="0.2">
      <c r="A980">
        <v>0.6996</v>
      </c>
    </row>
    <row r="981" spans="1:1" x14ac:dyDescent="0.2">
      <c r="A981">
        <v>0.4929</v>
      </c>
    </row>
    <row r="982" spans="1:1" x14ac:dyDescent="0.2">
      <c r="A982">
        <v>0.51849999999999996</v>
      </c>
    </row>
    <row r="983" spans="1:1" x14ac:dyDescent="0.2">
      <c r="A983">
        <v>0.37869999999999998</v>
      </c>
    </row>
    <row r="984" spans="1:1" x14ac:dyDescent="0.2">
      <c r="A984">
        <v>0.30520000000000003</v>
      </c>
    </row>
    <row r="985" spans="1:1" x14ac:dyDescent="0.2">
      <c r="A985">
        <v>0.52059999999999995</v>
      </c>
    </row>
    <row r="986" spans="1:1" x14ac:dyDescent="0.2">
      <c r="A986">
        <v>0.4</v>
      </c>
    </row>
    <row r="987" spans="1:1" x14ac:dyDescent="0.2">
      <c r="A987">
        <v>0.78010000000000002</v>
      </c>
    </row>
    <row r="988" spans="1:1" x14ac:dyDescent="0.2">
      <c r="A988">
        <v>0.65920000000000001</v>
      </c>
    </row>
    <row r="989" spans="1:1" x14ac:dyDescent="0.2">
      <c r="A989">
        <v>0.66549999999999998</v>
      </c>
    </row>
    <row r="990" spans="1:1" x14ac:dyDescent="0.2">
      <c r="A990">
        <v>0.53349999999999997</v>
      </c>
    </row>
    <row r="991" spans="1:1" x14ac:dyDescent="0.2">
      <c r="A991">
        <v>0.62570000000000003</v>
      </c>
    </row>
    <row r="992" spans="1:1" x14ac:dyDescent="0.2">
      <c r="A992">
        <v>0.55979999999999996</v>
      </c>
    </row>
    <row r="993" spans="1:1" x14ac:dyDescent="0.2">
      <c r="A993">
        <v>0.54039999999999999</v>
      </c>
    </row>
    <row r="994" spans="1:1" x14ac:dyDescent="0.2">
      <c r="A994">
        <v>0.63539999999999996</v>
      </c>
    </row>
    <row r="995" spans="1:1" x14ac:dyDescent="0.2">
      <c r="A995">
        <v>0.74429999999999996</v>
      </c>
    </row>
    <row r="996" spans="1:1" x14ac:dyDescent="0.2">
      <c r="A996">
        <v>0.311</v>
      </c>
    </row>
    <row r="997" spans="1:1" x14ac:dyDescent="0.2">
      <c r="A997">
        <v>0.70550000000000002</v>
      </c>
    </row>
    <row r="998" spans="1:1" x14ac:dyDescent="0.2">
      <c r="A998">
        <v>0.85609999999999997</v>
      </c>
    </row>
    <row r="999" spans="1:1" x14ac:dyDescent="0.2">
      <c r="A999">
        <v>0.91120000000000001</v>
      </c>
    </row>
    <row r="1000" spans="1:1" x14ac:dyDescent="0.2">
      <c r="A1000">
        <v>0.50649999999999995</v>
      </c>
    </row>
    <row r="1001" spans="1:1" x14ac:dyDescent="0.2">
      <c r="A1001">
        <v>0.83679999999999999</v>
      </c>
    </row>
    <row r="1002" spans="1:1" x14ac:dyDescent="0.2">
      <c r="A1002">
        <v>0.69210000000000005</v>
      </c>
    </row>
    <row r="1003" spans="1:1" x14ac:dyDescent="0.2">
      <c r="A1003">
        <v>0.63339999999999996</v>
      </c>
    </row>
    <row r="1004" spans="1:1" x14ac:dyDescent="0.2">
      <c r="A1004">
        <v>0.5534</v>
      </c>
    </row>
    <row r="1005" spans="1:1" x14ac:dyDescent="0.2">
      <c r="A1005">
        <v>0.72070000000000001</v>
      </c>
    </row>
    <row r="1006" spans="1:1" x14ac:dyDescent="0.2">
      <c r="A1006">
        <v>0.75049999999999994</v>
      </c>
    </row>
    <row r="1007" spans="1:1" x14ac:dyDescent="0.2">
      <c r="A1007">
        <v>0.45</v>
      </c>
    </row>
    <row r="1008" spans="1:1" x14ac:dyDescent="0.2">
      <c r="A1008">
        <v>0.76759999999999995</v>
      </c>
    </row>
    <row r="1009" spans="1:1" x14ac:dyDescent="0.2">
      <c r="A1009">
        <v>0.48060000000000003</v>
      </c>
    </row>
    <row r="1010" spans="1:1" x14ac:dyDescent="0.2">
      <c r="A1010">
        <v>0.62290000000000001</v>
      </c>
    </row>
    <row r="1011" spans="1:1" x14ac:dyDescent="0.2">
      <c r="A1011">
        <v>0.42549999999999999</v>
      </c>
    </row>
    <row r="1012" spans="1:1" x14ac:dyDescent="0.2">
      <c r="A1012">
        <v>0.63700000000000001</v>
      </c>
    </row>
    <row r="1013" spans="1:1" x14ac:dyDescent="0.2">
      <c r="A1013">
        <v>0.34179999999999999</v>
      </c>
    </row>
    <row r="1014" spans="1:1" x14ac:dyDescent="0.2">
      <c r="A1014">
        <v>0</v>
      </c>
    </row>
    <row r="1015" spans="1:1" x14ac:dyDescent="0.2">
      <c r="A1015">
        <v>0.42130000000000001</v>
      </c>
    </row>
    <row r="1016" spans="1:1" x14ac:dyDescent="0.2">
      <c r="A1016">
        <v>0.27960000000000002</v>
      </c>
    </row>
    <row r="1017" spans="1:1" x14ac:dyDescent="0.2">
      <c r="A1017">
        <v>0.58799999999999997</v>
      </c>
    </row>
    <row r="1018" spans="1:1" x14ac:dyDescent="0.2">
      <c r="A1018">
        <v>0.36149999999999999</v>
      </c>
    </row>
    <row r="1019" spans="1:1" x14ac:dyDescent="0.2">
      <c r="A1019">
        <v>0.70679999999999998</v>
      </c>
    </row>
    <row r="1020" spans="1:1" x14ac:dyDescent="0.2">
      <c r="A1020">
        <v>0.3407</v>
      </c>
    </row>
    <row r="1021" spans="1:1" x14ac:dyDescent="0.2">
      <c r="A1021">
        <v>0.49020000000000002</v>
      </c>
    </row>
    <row r="1022" spans="1:1" x14ac:dyDescent="0.2">
      <c r="A1022">
        <v>0.69489999999999996</v>
      </c>
    </row>
    <row r="1023" spans="1:1" x14ac:dyDescent="0.2">
      <c r="A1023">
        <v>0.3291</v>
      </c>
    </row>
    <row r="1024" spans="1:1" x14ac:dyDescent="0.2">
      <c r="A1024">
        <v>0.39860000000000001</v>
      </c>
    </row>
    <row r="1025" spans="1:1" x14ac:dyDescent="0.2">
      <c r="A1025">
        <v>0.41760000000000003</v>
      </c>
    </row>
    <row r="1026" spans="1:1" x14ac:dyDescent="0.2">
      <c r="A1026">
        <v>0.71489999999999998</v>
      </c>
    </row>
    <row r="1027" spans="1:1" x14ac:dyDescent="0.2">
      <c r="A1027">
        <v>0.42280000000000001</v>
      </c>
    </row>
    <row r="1028" spans="1:1" x14ac:dyDescent="0.2">
      <c r="A1028">
        <v>0.91090000000000004</v>
      </c>
    </row>
    <row r="1029" spans="1:1" x14ac:dyDescent="0.2">
      <c r="A1029">
        <v>0.41110000000000002</v>
      </c>
    </row>
    <row r="1030" spans="1:1" x14ac:dyDescent="0.2">
      <c r="A1030">
        <v>0.94020000000000004</v>
      </c>
    </row>
    <row r="1031" spans="1:1" x14ac:dyDescent="0.2">
      <c r="A1031">
        <v>0.40639999999999998</v>
      </c>
    </row>
    <row r="1032" spans="1:1" x14ac:dyDescent="0.2">
      <c r="A1032">
        <v>0.6361</v>
      </c>
    </row>
    <row r="1033" spans="1:1" x14ac:dyDescent="0.2">
      <c r="A1033">
        <v>0.54900000000000004</v>
      </c>
    </row>
    <row r="1034" spans="1:1" x14ac:dyDescent="0.2">
      <c r="A1034">
        <v>0.53059999999999996</v>
      </c>
    </row>
    <row r="1035" spans="1:1" x14ac:dyDescent="0.2">
      <c r="A1035">
        <v>0.89690000000000003</v>
      </c>
    </row>
    <row r="1036" spans="1:1" x14ac:dyDescent="0.2">
      <c r="A1036">
        <v>0.20430000000000001</v>
      </c>
    </row>
    <row r="1037" spans="1:1" x14ac:dyDescent="0.2">
      <c r="A1037">
        <v>0.46920000000000001</v>
      </c>
    </row>
    <row r="1038" spans="1:1" x14ac:dyDescent="0.2">
      <c r="A1038">
        <v>0.37930000000000003</v>
      </c>
    </row>
    <row r="1039" spans="1:1" x14ac:dyDescent="0.2">
      <c r="A1039">
        <v>0.13950000000000001</v>
      </c>
    </row>
    <row r="1040" spans="1:1" x14ac:dyDescent="0.2">
      <c r="A1040">
        <v>0.69620000000000004</v>
      </c>
    </row>
    <row r="1041" spans="1:1" x14ac:dyDescent="0.2">
      <c r="A1041">
        <v>0.59440000000000004</v>
      </c>
    </row>
    <row r="1042" spans="1:1" x14ac:dyDescent="0.2">
      <c r="A1042">
        <v>0.54100000000000004</v>
      </c>
    </row>
    <row r="1043" spans="1:1" x14ac:dyDescent="0.2">
      <c r="A1043">
        <v>0.47410000000000002</v>
      </c>
    </row>
    <row r="1044" spans="1:1" x14ac:dyDescent="0.2">
      <c r="A1044">
        <v>0.43569999999999998</v>
      </c>
    </row>
    <row r="1045" spans="1:1" x14ac:dyDescent="0.2">
      <c r="A1045">
        <v>0.69410000000000005</v>
      </c>
    </row>
    <row r="1046" spans="1:1" x14ac:dyDescent="0.2">
      <c r="A1046">
        <v>0.37690000000000001</v>
      </c>
    </row>
    <row r="1047" spans="1:1" x14ac:dyDescent="0.2">
      <c r="A1047">
        <v>0.78459999999999996</v>
      </c>
    </row>
    <row r="1048" spans="1:1" x14ac:dyDescent="0.2">
      <c r="A1048">
        <v>0.27539999999999998</v>
      </c>
    </row>
    <row r="1049" spans="1:1" x14ac:dyDescent="0.2">
      <c r="A1049">
        <v>0.43659999999999999</v>
      </c>
    </row>
    <row r="1050" spans="1:1" x14ac:dyDescent="0.2">
      <c r="A1050">
        <v>0.37809999999999999</v>
      </c>
    </row>
    <row r="1051" spans="1:1" x14ac:dyDescent="0.2">
      <c r="A1051">
        <v>0.42359999999999998</v>
      </c>
    </row>
    <row r="1052" spans="1:1" x14ac:dyDescent="0.2">
      <c r="A1052">
        <v>0.44519999999999998</v>
      </c>
    </row>
    <row r="1053" spans="1:1" x14ac:dyDescent="0.2">
      <c r="A1053">
        <v>0.43490000000000001</v>
      </c>
    </row>
    <row r="1054" spans="1:1" x14ac:dyDescent="0.2">
      <c r="A1054">
        <v>0.41749999999999998</v>
      </c>
    </row>
    <row r="1055" spans="1:1" x14ac:dyDescent="0.2">
      <c r="A1055">
        <v>0.38919999999999999</v>
      </c>
    </row>
    <row r="1056" spans="1:1" x14ac:dyDescent="0.2">
      <c r="A1056">
        <v>0.64980000000000004</v>
      </c>
    </row>
    <row r="1057" spans="1:1" x14ac:dyDescent="0.2">
      <c r="A1057">
        <v>0.64359999999999995</v>
      </c>
    </row>
    <row r="1058" spans="1:1" x14ac:dyDescent="0.2">
      <c r="A1058">
        <v>0.58220000000000005</v>
      </c>
    </row>
    <row r="1059" spans="1:1" x14ac:dyDescent="0.2">
      <c r="A1059">
        <v>0.53710000000000002</v>
      </c>
    </row>
    <row r="1060" spans="1:1" x14ac:dyDescent="0.2">
      <c r="A1060">
        <v>0.42009999999999997</v>
      </c>
    </row>
    <row r="1061" spans="1:1" x14ac:dyDescent="0.2">
      <c r="A1061">
        <v>0.80669999999999997</v>
      </c>
    </row>
    <row r="1062" spans="1:1" x14ac:dyDescent="0.2">
      <c r="A1062">
        <v>0.50429999999999997</v>
      </c>
    </row>
    <row r="1063" spans="1:1" x14ac:dyDescent="0.2">
      <c r="A1063">
        <v>0.50039999999999996</v>
      </c>
    </row>
    <row r="1064" spans="1:1" x14ac:dyDescent="0.2">
      <c r="A1064">
        <v>0.48849999999999999</v>
      </c>
    </row>
    <row r="1065" spans="1:1" x14ac:dyDescent="0.2">
      <c r="A1065">
        <v>0.31900000000000001</v>
      </c>
    </row>
    <row r="1066" spans="1:1" x14ac:dyDescent="0.2">
      <c r="A1066">
        <v>0.46800000000000003</v>
      </c>
    </row>
    <row r="1067" spans="1:1" x14ac:dyDescent="0.2">
      <c r="A1067">
        <v>0.71419999999999995</v>
      </c>
    </row>
    <row r="1068" spans="1:1" x14ac:dyDescent="0.2">
      <c r="A1068">
        <v>0.36670000000000003</v>
      </c>
    </row>
    <row r="1069" spans="1:1" x14ac:dyDescent="0.2">
      <c r="A1069">
        <v>0.61229999999999996</v>
      </c>
    </row>
    <row r="1070" spans="1:1" x14ac:dyDescent="0.2">
      <c r="A1070">
        <v>0.40689999999999998</v>
      </c>
    </row>
    <row r="1071" spans="1:1" x14ac:dyDescent="0.2">
      <c r="A1071">
        <v>0.52190000000000003</v>
      </c>
    </row>
    <row r="1072" spans="1:1" x14ac:dyDescent="0.2">
      <c r="A1072">
        <v>0.61319999999999997</v>
      </c>
    </row>
    <row r="1073" spans="1:1" x14ac:dyDescent="0.2">
      <c r="A1073">
        <v>0.52239999999999998</v>
      </c>
    </row>
    <row r="1074" spans="1:1" x14ac:dyDescent="0.2">
      <c r="A1074">
        <v>0.51670000000000005</v>
      </c>
    </row>
    <row r="1075" spans="1:1" x14ac:dyDescent="0.2">
      <c r="A1075">
        <v>0.40500000000000003</v>
      </c>
    </row>
    <row r="1076" spans="1:1" x14ac:dyDescent="0.2">
      <c r="A1076">
        <v>0.71479999999999999</v>
      </c>
    </row>
    <row r="1077" spans="1:1" x14ac:dyDescent="0.2">
      <c r="A1077">
        <v>0.32129999999999997</v>
      </c>
    </row>
    <row r="1078" spans="1:1" x14ac:dyDescent="0.2">
      <c r="A1078">
        <v>0.55559999999999998</v>
      </c>
    </row>
    <row r="1079" spans="1:1" x14ac:dyDescent="0.2">
      <c r="A1079">
        <v>0.56210000000000004</v>
      </c>
    </row>
    <row r="1080" spans="1:1" x14ac:dyDescent="0.2">
      <c r="A1080">
        <v>0.43280000000000002</v>
      </c>
    </row>
    <row r="1081" spans="1:1" x14ac:dyDescent="0.2">
      <c r="A1081">
        <v>0.36159999999999998</v>
      </c>
    </row>
    <row r="1082" spans="1:1" x14ac:dyDescent="0.2">
      <c r="A1082">
        <v>0.3422</v>
      </c>
    </row>
    <row r="1083" spans="1:1" x14ac:dyDescent="0.2">
      <c r="A1083">
        <v>0.68810000000000004</v>
      </c>
    </row>
    <row r="1084" spans="1:1" x14ac:dyDescent="0.2">
      <c r="A1084">
        <v>0.37540000000000001</v>
      </c>
    </row>
    <row r="1085" spans="1:1" x14ac:dyDescent="0.2">
      <c r="A1085">
        <v>0.43869999999999998</v>
      </c>
    </row>
    <row r="1086" spans="1:1" x14ac:dyDescent="0.2">
      <c r="A1086">
        <v>0.63819999999999999</v>
      </c>
    </row>
    <row r="1087" spans="1:1" x14ac:dyDescent="0.2">
      <c r="A1087">
        <v>0.59030000000000005</v>
      </c>
    </row>
    <row r="1088" spans="1:1" x14ac:dyDescent="0.2">
      <c r="A1088">
        <v>0.47039999999999998</v>
      </c>
    </row>
    <row r="1089" spans="1:1" x14ac:dyDescent="0.2">
      <c r="A1089">
        <v>0.37990000000000002</v>
      </c>
    </row>
    <row r="1090" spans="1:1" x14ac:dyDescent="0.2">
      <c r="A1090">
        <v>0.53800000000000003</v>
      </c>
    </row>
    <row r="1091" spans="1:1" x14ac:dyDescent="0.2">
      <c r="A1091">
        <v>0.54200000000000004</v>
      </c>
    </row>
    <row r="1092" spans="1:1" x14ac:dyDescent="0.2">
      <c r="A1092">
        <v>0.432</v>
      </c>
    </row>
    <row r="1093" spans="1:1" x14ac:dyDescent="0.2">
      <c r="A1093">
        <v>0.48570000000000002</v>
      </c>
    </row>
    <row r="1094" spans="1:1" x14ac:dyDescent="0.2">
      <c r="A1094">
        <v>0.45450000000000002</v>
      </c>
    </row>
    <row r="1095" spans="1:1" x14ac:dyDescent="0.2">
      <c r="A1095">
        <v>0.4541</v>
      </c>
    </row>
    <row r="1096" spans="1:1" x14ac:dyDescent="0.2">
      <c r="A1096">
        <v>0.27089999999999997</v>
      </c>
    </row>
    <row r="1097" spans="1:1" x14ac:dyDescent="0.2">
      <c r="A1097">
        <v>0.13109999999999999</v>
      </c>
    </row>
    <row r="1098" spans="1:1" x14ac:dyDescent="0.2">
      <c r="A1098">
        <v>0.52629999999999999</v>
      </c>
    </row>
    <row r="1099" spans="1:1" x14ac:dyDescent="0.2">
      <c r="A1099">
        <v>0.86140000000000005</v>
      </c>
    </row>
    <row r="1100" spans="1:1" x14ac:dyDescent="0.2">
      <c r="A1100">
        <v>0.48549999999999999</v>
      </c>
    </row>
    <row r="1101" spans="1:1" x14ac:dyDescent="0.2">
      <c r="A1101">
        <v>0.38159999999999999</v>
      </c>
    </row>
    <row r="1102" spans="1:1" x14ac:dyDescent="0.2">
      <c r="A1102">
        <v>0.38200000000000001</v>
      </c>
    </row>
    <row r="1103" spans="1:1" x14ac:dyDescent="0.2">
      <c r="A1103">
        <v>0.42680000000000001</v>
      </c>
    </row>
    <row r="1104" spans="1:1" x14ac:dyDescent="0.2">
      <c r="A1104">
        <v>0.28649999999999998</v>
      </c>
    </row>
    <row r="1105" spans="1:1" x14ac:dyDescent="0.2">
      <c r="A1105">
        <v>0.26219999999999999</v>
      </c>
    </row>
    <row r="1106" spans="1:1" x14ac:dyDescent="0.2">
      <c r="A1106">
        <v>0.49659999999999999</v>
      </c>
    </row>
    <row r="1107" spans="1:1" x14ac:dyDescent="0.2">
      <c r="A1107">
        <v>0.57340000000000002</v>
      </c>
    </row>
    <row r="1108" spans="1:1" x14ac:dyDescent="0.2">
      <c r="A1108">
        <v>0.56899999999999995</v>
      </c>
    </row>
    <row r="1109" spans="1:1" x14ac:dyDescent="0.2">
      <c r="A1109">
        <v>0.93779999999999997</v>
      </c>
    </row>
    <row r="1110" spans="1:1" x14ac:dyDescent="0.2">
      <c r="A1110">
        <v>0.79190000000000005</v>
      </c>
    </row>
    <row r="1111" spans="1:1" x14ac:dyDescent="0.2">
      <c r="A1111">
        <v>0.70009999999999994</v>
      </c>
    </row>
    <row r="1112" spans="1:1" x14ac:dyDescent="0.2">
      <c r="A1112">
        <v>0.88590000000000002</v>
      </c>
    </row>
    <row r="1113" spans="1:1" x14ac:dyDescent="0.2">
      <c r="A1113">
        <v>0.72240000000000004</v>
      </c>
    </row>
    <row r="1114" spans="1:1" x14ac:dyDescent="0.2">
      <c r="A1114">
        <v>0.3533</v>
      </c>
    </row>
    <row r="1115" spans="1:1" x14ac:dyDescent="0.2">
      <c r="A1115">
        <v>0.40870000000000001</v>
      </c>
    </row>
    <row r="1116" spans="1:1" x14ac:dyDescent="0.2">
      <c r="A1116">
        <v>0.65390000000000004</v>
      </c>
    </row>
    <row r="1117" spans="1:1" x14ac:dyDescent="0.2">
      <c r="A1117">
        <v>0.5</v>
      </c>
    </row>
    <row r="1118" spans="1:1" x14ac:dyDescent="0.2">
      <c r="A1118">
        <v>0.68149999999999999</v>
      </c>
    </row>
    <row r="1119" spans="1:1" x14ac:dyDescent="0.2">
      <c r="A1119">
        <v>0.69950000000000001</v>
      </c>
    </row>
    <row r="1120" spans="1:1" x14ac:dyDescent="0.2">
      <c r="A1120">
        <v>0.71430000000000005</v>
      </c>
    </row>
    <row r="1121" spans="1:1" x14ac:dyDescent="0.2">
      <c r="A1121">
        <v>0.6946</v>
      </c>
    </row>
    <row r="1122" spans="1:1" x14ac:dyDescent="0.2">
      <c r="A1122">
        <v>0.68489999999999995</v>
      </c>
    </row>
    <row r="1123" spans="1:1" x14ac:dyDescent="0.2">
      <c r="A1123">
        <v>0.65369999999999995</v>
      </c>
    </row>
    <row r="1124" spans="1:1" x14ac:dyDescent="0.2">
      <c r="A1124">
        <v>0.63290000000000002</v>
      </c>
    </row>
    <row r="1125" spans="1:1" x14ac:dyDescent="0.2">
      <c r="A1125">
        <v>0.5736</v>
      </c>
    </row>
    <row r="1126" spans="1:1" x14ac:dyDescent="0.2">
      <c r="A1126">
        <v>0.4854</v>
      </c>
    </row>
    <row r="1127" spans="1:1" x14ac:dyDescent="0.2">
      <c r="A1127">
        <v>0.54759999999999998</v>
      </c>
    </row>
    <row r="1128" spans="1:1" x14ac:dyDescent="0.2">
      <c r="A1128">
        <v>0.48060000000000003</v>
      </c>
    </row>
    <row r="1129" spans="1:1" x14ac:dyDescent="0.2">
      <c r="A1129">
        <v>0.5091</v>
      </c>
    </row>
    <row r="1130" spans="1:1" x14ac:dyDescent="0.2">
      <c r="A1130">
        <v>0.57140000000000002</v>
      </c>
    </row>
    <row r="1131" spans="1:1" x14ac:dyDescent="0.2">
      <c r="A1131">
        <v>0.71740000000000004</v>
      </c>
    </row>
    <row r="1132" spans="1:1" x14ac:dyDescent="0.2">
      <c r="A1132">
        <v>0.4677</v>
      </c>
    </row>
    <row r="1133" spans="1:1" x14ac:dyDescent="0.2">
      <c r="A1133">
        <v>0.2676</v>
      </c>
    </row>
    <row r="1134" spans="1:1" x14ac:dyDescent="0.2">
      <c r="A1134">
        <v>0.59340000000000004</v>
      </c>
    </row>
    <row r="1135" spans="1:1" x14ac:dyDescent="0.2">
      <c r="A1135">
        <v>0.66669999999999996</v>
      </c>
    </row>
    <row r="1136" spans="1:1" x14ac:dyDescent="0.2">
      <c r="A1136">
        <v>0.1179</v>
      </c>
    </row>
    <row r="1137" spans="1:1" x14ac:dyDescent="0.2">
      <c r="A1137">
        <v>0.49059999999999998</v>
      </c>
    </row>
    <row r="1138" spans="1:1" x14ac:dyDescent="0.2">
      <c r="A1138">
        <v>0.33110000000000001</v>
      </c>
    </row>
    <row r="1139" spans="1:1" x14ac:dyDescent="0.2">
      <c r="A1139">
        <v>0.5978</v>
      </c>
    </row>
    <row r="1140" spans="1:1" x14ac:dyDescent="0.2">
      <c r="A1140">
        <v>0.74529999999999996</v>
      </c>
    </row>
    <row r="1141" spans="1:1" x14ac:dyDescent="0.2">
      <c r="A1141">
        <v>0.45850000000000002</v>
      </c>
    </row>
    <row r="1142" spans="1:1" x14ac:dyDescent="0.2">
      <c r="A1142">
        <v>0.46679999999999999</v>
      </c>
    </row>
    <row r="1143" spans="1:1" x14ac:dyDescent="0.2">
      <c r="A1143">
        <v>0.25</v>
      </c>
    </row>
    <row r="1144" spans="1:1" x14ac:dyDescent="0.2">
      <c r="A1144">
        <v>0.4884</v>
      </c>
    </row>
    <row r="1145" spans="1:1" x14ac:dyDescent="0.2">
      <c r="A1145">
        <v>0.60960000000000003</v>
      </c>
    </row>
    <row r="1146" spans="1:1" x14ac:dyDescent="0.2">
      <c r="A1146">
        <v>0.47289999999999999</v>
      </c>
    </row>
    <row r="1147" spans="1:1" x14ac:dyDescent="0.2">
      <c r="A1147">
        <v>0.29949999999999999</v>
      </c>
    </row>
    <row r="1148" spans="1:1" x14ac:dyDescent="0.2">
      <c r="A1148">
        <v>0.91069999999999995</v>
      </c>
    </row>
    <row r="1149" spans="1:1" x14ac:dyDescent="0.2">
      <c r="A1149">
        <v>0.96779999999999999</v>
      </c>
    </row>
    <row r="1150" spans="1:1" x14ac:dyDescent="0.2">
      <c r="A1150">
        <v>0.62619999999999998</v>
      </c>
    </row>
    <row r="1151" spans="1:1" x14ac:dyDescent="0.2">
      <c r="A1151">
        <v>0.43509999999999999</v>
      </c>
    </row>
    <row r="1152" spans="1:1" x14ac:dyDescent="0.2">
      <c r="A1152">
        <v>0.84040000000000004</v>
      </c>
    </row>
    <row r="1153" spans="1:1" x14ac:dyDescent="0.2">
      <c r="A1153">
        <v>0.3846</v>
      </c>
    </row>
    <row r="1154" spans="1:1" x14ac:dyDescent="0.2">
      <c r="A1154">
        <v>0.55389999999999995</v>
      </c>
    </row>
    <row r="1155" spans="1:1" x14ac:dyDescent="0.2">
      <c r="A1155">
        <v>0.46200000000000002</v>
      </c>
    </row>
    <row r="1156" spans="1:1" x14ac:dyDescent="0.2">
      <c r="A1156">
        <v>0.45810000000000001</v>
      </c>
    </row>
    <row r="1157" spans="1:1" x14ac:dyDescent="0.2">
      <c r="A1157">
        <v>0.73699999999999999</v>
      </c>
    </row>
    <row r="1158" spans="1:1" x14ac:dyDescent="0.2">
      <c r="A1158">
        <v>0.34289999999999998</v>
      </c>
    </row>
    <row r="1159" spans="1:1" x14ac:dyDescent="0.2">
      <c r="A1159">
        <v>0.42080000000000001</v>
      </c>
    </row>
    <row r="1160" spans="1:1" x14ac:dyDescent="0.2">
      <c r="A1160">
        <v>0.4778</v>
      </c>
    </row>
    <row r="1161" spans="1:1" x14ac:dyDescent="0.2">
      <c r="A1161">
        <v>0.28189999999999998</v>
      </c>
    </row>
    <row r="1162" spans="1:1" x14ac:dyDescent="0.2">
      <c r="A1162">
        <v>0.44869999999999999</v>
      </c>
    </row>
    <row r="1163" spans="1:1" x14ac:dyDescent="0.2">
      <c r="A1163">
        <v>0.70069999999999999</v>
      </c>
    </row>
    <row r="1164" spans="1:1" x14ac:dyDescent="0.2">
      <c r="A1164">
        <v>0.43509999999999999</v>
      </c>
    </row>
    <row r="1165" spans="1:1" x14ac:dyDescent="0.2">
      <c r="A1165">
        <v>0.50309999999999999</v>
      </c>
    </row>
    <row r="1166" spans="1:1" x14ac:dyDescent="0.2">
      <c r="A1166">
        <v>0.51780000000000004</v>
      </c>
    </row>
    <row r="1167" spans="1:1" x14ac:dyDescent="0.2">
      <c r="A1167">
        <v>0.57179999999999997</v>
      </c>
    </row>
    <row r="1168" spans="1:1" x14ac:dyDescent="0.2">
      <c r="A1168">
        <v>0.54479999999999995</v>
      </c>
    </row>
    <row r="1169" spans="1:1" x14ac:dyDescent="0.2">
      <c r="A1169">
        <v>0.91169999999999995</v>
      </c>
    </row>
    <row r="1170" spans="1:1" x14ac:dyDescent="0.2">
      <c r="A1170">
        <v>0.68969999999999998</v>
      </c>
    </row>
    <row r="1171" spans="1:1" x14ac:dyDescent="0.2">
      <c r="A1171">
        <v>0.56310000000000004</v>
      </c>
    </row>
    <row r="1172" spans="1:1" x14ac:dyDescent="0.2">
      <c r="A1172">
        <v>0.41649999999999998</v>
      </c>
    </row>
    <row r="1173" spans="1:1" x14ac:dyDescent="0.2">
      <c r="A1173">
        <v>0.77780000000000005</v>
      </c>
    </row>
    <row r="1174" spans="1:1" x14ac:dyDescent="0.2">
      <c r="A1174">
        <v>0.84760000000000002</v>
      </c>
    </row>
    <row r="1175" spans="1:1" x14ac:dyDescent="0.2">
      <c r="A1175">
        <v>0.41970000000000002</v>
      </c>
    </row>
    <row r="1176" spans="1:1" x14ac:dyDescent="0.2">
      <c r="A1176">
        <v>0.70589999999999997</v>
      </c>
    </row>
    <row r="1177" spans="1:1" x14ac:dyDescent="0.2">
      <c r="A1177">
        <v>0.4481</v>
      </c>
    </row>
    <row r="1178" spans="1:1" x14ac:dyDescent="0.2">
      <c r="A1178">
        <v>0.43540000000000001</v>
      </c>
    </row>
    <row r="1179" spans="1:1" x14ac:dyDescent="0.2">
      <c r="A1179">
        <v>0.34970000000000001</v>
      </c>
    </row>
    <row r="1180" spans="1:1" x14ac:dyDescent="0.2">
      <c r="A1180">
        <v>0.61309999999999998</v>
      </c>
    </row>
    <row r="1181" spans="1:1" x14ac:dyDescent="0.2">
      <c r="A1181">
        <v>0.20749999999999999</v>
      </c>
    </row>
    <row r="1182" spans="1:1" x14ac:dyDescent="0.2">
      <c r="A1182">
        <v>0.25</v>
      </c>
    </row>
    <row r="1183" spans="1:1" x14ac:dyDescent="0.2">
      <c r="A1183">
        <v>0.57430000000000003</v>
      </c>
    </row>
    <row r="1184" spans="1:1" x14ac:dyDescent="0.2">
      <c r="A1184">
        <v>0.21790000000000001</v>
      </c>
    </row>
    <row r="1185" spans="1:1" x14ac:dyDescent="0.2">
      <c r="A1185">
        <v>0.89149999999999996</v>
      </c>
    </row>
    <row r="1186" spans="1:1" x14ac:dyDescent="0.2">
      <c r="A1186">
        <v>0.42</v>
      </c>
    </row>
    <row r="1187" spans="1:1" x14ac:dyDescent="0.2">
      <c r="A1187">
        <v>0.46350000000000002</v>
      </c>
    </row>
    <row r="1188" spans="1:1" x14ac:dyDescent="0.2">
      <c r="A1188">
        <v>0.46679999999999999</v>
      </c>
    </row>
    <row r="1189" spans="1:1" x14ac:dyDescent="0.2">
      <c r="A1189">
        <v>0.60260000000000002</v>
      </c>
    </row>
    <row r="1190" spans="1:1" x14ac:dyDescent="0.2">
      <c r="A1190">
        <v>0.34760000000000002</v>
      </c>
    </row>
    <row r="1191" spans="1:1" x14ac:dyDescent="0.2">
      <c r="A1191">
        <v>0.36759999999999998</v>
      </c>
    </row>
    <row r="1192" spans="1:1" x14ac:dyDescent="0.2">
      <c r="A1192">
        <v>0.34420000000000001</v>
      </c>
    </row>
    <row r="1193" spans="1:1" x14ac:dyDescent="0.2">
      <c r="A1193">
        <v>0.26390000000000002</v>
      </c>
    </row>
    <row r="1194" spans="1:1" x14ac:dyDescent="0.2">
      <c r="A1194">
        <v>0.35360000000000003</v>
      </c>
    </row>
    <row r="1195" spans="1:1" x14ac:dyDescent="0.2">
      <c r="A1195">
        <v>0.30349999999999999</v>
      </c>
    </row>
    <row r="1196" spans="1:1" x14ac:dyDescent="0.2">
      <c r="A1196">
        <v>0.55510000000000004</v>
      </c>
    </row>
    <row r="1197" spans="1:1" x14ac:dyDescent="0.2">
      <c r="A1197">
        <v>0.68169999999999997</v>
      </c>
    </row>
    <row r="1198" spans="1:1" x14ac:dyDescent="0.2">
      <c r="A1198">
        <v>0.52370000000000005</v>
      </c>
    </row>
    <row r="1199" spans="1:1" x14ac:dyDescent="0.2">
      <c r="A1199">
        <v>0.64880000000000004</v>
      </c>
    </row>
    <row r="1200" spans="1:1" x14ac:dyDescent="0.2">
      <c r="A1200">
        <v>0.75329999999999997</v>
      </c>
    </row>
    <row r="1201" spans="1:1" x14ac:dyDescent="0.2">
      <c r="A1201">
        <v>0.56830000000000003</v>
      </c>
    </row>
    <row r="1202" spans="1:1" x14ac:dyDescent="0.2">
      <c r="A1202">
        <v>0.44130000000000003</v>
      </c>
    </row>
    <row r="1203" spans="1:1" x14ac:dyDescent="0.2">
      <c r="A1203">
        <v>0.31540000000000001</v>
      </c>
    </row>
    <row r="1204" spans="1:1" x14ac:dyDescent="0.2">
      <c r="A1204">
        <v>0.72289999999999999</v>
      </c>
    </row>
    <row r="1205" spans="1:1" x14ac:dyDescent="0.2">
      <c r="A1205">
        <v>0.1331</v>
      </c>
    </row>
    <row r="1206" spans="1:1" x14ac:dyDescent="0.2">
      <c r="A1206">
        <v>0.65680000000000005</v>
      </c>
    </row>
    <row r="1207" spans="1:1" x14ac:dyDescent="0.2">
      <c r="A1207">
        <v>0.47239999999999999</v>
      </c>
    </row>
    <row r="1208" spans="1:1" x14ac:dyDescent="0.2">
      <c r="A1208">
        <v>0.24260000000000001</v>
      </c>
    </row>
    <row r="1209" spans="1:1" x14ac:dyDescent="0.2">
      <c r="A1209">
        <v>0.52359999999999995</v>
      </c>
    </row>
    <row r="1210" spans="1:1" x14ac:dyDescent="0.2">
      <c r="A1210">
        <v>0.6583</v>
      </c>
    </row>
    <row r="1211" spans="1:1" x14ac:dyDescent="0.2">
      <c r="A1211">
        <v>0.75</v>
      </c>
    </row>
    <row r="1212" spans="1:1" x14ac:dyDescent="0.2">
      <c r="A1212">
        <v>0.51600000000000001</v>
      </c>
    </row>
    <row r="1213" spans="1:1" x14ac:dyDescent="0.2">
      <c r="A1213">
        <v>0.86560000000000004</v>
      </c>
    </row>
    <row r="1214" spans="1:1" x14ac:dyDescent="0.2">
      <c r="A1214">
        <v>0.39529999999999998</v>
      </c>
    </row>
    <row r="1215" spans="1:1" x14ac:dyDescent="0.2">
      <c r="A1215">
        <v>0.46789999999999998</v>
      </c>
    </row>
    <row r="1216" spans="1:1" x14ac:dyDescent="0.2">
      <c r="A1216">
        <v>0.36880000000000002</v>
      </c>
    </row>
    <row r="1217" spans="1:1" x14ac:dyDescent="0.2">
      <c r="A1217">
        <v>0.61539999999999995</v>
      </c>
    </row>
    <row r="1218" spans="1:1" x14ac:dyDescent="0.2">
      <c r="A1218">
        <v>0.45179999999999998</v>
      </c>
    </row>
    <row r="1219" spans="1:1" x14ac:dyDescent="0.2">
      <c r="A1219">
        <v>0.43390000000000001</v>
      </c>
    </row>
    <row r="1220" spans="1:1" x14ac:dyDescent="0.2">
      <c r="A1220">
        <v>0.78759999999999997</v>
      </c>
    </row>
    <row r="1221" spans="1:1" x14ac:dyDescent="0.2">
      <c r="A1221">
        <v>0.49769999999999998</v>
      </c>
    </row>
    <row r="1222" spans="1:1" x14ac:dyDescent="0.2">
      <c r="A1222">
        <v>0.45140000000000002</v>
      </c>
    </row>
    <row r="1223" spans="1:1" x14ac:dyDescent="0.2">
      <c r="A1223">
        <v>0.54530000000000001</v>
      </c>
    </row>
    <row r="1224" spans="1:1" x14ac:dyDescent="0.2">
      <c r="A1224">
        <v>0.51459999999999995</v>
      </c>
    </row>
    <row r="1225" spans="1:1" x14ac:dyDescent="0.2">
      <c r="A1225">
        <v>0.39850000000000002</v>
      </c>
    </row>
    <row r="1226" spans="1:1" x14ac:dyDescent="0.2">
      <c r="A1226">
        <v>0.33989999999999998</v>
      </c>
    </row>
    <row r="1227" spans="1:1" x14ac:dyDescent="0.2">
      <c r="A1227">
        <v>0.78820000000000001</v>
      </c>
    </row>
    <row r="1228" spans="1:1" x14ac:dyDescent="0.2">
      <c r="A1228">
        <v>0.48459999999999998</v>
      </c>
    </row>
    <row r="1229" spans="1:1" x14ac:dyDescent="0.2">
      <c r="A1229">
        <v>0.36630000000000001</v>
      </c>
    </row>
    <row r="1230" spans="1:1" x14ac:dyDescent="0.2">
      <c r="A1230">
        <v>0.4304</v>
      </c>
    </row>
    <row r="1231" spans="1:1" x14ac:dyDescent="0.2">
      <c r="A1231">
        <v>0.56979999999999997</v>
      </c>
    </row>
    <row r="1232" spans="1:1" x14ac:dyDescent="0.2">
      <c r="A1232">
        <v>0.84199999999999997</v>
      </c>
    </row>
    <row r="1233" spans="1:1" x14ac:dyDescent="0.2">
      <c r="A1233">
        <v>0.40239999999999998</v>
      </c>
    </row>
    <row r="1234" spans="1:1" x14ac:dyDescent="0.2">
      <c r="A1234">
        <v>0.39800000000000002</v>
      </c>
    </row>
    <row r="1235" spans="1:1" x14ac:dyDescent="0.2">
      <c r="A1235">
        <v>0.70660000000000001</v>
      </c>
    </row>
    <row r="1236" spans="1:1" x14ac:dyDescent="0.2">
      <c r="A1236">
        <v>0.35049999999999998</v>
      </c>
    </row>
    <row r="1237" spans="1:1" x14ac:dyDescent="0.2">
      <c r="A1237">
        <v>0.53239999999999998</v>
      </c>
    </row>
    <row r="1238" spans="1:1" x14ac:dyDescent="0.2">
      <c r="A1238">
        <v>0.54710000000000003</v>
      </c>
    </row>
    <row r="1239" spans="1:1" x14ac:dyDescent="0.2">
      <c r="A1239">
        <v>0.45590000000000003</v>
      </c>
    </row>
    <row r="1240" spans="1:1" x14ac:dyDescent="0.2">
      <c r="A1240">
        <v>0.72160000000000002</v>
      </c>
    </row>
    <row r="1241" spans="1:1" x14ac:dyDescent="0.2">
      <c r="A1241">
        <v>0.53210000000000002</v>
      </c>
    </row>
    <row r="1242" spans="1:1" x14ac:dyDescent="0.2">
      <c r="A1242">
        <v>0.29930000000000001</v>
      </c>
    </row>
    <row r="1243" spans="1:1" x14ac:dyDescent="0.2">
      <c r="A1243">
        <v>0.70779999999999998</v>
      </c>
    </row>
    <row r="1244" spans="1:1" x14ac:dyDescent="0.2">
      <c r="A1244">
        <v>0.56769999999999998</v>
      </c>
    </row>
    <row r="1245" spans="1:1" x14ac:dyDescent="0.2">
      <c r="A1245">
        <v>0.47870000000000001</v>
      </c>
    </row>
    <row r="1246" spans="1:1" x14ac:dyDescent="0.2">
      <c r="A1246">
        <v>0.27029999999999998</v>
      </c>
    </row>
    <row r="1247" spans="1:1" x14ac:dyDescent="0.2">
      <c r="A1247">
        <v>0.62590000000000001</v>
      </c>
    </row>
    <row r="1248" spans="1:1" x14ac:dyDescent="0.2">
      <c r="A1248">
        <v>0.49659999999999999</v>
      </c>
    </row>
    <row r="1249" spans="1:1" x14ac:dyDescent="0.2">
      <c r="A1249">
        <v>0.36899999999999999</v>
      </c>
    </row>
    <row r="1250" spans="1:1" x14ac:dyDescent="0.2">
      <c r="A1250">
        <v>0.5</v>
      </c>
    </row>
    <row r="1251" spans="1:1" x14ac:dyDescent="0.2">
      <c r="A1251">
        <v>0.50890000000000002</v>
      </c>
    </row>
    <row r="1252" spans="1:1" x14ac:dyDescent="0.2">
      <c r="A1252">
        <v>0.53700000000000003</v>
      </c>
    </row>
    <row r="1253" spans="1:1" x14ac:dyDescent="0.2">
      <c r="A1253">
        <v>0.84530000000000005</v>
      </c>
    </row>
    <row r="1254" spans="1:1" x14ac:dyDescent="0.2">
      <c r="A1254">
        <v>0.79790000000000005</v>
      </c>
    </row>
    <row r="1255" spans="1:1" x14ac:dyDescent="0.2">
      <c r="A1255">
        <v>0.49390000000000001</v>
      </c>
    </row>
    <row r="1256" spans="1:1" x14ac:dyDescent="0.2">
      <c r="A1256">
        <v>0.47589999999999999</v>
      </c>
    </row>
    <row r="1257" spans="1:1" x14ac:dyDescent="0.2">
      <c r="A1257">
        <v>0.50239999999999996</v>
      </c>
    </row>
    <row r="1258" spans="1:1" x14ac:dyDescent="0.2">
      <c r="A1258">
        <v>0.73919999999999997</v>
      </c>
    </row>
    <row r="1259" spans="1:1" x14ac:dyDescent="0.2">
      <c r="A1259">
        <v>0.52539999999999998</v>
      </c>
    </row>
    <row r="1260" spans="1:1" x14ac:dyDescent="0.2">
      <c r="A1260">
        <v>0.33989999999999998</v>
      </c>
    </row>
    <row r="1261" spans="1:1" x14ac:dyDescent="0.2">
      <c r="A1261">
        <v>0.57669999999999999</v>
      </c>
    </row>
    <row r="1262" spans="1:1" x14ac:dyDescent="0.2">
      <c r="A1262">
        <v>0.53149999999999997</v>
      </c>
    </row>
    <row r="1263" spans="1:1" x14ac:dyDescent="0.2">
      <c r="A1263">
        <v>0.2545</v>
      </c>
    </row>
    <row r="1264" spans="1:1" x14ac:dyDescent="0.2">
      <c r="A1264">
        <v>0.65959999999999996</v>
      </c>
    </row>
    <row r="1265" spans="1:1" x14ac:dyDescent="0.2">
      <c r="A1265">
        <v>0.93540000000000001</v>
      </c>
    </row>
    <row r="1266" spans="1:1" x14ac:dyDescent="0.2">
      <c r="A1266">
        <v>0.59009999999999996</v>
      </c>
    </row>
    <row r="1267" spans="1:1" x14ac:dyDescent="0.2">
      <c r="A1267">
        <v>0.43969999999999998</v>
      </c>
    </row>
    <row r="1268" spans="1:1" x14ac:dyDescent="0.2">
      <c r="A1268">
        <v>0.67049999999999998</v>
      </c>
    </row>
    <row r="1269" spans="1:1" x14ac:dyDescent="0.2">
      <c r="A1269">
        <v>0.79990000000000006</v>
      </c>
    </row>
    <row r="1270" spans="1:1" x14ac:dyDescent="0.2">
      <c r="A1270">
        <v>0.44600000000000001</v>
      </c>
    </row>
    <row r="1271" spans="1:1" x14ac:dyDescent="0.2">
      <c r="A1271">
        <v>0.40150000000000002</v>
      </c>
    </row>
    <row r="1272" spans="1:1" x14ac:dyDescent="0.2">
      <c r="A1272">
        <v>0.57010000000000005</v>
      </c>
    </row>
    <row r="1273" spans="1:1" x14ac:dyDescent="0.2">
      <c r="A1273">
        <v>0.28570000000000001</v>
      </c>
    </row>
    <row r="1274" spans="1:1" x14ac:dyDescent="0.2">
      <c r="A1274">
        <v>0.73070000000000002</v>
      </c>
    </row>
    <row r="1275" spans="1:1" x14ac:dyDescent="0.2">
      <c r="A1275">
        <v>0.47120000000000001</v>
      </c>
    </row>
    <row r="1276" spans="1:1" x14ac:dyDescent="0.2">
      <c r="A1276">
        <v>0.29570000000000002</v>
      </c>
    </row>
    <row r="1277" spans="1:1" x14ac:dyDescent="0.2">
      <c r="A1277">
        <v>0.42809999999999998</v>
      </c>
    </row>
    <row r="1278" spans="1:1" x14ac:dyDescent="0.2">
      <c r="A1278">
        <v>0.46039999999999998</v>
      </c>
    </row>
    <row r="1279" spans="1:1" x14ac:dyDescent="0.2">
      <c r="A1279">
        <v>0.49120000000000003</v>
      </c>
    </row>
    <row r="1280" spans="1:1" x14ac:dyDescent="0.2">
      <c r="A1280">
        <v>0.51629999999999998</v>
      </c>
    </row>
    <row r="1281" spans="1:1" x14ac:dyDescent="0.2">
      <c r="A1281">
        <v>0.33200000000000002</v>
      </c>
    </row>
    <row r="1282" spans="1:1" x14ac:dyDescent="0.2">
      <c r="A1282">
        <v>0.26379999999999998</v>
      </c>
    </row>
    <row r="1283" spans="1:1" x14ac:dyDescent="0.2">
      <c r="A1283">
        <v>0.64559999999999995</v>
      </c>
    </row>
    <row r="1284" spans="1:1" x14ac:dyDescent="0.2">
      <c r="A1284">
        <v>0.27979999999999999</v>
      </c>
    </row>
    <row r="1285" spans="1:1" x14ac:dyDescent="0.2">
      <c r="A1285">
        <v>0.33939999999999998</v>
      </c>
    </row>
    <row r="1286" spans="1:1" x14ac:dyDescent="0.2">
      <c r="A1286">
        <v>0.50980000000000003</v>
      </c>
    </row>
    <row r="1287" spans="1:1" x14ac:dyDescent="0.2">
      <c r="A1287">
        <v>0.37319999999999998</v>
      </c>
    </row>
    <row r="1288" spans="1:1" x14ac:dyDescent="0.2">
      <c r="A1288">
        <v>0.4647</v>
      </c>
    </row>
    <row r="1289" spans="1:1" x14ac:dyDescent="0.2">
      <c r="A1289">
        <v>0.58579999999999999</v>
      </c>
    </row>
    <row r="1290" spans="1:1" x14ac:dyDescent="0.2">
      <c r="A1290">
        <v>0.51359999999999995</v>
      </c>
    </row>
    <row r="1291" spans="1:1" x14ac:dyDescent="0.2">
      <c r="A1291">
        <v>0.49309999999999998</v>
      </c>
    </row>
    <row r="1292" spans="1:1" x14ac:dyDescent="0.2">
      <c r="A1292">
        <v>0.44290000000000002</v>
      </c>
    </row>
    <row r="1293" spans="1:1" x14ac:dyDescent="0.2">
      <c r="A1293">
        <v>0.4274</v>
      </c>
    </row>
    <row r="1294" spans="1:1" x14ac:dyDescent="0.2">
      <c r="A1294">
        <v>0.60709999999999997</v>
      </c>
    </row>
    <row r="1295" spans="1:1" x14ac:dyDescent="0.2">
      <c r="A1295">
        <v>0.50900000000000001</v>
      </c>
    </row>
    <row r="1296" spans="1:1" x14ac:dyDescent="0.2">
      <c r="A1296">
        <v>0.26869999999999999</v>
      </c>
    </row>
    <row r="1297" spans="1:1" x14ac:dyDescent="0.2">
      <c r="A1297">
        <v>0.432</v>
      </c>
    </row>
    <row r="1298" spans="1:1" x14ac:dyDescent="0.2">
      <c r="A1298">
        <v>0.94640000000000002</v>
      </c>
    </row>
    <row r="1299" spans="1:1" x14ac:dyDescent="0.2">
      <c r="A1299">
        <v>0.62590000000000001</v>
      </c>
    </row>
    <row r="1300" spans="1:1" x14ac:dyDescent="0.2">
      <c r="A1300">
        <v>0.68769999999999998</v>
      </c>
    </row>
    <row r="1301" spans="1:1" x14ac:dyDescent="0.2">
      <c r="A1301">
        <v>0.54759999999999998</v>
      </c>
    </row>
    <row r="1302" spans="1:1" x14ac:dyDescent="0.2">
      <c r="A1302">
        <v>0.43180000000000002</v>
      </c>
    </row>
    <row r="1303" spans="1:1" x14ac:dyDescent="0.2">
      <c r="A1303">
        <v>0.58930000000000005</v>
      </c>
    </row>
    <row r="1304" spans="1:1" x14ac:dyDescent="0.2">
      <c r="A1304">
        <v>0.8427</v>
      </c>
    </row>
    <row r="1305" spans="1:1" x14ac:dyDescent="0.2">
      <c r="A1305">
        <v>0.41560000000000002</v>
      </c>
    </row>
    <row r="1306" spans="1:1" x14ac:dyDescent="0.2">
      <c r="A1306">
        <v>0.72789999999999999</v>
      </c>
    </row>
    <row r="1307" spans="1:1" x14ac:dyDescent="0.2">
      <c r="A1307">
        <v>0.5333</v>
      </c>
    </row>
    <row r="1308" spans="1:1" x14ac:dyDescent="0.2">
      <c r="A1308">
        <v>0.55279999999999996</v>
      </c>
    </row>
    <row r="1309" spans="1:1" x14ac:dyDescent="0.2">
      <c r="A1309">
        <v>0.52339999999999998</v>
      </c>
    </row>
    <row r="1310" spans="1:1" x14ac:dyDescent="0.2">
      <c r="A1310">
        <v>0.2994</v>
      </c>
    </row>
    <row r="1311" spans="1:1" x14ac:dyDescent="0.2">
      <c r="A1311">
        <v>0.48209999999999997</v>
      </c>
    </row>
    <row r="1312" spans="1:1" x14ac:dyDescent="0.2">
      <c r="A1312">
        <v>0.41870000000000002</v>
      </c>
    </row>
    <row r="1313" spans="1:1" x14ac:dyDescent="0.2">
      <c r="A1313">
        <v>0.83909999999999996</v>
      </c>
    </row>
    <row r="1314" spans="1:1" x14ac:dyDescent="0.2">
      <c r="A1314">
        <v>0.54020000000000001</v>
      </c>
    </row>
    <row r="1315" spans="1:1" x14ac:dyDescent="0.2">
      <c r="A1315">
        <v>0.88900000000000001</v>
      </c>
    </row>
    <row r="1316" spans="1:1" x14ac:dyDescent="0.2">
      <c r="A1316">
        <v>0.75690000000000002</v>
      </c>
    </row>
    <row r="1317" spans="1:1" x14ac:dyDescent="0.2">
      <c r="A1317">
        <v>0.50170000000000003</v>
      </c>
    </row>
    <row r="1318" spans="1:1" x14ac:dyDescent="0.2">
      <c r="A1318">
        <v>0.5413</v>
      </c>
    </row>
    <row r="1319" spans="1:1" x14ac:dyDescent="0.2">
      <c r="A1319">
        <v>0.85509999999999997</v>
      </c>
    </row>
    <row r="1320" spans="1:1" x14ac:dyDescent="0.2">
      <c r="A1320">
        <v>0.53849999999999998</v>
      </c>
    </row>
    <row r="1321" spans="1:1" x14ac:dyDescent="0.2">
      <c r="A1321">
        <v>0.3967</v>
      </c>
    </row>
    <row r="1322" spans="1:1" x14ac:dyDescent="0.2">
      <c r="A1322">
        <v>0.52639999999999998</v>
      </c>
    </row>
    <row r="1323" spans="1:1" x14ac:dyDescent="0.2">
      <c r="A1323">
        <v>0.22159999999999999</v>
      </c>
    </row>
    <row r="1324" spans="1:1" x14ac:dyDescent="0.2">
      <c r="A1324">
        <v>0.68689999999999996</v>
      </c>
    </row>
    <row r="1325" spans="1:1" x14ac:dyDescent="0.2">
      <c r="A1325">
        <v>0.31540000000000001</v>
      </c>
    </row>
    <row r="1326" spans="1:1" x14ac:dyDescent="0.2">
      <c r="A1326">
        <v>0.49059999999999998</v>
      </c>
    </row>
    <row r="1327" spans="1:1" x14ac:dyDescent="0.2">
      <c r="A1327">
        <v>0.8397</v>
      </c>
    </row>
    <row r="1328" spans="1:1" x14ac:dyDescent="0.2">
      <c r="A1328">
        <v>0.19289999999999999</v>
      </c>
    </row>
    <row r="1329" spans="1:1" x14ac:dyDescent="0.2">
      <c r="A1329">
        <v>0.5504</v>
      </c>
    </row>
    <row r="1330" spans="1:1" x14ac:dyDescent="0.2">
      <c r="A1330">
        <v>0.48139999999999999</v>
      </c>
    </row>
    <row r="1331" spans="1:1" x14ac:dyDescent="0.2">
      <c r="A1331">
        <v>0.17780000000000001</v>
      </c>
    </row>
    <row r="1332" spans="1:1" x14ac:dyDescent="0.2">
      <c r="A1332">
        <v>0.53049999999999997</v>
      </c>
    </row>
    <row r="1333" spans="1:1" x14ac:dyDescent="0.2">
      <c r="A1333">
        <v>0.89419999999999999</v>
      </c>
    </row>
    <row r="1334" spans="1:1" x14ac:dyDescent="0.2">
      <c r="A1334">
        <v>0.56920000000000004</v>
      </c>
    </row>
    <row r="1335" spans="1:1" x14ac:dyDescent="0.2">
      <c r="A1335">
        <v>0.71640000000000004</v>
      </c>
    </row>
    <row r="1336" spans="1:1" x14ac:dyDescent="0.2">
      <c r="A1336">
        <v>0.56340000000000001</v>
      </c>
    </row>
    <row r="1337" spans="1:1" x14ac:dyDescent="0.2">
      <c r="A1337">
        <v>0.67</v>
      </c>
    </row>
    <row r="1338" spans="1:1" x14ac:dyDescent="0.2">
      <c r="A1338">
        <v>0.31900000000000001</v>
      </c>
    </row>
    <row r="1339" spans="1:1" x14ac:dyDescent="0.2">
      <c r="A1339">
        <v>0.6784</v>
      </c>
    </row>
    <row r="1340" spans="1:1" x14ac:dyDescent="0.2">
      <c r="A1340">
        <v>0.62170000000000003</v>
      </c>
    </row>
    <row r="1341" spans="1:1" x14ac:dyDescent="0.2">
      <c r="A1341">
        <v>0.5716</v>
      </c>
    </row>
    <row r="1342" spans="1:1" x14ac:dyDescent="0.2">
      <c r="A1342">
        <v>0.64649999999999996</v>
      </c>
    </row>
    <row r="1343" spans="1:1" x14ac:dyDescent="0.2">
      <c r="A1343">
        <v>0.79720000000000002</v>
      </c>
    </row>
    <row r="1344" spans="1:1" x14ac:dyDescent="0.2">
      <c r="A1344">
        <v>0.65329999999999999</v>
      </c>
    </row>
    <row r="1345" spans="1:1" x14ac:dyDescent="0.2">
      <c r="A1345">
        <v>0.61229999999999996</v>
      </c>
    </row>
    <row r="1346" spans="1:1" x14ac:dyDescent="0.2">
      <c r="A1346">
        <v>0.5736</v>
      </c>
    </row>
    <row r="1347" spans="1:1" x14ac:dyDescent="0.2">
      <c r="A1347">
        <v>0.66410000000000002</v>
      </c>
    </row>
    <row r="1348" spans="1:1" x14ac:dyDescent="0.2">
      <c r="A1348">
        <v>0.53510000000000002</v>
      </c>
    </row>
    <row r="1349" spans="1:1" x14ac:dyDescent="0.2">
      <c r="A1349">
        <v>0.38500000000000001</v>
      </c>
    </row>
    <row r="1350" spans="1:1" x14ac:dyDescent="0.2">
      <c r="A1350">
        <v>0.4632</v>
      </c>
    </row>
    <row r="1351" spans="1:1" x14ac:dyDescent="0.2">
      <c r="A1351">
        <v>0.48659999999999998</v>
      </c>
    </row>
    <row r="1352" spans="1:1" x14ac:dyDescent="0.2">
      <c r="A1352">
        <v>0.70479999999999998</v>
      </c>
    </row>
    <row r="1353" spans="1:1" x14ac:dyDescent="0.2">
      <c r="A1353">
        <v>0.46389999999999998</v>
      </c>
    </row>
    <row r="1354" spans="1:1" x14ac:dyDescent="0.2">
      <c r="A1354">
        <v>0.85199999999999998</v>
      </c>
    </row>
    <row r="1355" spans="1:1" x14ac:dyDescent="0.2">
      <c r="A1355">
        <v>0.67359999999999998</v>
      </c>
    </row>
    <row r="1356" spans="1:1" x14ac:dyDescent="0.2">
      <c r="A1356">
        <v>0.66820000000000002</v>
      </c>
    </row>
    <row r="1357" spans="1:1" x14ac:dyDescent="0.2">
      <c r="A1357">
        <v>0.3347</v>
      </c>
    </row>
    <row r="1358" spans="1:1" x14ac:dyDescent="0.2">
      <c r="A1358">
        <v>0.51819999999999999</v>
      </c>
    </row>
    <row r="1359" spans="1:1" x14ac:dyDescent="0.2">
      <c r="A1359">
        <v>0.47060000000000002</v>
      </c>
    </row>
    <row r="1360" spans="1:1" x14ac:dyDescent="0.2">
      <c r="A1360">
        <v>0.86219999999999997</v>
      </c>
    </row>
    <row r="1361" spans="1:1" x14ac:dyDescent="0.2">
      <c r="A1361">
        <v>0.63180000000000003</v>
      </c>
    </row>
    <row r="1362" spans="1:1" x14ac:dyDescent="0.2">
      <c r="A1362">
        <v>0.95599999999999996</v>
      </c>
    </row>
    <row r="1363" spans="1:1" x14ac:dyDescent="0.2">
      <c r="A1363">
        <v>0.7621</v>
      </c>
    </row>
    <row r="1364" spans="1:1" x14ac:dyDescent="0.2">
      <c r="A1364">
        <v>0.39439999999999997</v>
      </c>
    </row>
    <row r="1365" spans="1:1" x14ac:dyDescent="0.2">
      <c r="A1365">
        <v>0.34150000000000003</v>
      </c>
    </row>
    <row r="1366" spans="1:1" x14ac:dyDescent="0.2">
      <c r="A1366">
        <v>0.41639999999999999</v>
      </c>
    </row>
    <row r="1367" spans="1:1" x14ac:dyDescent="0.2">
      <c r="A1367">
        <v>0.93879999999999997</v>
      </c>
    </row>
    <row r="1368" spans="1:1" x14ac:dyDescent="0.2">
      <c r="A1368">
        <v>0.71050000000000002</v>
      </c>
    </row>
    <row r="1369" spans="1:1" x14ac:dyDescent="0.2">
      <c r="A1369">
        <v>0.46820000000000001</v>
      </c>
    </row>
    <row r="1370" spans="1:1" x14ac:dyDescent="0.2">
      <c r="A1370">
        <v>0.37</v>
      </c>
    </row>
    <row r="1371" spans="1:1" x14ac:dyDescent="0.2">
      <c r="A1371">
        <v>0.45550000000000002</v>
      </c>
    </row>
    <row r="1372" spans="1:1" x14ac:dyDescent="0.2">
      <c r="A1372">
        <v>0.38969999999999999</v>
      </c>
    </row>
    <row r="1373" spans="1:1" x14ac:dyDescent="0.2">
      <c r="A1373">
        <v>0.39290000000000003</v>
      </c>
    </row>
    <row r="1374" spans="1:1" x14ac:dyDescent="0.2">
      <c r="A1374">
        <v>0.4425</v>
      </c>
    </row>
    <row r="1375" spans="1:1" x14ac:dyDescent="0.2">
      <c r="A1375">
        <v>0.51229999999999998</v>
      </c>
    </row>
    <row r="1376" spans="1:1" x14ac:dyDescent="0.2">
      <c r="A1376">
        <v>0.51029999999999998</v>
      </c>
    </row>
    <row r="1377" spans="1:1" x14ac:dyDescent="0.2">
      <c r="A1377">
        <v>0.39179999999999998</v>
      </c>
    </row>
    <row r="1378" spans="1:1" x14ac:dyDescent="0.2">
      <c r="A1378">
        <v>0.59530000000000005</v>
      </c>
    </row>
    <row r="1379" spans="1:1" x14ac:dyDescent="0.2">
      <c r="A1379">
        <v>0.3296</v>
      </c>
    </row>
    <row r="1380" spans="1:1" x14ac:dyDescent="0.2">
      <c r="A1380">
        <v>0.57140000000000002</v>
      </c>
    </row>
    <row r="1381" spans="1:1" x14ac:dyDescent="0.2">
      <c r="A1381">
        <v>0.64659999999999995</v>
      </c>
    </row>
    <row r="1382" spans="1:1" x14ac:dyDescent="0.2">
      <c r="A1382">
        <v>0.23330000000000001</v>
      </c>
    </row>
    <row r="1383" spans="1:1" x14ac:dyDescent="0.2">
      <c r="A1383">
        <v>0.44230000000000003</v>
      </c>
    </row>
    <row r="1384" spans="1:1" x14ac:dyDescent="0.2">
      <c r="A1384">
        <v>0.66669999999999996</v>
      </c>
    </row>
    <row r="1385" spans="1:1" x14ac:dyDescent="0.2">
      <c r="A1385">
        <v>0.41799999999999998</v>
      </c>
    </row>
    <row r="1386" spans="1:1" x14ac:dyDescent="0.2">
      <c r="A1386">
        <v>0.60229999999999995</v>
      </c>
    </row>
    <row r="1387" spans="1:1" x14ac:dyDescent="0.2">
      <c r="A1387">
        <v>0.61360000000000003</v>
      </c>
    </row>
    <row r="1388" spans="1:1" x14ac:dyDescent="0.2">
      <c r="A1388">
        <v>0.20549999999999999</v>
      </c>
    </row>
    <row r="1389" spans="1:1" x14ac:dyDescent="0.2">
      <c r="A1389">
        <v>0.57399999999999995</v>
      </c>
    </row>
    <row r="1390" spans="1:1" x14ac:dyDescent="0.2">
      <c r="A1390">
        <v>0.47370000000000001</v>
      </c>
    </row>
    <row r="1391" spans="1:1" x14ac:dyDescent="0.2">
      <c r="A1391">
        <v>0.53939999999999999</v>
      </c>
    </row>
    <row r="1392" spans="1:1" x14ac:dyDescent="0.2">
      <c r="A1392">
        <v>0.4</v>
      </c>
    </row>
    <row r="1393" spans="1:1" x14ac:dyDescent="0.2">
      <c r="A1393">
        <v>0.2147</v>
      </c>
    </row>
    <row r="1394" spans="1:1" x14ac:dyDescent="0.2">
      <c r="A1394">
        <v>0.2286</v>
      </c>
    </row>
    <row r="1395" spans="1:1" x14ac:dyDescent="0.2">
      <c r="A1395">
        <v>0.33329999999999999</v>
      </c>
    </row>
    <row r="1396" spans="1:1" x14ac:dyDescent="0.2">
      <c r="A1396">
        <v>0.4017</v>
      </c>
    </row>
    <row r="1397" spans="1:1" x14ac:dyDescent="0.2">
      <c r="A1397">
        <v>1</v>
      </c>
    </row>
    <row r="1398" spans="1:1" x14ac:dyDescent="0.2">
      <c r="A1398">
        <v>0.25</v>
      </c>
    </row>
    <row r="1399" spans="1:1" x14ac:dyDescent="0.2">
      <c r="A1399">
        <v>0.5</v>
      </c>
    </row>
    <row r="1400" spans="1:1" x14ac:dyDescent="0.2">
      <c r="A1400">
        <v>0.5</v>
      </c>
    </row>
    <row r="1401" spans="1:1" x14ac:dyDescent="0.2">
      <c r="A1401">
        <v>0.48809999999999998</v>
      </c>
    </row>
    <row r="1402" spans="1:1" x14ac:dyDescent="0.2">
      <c r="A1402">
        <v>0.25330000000000003</v>
      </c>
    </row>
    <row r="1403" spans="1:1" x14ac:dyDescent="0.2">
      <c r="A1403">
        <v>0.125</v>
      </c>
    </row>
    <row r="1404" spans="1:1" x14ac:dyDescent="0.2">
      <c r="A1404">
        <v>0.37290000000000001</v>
      </c>
    </row>
    <row r="1405" spans="1:1" x14ac:dyDescent="0.2">
      <c r="A1405">
        <v>0.8468</v>
      </c>
    </row>
    <row r="1406" spans="1:1" x14ac:dyDescent="0.2">
      <c r="A1406">
        <v>0.52200000000000002</v>
      </c>
    </row>
    <row r="1407" spans="1:1" x14ac:dyDescent="0.2">
      <c r="A1407">
        <v>0.63429999999999997</v>
      </c>
    </row>
    <row r="1408" spans="1:1" x14ac:dyDescent="0.2">
      <c r="A1408">
        <v>0.2155</v>
      </c>
    </row>
  </sheetData>
  <mergeCells count="16">
    <mergeCell ref="C21:H26"/>
    <mergeCell ref="C1:F1"/>
    <mergeCell ref="C11:F11"/>
    <mergeCell ref="C20:E20"/>
    <mergeCell ref="J2:N3"/>
    <mergeCell ref="J10:N12"/>
    <mergeCell ref="J1:K1"/>
    <mergeCell ref="P10:T15"/>
    <mergeCell ref="S5:S6"/>
    <mergeCell ref="M5:M6"/>
    <mergeCell ref="Y5:Y6"/>
    <mergeCell ref="P1:Q1"/>
    <mergeCell ref="V1:W1"/>
    <mergeCell ref="P2:T3"/>
    <mergeCell ref="V2:Z3"/>
    <mergeCell ref="V9:Z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81E-A781-4E01-8499-7D81D76417DF}">
  <dimension ref="A1:X68"/>
  <sheetViews>
    <sheetView workbookViewId="0">
      <selection activeCell="B33" sqref="B33"/>
    </sheetView>
  </sheetViews>
  <sheetFormatPr baseColWidth="10" defaultColWidth="8.83203125" defaultRowHeight="15" x14ac:dyDescent="0.2"/>
  <cols>
    <col min="1" max="1" width="9" bestFit="1" customWidth="1"/>
    <col min="9" max="9" width="18.1640625" bestFit="1" customWidth="1"/>
    <col min="10" max="10" width="25.33203125" bestFit="1" customWidth="1"/>
    <col min="11" max="12" width="11.6640625" bestFit="1" customWidth="1"/>
  </cols>
  <sheetData>
    <row r="1" spans="1:15" ht="16" thickBot="1" x14ac:dyDescent="0.25">
      <c r="A1" s="58" t="s">
        <v>1639</v>
      </c>
      <c r="B1" s="59"/>
      <c r="C1" s="60"/>
      <c r="I1" s="58" t="s">
        <v>1640</v>
      </c>
      <c r="J1" s="59"/>
      <c r="K1" s="60"/>
    </row>
    <row r="2" spans="1:15" x14ac:dyDescent="0.2">
      <c r="A2" s="57" t="s">
        <v>1673</v>
      </c>
      <c r="B2" s="57"/>
      <c r="C2" s="57"/>
      <c r="D2" s="57"/>
      <c r="E2" s="57"/>
      <c r="F2" s="57"/>
      <c r="I2" t="s">
        <v>1642</v>
      </c>
      <c r="J2" s="46" t="s">
        <v>1643</v>
      </c>
      <c r="K2" s="62"/>
      <c r="L2" s="62"/>
      <c r="M2" s="62"/>
      <c r="N2" s="62"/>
      <c r="O2" s="62"/>
    </row>
    <row r="3" spans="1:15" x14ac:dyDescent="0.2">
      <c r="A3" s="57"/>
      <c r="B3" s="57"/>
      <c r="C3" s="57"/>
      <c r="D3" s="57"/>
      <c r="E3" s="57"/>
      <c r="F3" s="57"/>
      <c r="J3" s="62"/>
      <c r="K3" s="62"/>
      <c r="L3" s="62"/>
      <c r="M3" s="62"/>
      <c r="N3" s="62"/>
      <c r="O3" s="62"/>
    </row>
    <row r="4" spans="1:15" x14ac:dyDescent="0.2">
      <c r="A4" s="57"/>
      <c r="B4" s="57"/>
      <c r="C4" s="57"/>
      <c r="D4" s="57"/>
      <c r="E4" s="57"/>
      <c r="F4" s="57"/>
      <c r="J4" s="62"/>
      <c r="K4" s="62"/>
      <c r="L4" s="62"/>
      <c r="M4" s="62"/>
      <c r="N4" s="62"/>
      <c r="O4" s="62"/>
    </row>
    <row r="5" spans="1:15" x14ac:dyDescent="0.2">
      <c r="J5" s="62"/>
      <c r="K5" s="62"/>
      <c r="L5" s="62"/>
      <c r="M5" s="62"/>
      <c r="N5" s="62"/>
      <c r="O5" s="62"/>
    </row>
    <row r="6" spans="1:15" x14ac:dyDescent="0.2">
      <c r="A6" s="57" t="s">
        <v>1672</v>
      </c>
      <c r="B6" s="57"/>
      <c r="C6" s="57"/>
      <c r="D6" s="57"/>
      <c r="E6" s="57"/>
      <c r="F6" s="57"/>
      <c r="J6" s="62"/>
      <c r="K6" s="62"/>
      <c r="L6" s="62"/>
      <c r="M6" s="62"/>
      <c r="N6" s="62"/>
      <c r="O6" s="62"/>
    </row>
    <row r="7" spans="1:15" x14ac:dyDescent="0.2">
      <c r="A7" s="57"/>
      <c r="B7" s="57"/>
      <c r="C7" s="57"/>
      <c r="D7" s="57"/>
      <c r="E7" s="57"/>
      <c r="F7" s="57"/>
      <c r="J7" s="62"/>
      <c r="K7" s="62"/>
      <c r="L7" s="62"/>
      <c r="M7" s="62"/>
      <c r="N7" s="62"/>
      <c r="O7" s="62"/>
    </row>
    <row r="8" spans="1:15" x14ac:dyDescent="0.2">
      <c r="A8" s="57"/>
      <c r="B8" s="57"/>
      <c r="C8" s="57"/>
      <c r="D8" s="57"/>
      <c r="E8" s="57"/>
      <c r="F8" s="57"/>
      <c r="J8" s="62"/>
      <c r="K8" s="62"/>
      <c r="L8" s="62"/>
      <c r="M8" s="62"/>
      <c r="N8" s="62"/>
      <c r="O8" s="62"/>
    </row>
    <row r="9" spans="1:15" x14ac:dyDescent="0.2">
      <c r="A9" s="57"/>
      <c r="B9" s="57"/>
      <c r="C9" s="57"/>
      <c r="D9" s="57"/>
      <c r="E9" s="57"/>
      <c r="F9" s="57"/>
      <c r="J9" s="62"/>
      <c r="K9" s="62"/>
      <c r="L9" s="62"/>
      <c r="M9" s="62"/>
      <c r="N9" s="62"/>
      <c r="O9" s="62"/>
    </row>
    <row r="10" spans="1:15" x14ac:dyDescent="0.2">
      <c r="A10" s="57"/>
      <c r="B10" s="57"/>
      <c r="C10" s="57"/>
      <c r="D10" s="57"/>
      <c r="E10" s="57"/>
      <c r="F10" s="57"/>
      <c r="J10" s="62"/>
      <c r="K10" s="62"/>
      <c r="L10" s="62"/>
      <c r="M10" s="62"/>
      <c r="N10" s="62"/>
      <c r="O10" s="62"/>
    </row>
    <row r="11" spans="1:15" x14ac:dyDescent="0.2">
      <c r="J11" s="62"/>
      <c r="K11" s="62"/>
      <c r="L11" s="62"/>
      <c r="M11" s="62"/>
      <c r="N11" s="62"/>
      <c r="O11" s="62"/>
    </row>
    <row r="12" spans="1:15" x14ac:dyDescent="0.2">
      <c r="A12" s="57" t="s">
        <v>1674</v>
      </c>
      <c r="B12" s="57"/>
      <c r="C12" s="57"/>
      <c r="D12" s="57"/>
      <c r="E12" s="57"/>
      <c r="F12" s="57"/>
      <c r="J12" s="62"/>
      <c r="K12" s="62"/>
      <c r="L12" s="62"/>
      <c r="M12" s="62"/>
      <c r="N12" s="62"/>
      <c r="O12" s="62"/>
    </row>
    <row r="13" spans="1:15" x14ac:dyDescent="0.2">
      <c r="A13" s="57"/>
      <c r="B13" s="57"/>
      <c r="C13" s="57"/>
      <c r="D13" s="57"/>
      <c r="E13" s="57"/>
      <c r="F13" s="57"/>
      <c r="J13" s="62"/>
      <c r="K13" s="62"/>
      <c r="L13" s="62"/>
      <c r="M13" s="62"/>
      <c r="N13" s="62"/>
      <c r="O13" s="62"/>
    </row>
    <row r="14" spans="1:15" x14ac:dyDescent="0.2">
      <c r="A14" s="57"/>
      <c r="B14" s="57"/>
      <c r="C14" s="57"/>
      <c r="D14" s="57"/>
      <c r="E14" s="57"/>
      <c r="F14" s="57"/>
      <c r="J14" s="62"/>
      <c r="K14" s="62"/>
      <c r="L14" s="62"/>
      <c r="M14" s="62"/>
      <c r="N14" s="62"/>
      <c r="O14" s="62"/>
    </row>
    <row r="15" spans="1:15" x14ac:dyDescent="0.2">
      <c r="A15" s="57"/>
      <c r="B15" s="57"/>
      <c r="C15" s="57"/>
      <c r="D15" s="57"/>
      <c r="E15" s="57"/>
      <c r="F15" s="57"/>
      <c r="J15" s="62"/>
      <c r="K15" s="62"/>
      <c r="L15" s="62"/>
      <c r="M15" s="62"/>
      <c r="N15" s="62"/>
      <c r="O15" s="62"/>
    </row>
    <row r="16" spans="1:15" x14ac:dyDescent="0.2">
      <c r="A16" s="57"/>
      <c r="B16" s="57"/>
      <c r="C16" s="57"/>
      <c r="D16" s="57"/>
      <c r="E16" s="57"/>
      <c r="F16" s="57"/>
      <c r="J16" s="62"/>
      <c r="K16" s="62"/>
      <c r="L16" s="62"/>
      <c r="M16" s="62"/>
      <c r="N16" s="62"/>
      <c r="O16" s="62"/>
    </row>
    <row r="17" spans="1:24" x14ac:dyDescent="0.2">
      <c r="A17" s="57"/>
      <c r="B17" s="57"/>
      <c r="C17" s="57"/>
      <c r="D17" s="57"/>
      <c r="E17" s="57"/>
      <c r="F17" s="57"/>
      <c r="J17" s="62"/>
      <c r="K17" s="62"/>
      <c r="L17" s="62"/>
      <c r="M17" s="62"/>
      <c r="N17" s="62"/>
      <c r="O17" s="62"/>
    </row>
    <row r="18" spans="1:24" x14ac:dyDescent="0.2">
      <c r="I18" t="s">
        <v>1644</v>
      </c>
      <c r="J18" s="46" t="s">
        <v>1645</v>
      </c>
      <c r="K18" s="46"/>
      <c r="L18" s="46"/>
      <c r="M18" s="46"/>
      <c r="N18" s="46"/>
      <c r="O18" s="46"/>
    </row>
    <row r="19" spans="1:24" x14ac:dyDescent="0.2">
      <c r="A19" s="57" t="s">
        <v>1675</v>
      </c>
      <c r="B19" s="57"/>
      <c r="C19" s="57"/>
      <c r="D19" s="57"/>
      <c r="E19" s="57"/>
      <c r="F19" s="57"/>
      <c r="J19" s="46"/>
      <c r="K19" s="46"/>
      <c r="L19" s="46"/>
      <c r="M19" s="46"/>
      <c r="N19" s="46"/>
      <c r="O19" s="46"/>
      <c r="Q19" s="46" t="s">
        <v>1646</v>
      </c>
      <c r="R19" s="46"/>
      <c r="S19" s="46"/>
      <c r="T19" s="46"/>
      <c r="U19" s="46"/>
      <c r="V19" s="46"/>
      <c r="W19" s="46"/>
      <c r="X19" s="16" t="s">
        <v>1647</v>
      </c>
    </row>
    <row r="20" spans="1:24" x14ac:dyDescent="0.2">
      <c r="A20" s="57"/>
      <c r="B20" s="57"/>
      <c r="C20" s="57"/>
      <c r="D20" s="57"/>
      <c r="E20" s="57"/>
      <c r="F20" s="57"/>
      <c r="J20" s="46"/>
      <c r="K20" s="46"/>
      <c r="L20" s="46"/>
      <c r="M20" s="46"/>
      <c r="N20" s="46"/>
      <c r="O20" s="46"/>
      <c r="Q20" s="46"/>
      <c r="R20" s="46"/>
      <c r="S20" s="46"/>
      <c r="T20" s="46"/>
      <c r="U20" s="46"/>
      <c r="V20" s="46"/>
      <c r="W20" s="46"/>
      <c r="X20" s="16" t="s">
        <v>1648</v>
      </c>
    </row>
    <row r="21" spans="1:24" x14ac:dyDescent="0.2">
      <c r="A21" s="57"/>
      <c r="B21" s="57"/>
      <c r="C21" s="57"/>
      <c r="D21" s="57"/>
      <c r="E21" s="57"/>
      <c r="F21" s="57"/>
      <c r="J21" s="46"/>
      <c r="K21" s="46"/>
      <c r="L21" s="46"/>
      <c r="M21" s="46"/>
      <c r="N21" s="46"/>
      <c r="O21" s="46"/>
      <c r="Q21" s="46"/>
      <c r="R21" s="46"/>
      <c r="S21" s="46"/>
      <c r="T21" s="46"/>
      <c r="U21" s="46"/>
      <c r="V21" s="46"/>
      <c r="W21" s="46"/>
    </row>
    <row r="22" spans="1:24" x14ac:dyDescent="0.2">
      <c r="A22" s="57"/>
      <c r="B22" s="57"/>
      <c r="C22" s="57"/>
      <c r="D22" s="57"/>
      <c r="E22" s="57"/>
      <c r="F22" s="57"/>
      <c r="J22" s="46"/>
      <c r="K22" s="46"/>
      <c r="L22" s="46"/>
      <c r="M22" s="46"/>
      <c r="N22" s="46"/>
      <c r="O22" s="46"/>
      <c r="Q22" s="46"/>
      <c r="R22" s="46"/>
      <c r="S22" s="46"/>
      <c r="T22" s="46"/>
      <c r="U22" s="46"/>
      <c r="V22" s="46"/>
      <c r="W22" s="46"/>
    </row>
    <row r="23" spans="1:24" x14ac:dyDescent="0.2">
      <c r="A23" s="57"/>
      <c r="B23" s="57"/>
      <c r="C23" s="57"/>
      <c r="D23" s="57"/>
      <c r="E23" s="57"/>
      <c r="F23" s="57"/>
      <c r="J23" s="46"/>
      <c r="K23" s="46"/>
      <c r="L23" s="46"/>
      <c r="M23" s="46"/>
      <c r="N23" s="46"/>
      <c r="O23" s="46"/>
      <c r="Q23" s="46"/>
      <c r="R23" s="46"/>
      <c r="S23" s="46"/>
      <c r="T23" s="46"/>
      <c r="U23" s="46"/>
      <c r="V23" s="46"/>
      <c r="W23" s="46"/>
    </row>
    <row r="24" spans="1:24" x14ac:dyDescent="0.2">
      <c r="A24" s="57"/>
      <c r="B24" s="57"/>
      <c r="C24" s="57"/>
      <c r="D24" s="57"/>
      <c r="E24" s="57"/>
      <c r="F24" s="57"/>
      <c r="J24" s="46"/>
      <c r="K24" s="46"/>
      <c r="L24" s="46"/>
      <c r="M24" s="46"/>
      <c r="N24" s="46"/>
      <c r="O24" s="46"/>
      <c r="Q24" s="46"/>
      <c r="R24" s="46"/>
      <c r="S24" s="46"/>
      <c r="T24" s="46"/>
      <c r="U24" s="46"/>
      <c r="V24" s="46"/>
      <c r="W24" s="46"/>
    </row>
    <row r="25" spans="1:24" x14ac:dyDescent="0.2">
      <c r="A25" s="57"/>
      <c r="B25" s="57"/>
      <c r="C25" s="57"/>
      <c r="D25" s="57"/>
      <c r="E25" s="57"/>
      <c r="F25" s="57"/>
      <c r="J25" s="46"/>
      <c r="K25" s="46"/>
      <c r="L25" s="46"/>
      <c r="M25" s="46"/>
      <c r="N25" s="46"/>
      <c r="O25" s="46"/>
      <c r="Q25" s="46"/>
      <c r="R25" s="46"/>
      <c r="S25" s="46"/>
      <c r="T25" s="46"/>
      <c r="U25" s="46"/>
      <c r="V25" s="46"/>
      <c r="W25" s="46"/>
    </row>
    <row r="26" spans="1:24" x14ac:dyDescent="0.2">
      <c r="A26" s="57"/>
      <c r="B26" s="57"/>
      <c r="C26" s="57"/>
      <c r="D26" s="57"/>
      <c r="E26" s="57"/>
      <c r="F26" s="57"/>
      <c r="J26" s="46"/>
      <c r="K26" s="46"/>
      <c r="L26" s="46"/>
      <c r="M26" s="46"/>
      <c r="N26" s="46"/>
      <c r="O26" s="46"/>
      <c r="Q26" s="46"/>
      <c r="R26" s="46"/>
      <c r="S26" s="46"/>
      <c r="T26" s="46"/>
      <c r="U26" s="46"/>
      <c r="V26" s="46"/>
      <c r="W26" s="46"/>
    </row>
    <row r="27" spans="1:24" x14ac:dyDescent="0.2">
      <c r="A27" s="57"/>
      <c r="B27" s="57"/>
      <c r="C27" s="57"/>
      <c r="D27" s="57"/>
      <c r="E27" s="57"/>
      <c r="F27" s="57"/>
      <c r="J27" s="46"/>
      <c r="K27" s="46"/>
      <c r="L27" s="46"/>
      <c r="M27" s="46"/>
      <c r="N27" s="46"/>
      <c r="O27" s="46"/>
      <c r="Q27" s="46"/>
      <c r="R27" s="46"/>
      <c r="S27" s="46"/>
      <c r="T27" s="46"/>
      <c r="U27" s="46"/>
      <c r="V27" s="46"/>
      <c r="W27" s="46"/>
    </row>
    <row r="28" spans="1:24" x14ac:dyDescent="0.2">
      <c r="I28" t="s">
        <v>1649</v>
      </c>
      <c r="J28" s="46" t="s">
        <v>1650</v>
      </c>
      <c r="K28" s="46"/>
      <c r="L28" s="46"/>
      <c r="M28" s="46"/>
      <c r="N28" s="46"/>
      <c r="O28" s="46"/>
      <c r="Q28" s="46"/>
      <c r="R28" s="46"/>
      <c r="S28" s="46"/>
      <c r="T28" s="46"/>
      <c r="U28" s="46"/>
      <c r="V28" s="46"/>
      <c r="W28" s="46"/>
    </row>
    <row r="29" spans="1:24" x14ac:dyDescent="0.2">
      <c r="A29" s="61" t="s">
        <v>1677</v>
      </c>
      <c r="B29" s="61"/>
      <c r="C29" s="61"/>
      <c r="D29" s="61"/>
      <c r="E29" s="61"/>
      <c r="F29" s="61"/>
      <c r="J29" s="46"/>
      <c r="K29" s="46"/>
      <c r="L29" s="46"/>
      <c r="M29" s="46"/>
      <c r="N29" s="46"/>
      <c r="O29" s="46"/>
      <c r="Q29" s="46"/>
      <c r="R29" s="46"/>
      <c r="S29" s="46"/>
      <c r="T29" s="46"/>
      <c r="U29" s="46"/>
      <c r="V29" s="46"/>
      <c r="W29" s="46"/>
    </row>
    <row r="30" spans="1:24" x14ac:dyDescent="0.2">
      <c r="J30" s="46"/>
      <c r="K30" s="46"/>
      <c r="L30" s="46"/>
      <c r="M30" s="46"/>
      <c r="N30" s="46"/>
      <c r="O30" s="46"/>
      <c r="Q30" s="46"/>
      <c r="R30" s="46"/>
      <c r="S30" s="46"/>
      <c r="T30" s="46"/>
      <c r="U30" s="46"/>
      <c r="V30" s="46"/>
      <c r="W30" s="46"/>
    </row>
    <row r="31" spans="1:24" x14ac:dyDescent="0.2">
      <c r="J31" s="46"/>
      <c r="K31" s="46"/>
      <c r="L31" s="46"/>
      <c r="M31" s="46"/>
      <c r="N31" s="46"/>
      <c r="O31" s="46"/>
      <c r="Q31" s="46"/>
      <c r="R31" s="46"/>
      <c r="S31" s="46"/>
      <c r="T31" s="46"/>
      <c r="U31" s="46"/>
      <c r="V31" s="46"/>
      <c r="W31" s="46"/>
    </row>
    <row r="32" spans="1:24" x14ac:dyDescent="0.2">
      <c r="J32" s="46"/>
      <c r="K32" s="46"/>
      <c r="L32" s="46"/>
      <c r="M32" s="46"/>
      <c r="N32" s="46"/>
      <c r="O32" s="46"/>
      <c r="Q32" s="46"/>
      <c r="R32" s="46"/>
      <c r="S32" s="46"/>
      <c r="T32" s="46"/>
      <c r="U32" s="46"/>
      <c r="V32" s="46"/>
      <c r="W32" s="46"/>
    </row>
    <row r="33" spans="9:23" x14ac:dyDescent="0.2">
      <c r="J33" s="46"/>
      <c r="K33" s="46"/>
      <c r="L33" s="46"/>
      <c r="M33" s="46"/>
      <c r="N33" s="46"/>
      <c r="O33" s="46"/>
      <c r="Q33" s="46"/>
      <c r="R33" s="46"/>
      <c r="S33" s="46"/>
      <c r="T33" s="46"/>
      <c r="U33" s="46"/>
      <c r="V33" s="46"/>
      <c r="W33" s="46"/>
    </row>
    <row r="34" spans="9:23" x14ac:dyDescent="0.2">
      <c r="I34" t="s">
        <v>1651</v>
      </c>
      <c r="J34" s="46" t="s">
        <v>1652</v>
      </c>
      <c r="K34" s="46"/>
    </row>
    <row r="35" spans="9:23" x14ac:dyDescent="0.2">
      <c r="J35" s="46"/>
      <c r="K35" s="46"/>
    </row>
    <row r="36" spans="9:23" x14ac:dyDescent="0.2">
      <c r="J36" s="46"/>
      <c r="K36" s="46"/>
    </row>
    <row r="37" spans="9:23" x14ac:dyDescent="0.2">
      <c r="J37" s="46"/>
      <c r="K37" s="46"/>
    </row>
    <row r="38" spans="9:23" x14ac:dyDescent="0.2">
      <c r="J38" s="46"/>
      <c r="K38" s="46"/>
    </row>
    <row r="39" spans="9:23" x14ac:dyDescent="0.2">
      <c r="J39" s="46"/>
      <c r="K39" s="46"/>
    </row>
    <row r="40" spans="9:23" x14ac:dyDescent="0.2">
      <c r="J40" s="46"/>
      <c r="K40" s="46"/>
    </row>
    <row r="41" spans="9:23" x14ac:dyDescent="0.2">
      <c r="J41" s="46"/>
      <c r="K41" s="46"/>
    </row>
    <row r="42" spans="9:23" x14ac:dyDescent="0.2">
      <c r="J42" s="46"/>
      <c r="K42" s="46"/>
    </row>
    <row r="43" spans="9:23" x14ac:dyDescent="0.2">
      <c r="J43" s="46"/>
      <c r="K43" s="46"/>
    </row>
    <row r="44" spans="9:23" x14ac:dyDescent="0.2">
      <c r="J44" s="46"/>
      <c r="K44" s="46"/>
    </row>
    <row r="47" spans="9:23" x14ac:dyDescent="0.2">
      <c r="I47" t="s">
        <v>1653</v>
      </c>
      <c r="J47" s="46" t="s">
        <v>1654</v>
      </c>
      <c r="K47" s="46"/>
      <c r="L47" s="46"/>
      <c r="M47" s="46"/>
    </row>
    <row r="48" spans="9:23" x14ac:dyDescent="0.2">
      <c r="J48" s="46"/>
      <c r="K48" s="46"/>
      <c r="L48" s="46"/>
      <c r="M48" s="46"/>
    </row>
    <row r="49" spans="9:13" x14ac:dyDescent="0.2">
      <c r="J49" s="46"/>
      <c r="K49" s="46"/>
      <c r="L49" s="46"/>
      <c r="M49" s="46"/>
    </row>
    <row r="50" spans="9:13" x14ac:dyDescent="0.2">
      <c r="J50" s="46"/>
      <c r="K50" s="46"/>
      <c r="L50" s="46"/>
      <c r="M50" s="46"/>
    </row>
    <row r="51" spans="9:13" x14ac:dyDescent="0.2">
      <c r="I51" t="s">
        <v>1655</v>
      </c>
      <c r="J51" t="s">
        <v>1656</v>
      </c>
      <c r="K51">
        <f>MEDIAN(Data!K2:K1408)</f>
        <v>23373</v>
      </c>
    </row>
    <row r="52" spans="9:13" x14ac:dyDescent="0.2">
      <c r="J52" t="s">
        <v>1657</v>
      </c>
      <c r="K52" s="17">
        <v>6.5000000000000002E-2</v>
      </c>
    </row>
    <row r="53" spans="9:13" x14ac:dyDescent="0.2">
      <c r="J53" t="s">
        <v>1658</v>
      </c>
      <c r="K53" s="18">
        <v>120</v>
      </c>
    </row>
    <row r="54" spans="9:13" x14ac:dyDescent="0.2">
      <c r="J54" t="s">
        <v>1659</v>
      </c>
      <c r="K54" s="20">
        <v>0.1</v>
      </c>
    </row>
    <row r="56" spans="9:13" x14ac:dyDescent="0.2">
      <c r="I56" t="s">
        <v>1660</v>
      </c>
      <c r="J56" t="s">
        <v>1661</v>
      </c>
      <c r="K56" s="19">
        <f>-PMT(K52/12, K53, K51)</f>
        <v>265.39568715636682</v>
      </c>
    </row>
    <row r="57" spans="9:13" x14ac:dyDescent="0.2">
      <c r="J57" t="s">
        <v>1662</v>
      </c>
      <c r="K57" s="19">
        <f>K56*12/K54</f>
        <v>31847.482458764014</v>
      </c>
    </row>
    <row r="58" spans="9:13" x14ac:dyDescent="0.2">
      <c r="I58" t="s">
        <v>1663</v>
      </c>
      <c r="J58" s="46" t="s">
        <v>1664</v>
      </c>
      <c r="K58" s="46"/>
    </row>
    <row r="59" spans="9:13" x14ac:dyDescent="0.2">
      <c r="J59" s="46"/>
      <c r="K59" s="46"/>
    </row>
    <row r="60" spans="9:13" x14ac:dyDescent="0.2">
      <c r="J60" s="46"/>
      <c r="K60" s="46"/>
    </row>
    <row r="61" spans="9:13" x14ac:dyDescent="0.2">
      <c r="J61" s="46"/>
      <c r="K61" s="46"/>
    </row>
    <row r="62" spans="9:13" x14ac:dyDescent="0.2">
      <c r="I62" t="s">
        <v>1665</v>
      </c>
      <c r="J62" t="s">
        <v>1666</v>
      </c>
      <c r="K62">
        <f>COUNTIF(Data!J2:J1408,"&gt;"&amp;K57)/COUNT(Data!J2:J1408)</f>
        <v>0.99431414356787495</v>
      </c>
    </row>
    <row r="63" spans="9:13" x14ac:dyDescent="0.2">
      <c r="J63" t="s">
        <v>1667</v>
      </c>
      <c r="K63">
        <f>_xlfn.PERCENTRANK.INC(Data!J2:J1408,K57)</f>
        <v>5.0000000000000001E-3</v>
      </c>
    </row>
    <row r="65" spans="9:11" x14ac:dyDescent="0.2">
      <c r="I65" t="s">
        <v>1668</v>
      </c>
      <c r="J65" s="46" t="s">
        <v>1669</v>
      </c>
      <c r="K65" s="46"/>
    </row>
    <row r="66" spans="9:11" x14ac:dyDescent="0.2">
      <c r="J66" s="46"/>
      <c r="K66" s="46"/>
    </row>
    <row r="67" spans="9:11" x14ac:dyDescent="0.2">
      <c r="J67" s="46"/>
      <c r="K67" s="46"/>
    </row>
    <row r="68" spans="9:11" x14ac:dyDescent="0.2">
      <c r="J68" s="46"/>
      <c r="K68" s="46"/>
    </row>
  </sheetData>
  <mergeCells count="15">
    <mergeCell ref="A6:F10"/>
    <mergeCell ref="I1:K1"/>
    <mergeCell ref="A29:F29"/>
    <mergeCell ref="A2:F4"/>
    <mergeCell ref="A12:F17"/>
    <mergeCell ref="A19:F27"/>
    <mergeCell ref="A1:C1"/>
    <mergeCell ref="J2:O17"/>
    <mergeCell ref="J65:K68"/>
    <mergeCell ref="Q19:W33"/>
    <mergeCell ref="J47:M50"/>
    <mergeCell ref="J58:K61"/>
    <mergeCell ref="J34:K44"/>
    <mergeCell ref="J18:O27"/>
    <mergeCell ref="J28:O33"/>
  </mergeCells>
  <hyperlinks>
    <hyperlink ref="X20" r:id="rId1" xr:uid="{2A02F7A3-D840-4269-BEB7-F682FC29DDF0}"/>
    <hyperlink ref="X19" r:id="rId2" xr:uid="{69BD73BA-3FB5-4C43-86CB-781CC3E5695D}"/>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F50B-407B-4E45-8BA6-48A635B9DF41}">
  <dimension ref="A1:K31"/>
  <sheetViews>
    <sheetView workbookViewId="0">
      <selection activeCell="I34" sqref="I34"/>
    </sheetView>
  </sheetViews>
  <sheetFormatPr baseColWidth="10" defaultColWidth="8.83203125" defaultRowHeight="15" x14ac:dyDescent="0.2"/>
  <sheetData>
    <row r="1" spans="1:11" x14ac:dyDescent="0.2">
      <c r="A1" s="13"/>
    </row>
    <row r="2" spans="1:11" ht="15" customHeight="1" thickBot="1" x14ac:dyDescent="0.25">
      <c r="B2" s="15"/>
      <c r="C2" s="14"/>
      <c r="D2" s="14"/>
      <c r="E2" s="14"/>
      <c r="F2" s="14"/>
      <c r="G2" s="14"/>
      <c r="H2" s="14"/>
      <c r="I2" s="14"/>
      <c r="J2" s="14"/>
      <c r="K2" s="14"/>
    </row>
    <row r="3" spans="1:11" x14ac:dyDescent="0.2">
      <c r="B3" s="63" t="s">
        <v>1670</v>
      </c>
      <c r="C3" s="64"/>
      <c r="D3" s="64"/>
      <c r="E3" s="64"/>
      <c r="F3" s="64"/>
      <c r="G3" s="64"/>
      <c r="H3" s="64"/>
      <c r="I3" s="64"/>
      <c r="J3" s="64"/>
      <c r="K3" s="65"/>
    </row>
    <row r="4" spans="1:11" x14ac:dyDescent="0.2">
      <c r="B4" s="66"/>
      <c r="C4" s="46"/>
      <c r="D4" s="46"/>
      <c r="E4" s="46"/>
      <c r="F4" s="46"/>
      <c r="G4" s="46"/>
      <c r="H4" s="46"/>
      <c r="I4" s="46"/>
      <c r="J4" s="46"/>
      <c r="K4" s="67"/>
    </row>
    <row r="5" spans="1:11" x14ac:dyDescent="0.2">
      <c r="B5" s="66"/>
      <c r="C5" s="46"/>
      <c r="D5" s="46"/>
      <c r="E5" s="46"/>
      <c r="F5" s="46"/>
      <c r="G5" s="46"/>
      <c r="H5" s="46"/>
      <c r="I5" s="46"/>
      <c r="J5" s="46"/>
      <c r="K5" s="67"/>
    </row>
    <row r="6" spans="1:11" x14ac:dyDescent="0.2">
      <c r="B6" s="66"/>
      <c r="C6" s="46"/>
      <c r="D6" s="46"/>
      <c r="E6" s="46"/>
      <c r="F6" s="46"/>
      <c r="G6" s="46"/>
      <c r="H6" s="46"/>
      <c r="I6" s="46"/>
      <c r="J6" s="46"/>
      <c r="K6" s="67"/>
    </row>
    <row r="7" spans="1:11" x14ac:dyDescent="0.2">
      <c r="B7" s="66"/>
      <c r="C7" s="46"/>
      <c r="D7" s="46"/>
      <c r="E7" s="46"/>
      <c r="F7" s="46"/>
      <c r="G7" s="46"/>
      <c r="H7" s="46"/>
      <c r="I7" s="46"/>
      <c r="J7" s="46"/>
      <c r="K7" s="67"/>
    </row>
    <row r="8" spans="1:11" x14ac:dyDescent="0.2">
      <c r="B8" s="66"/>
      <c r="C8" s="46"/>
      <c r="D8" s="46"/>
      <c r="E8" s="46"/>
      <c r="F8" s="46"/>
      <c r="G8" s="46"/>
      <c r="H8" s="46"/>
      <c r="I8" s="46"/>
      <c r="J8" s="46"/>
      <c r="K8" s="67"/>
    </row>
    <row r="9" spans="1:11" x14ac:dyDescent="0.2">
      <c r="B9" s="66"/>
      <c r="C9" s="46"/>
      <c r="D9" s="46"/>
      <c r="E9" s="46"/>
      <c r="F9" s="46"/>
      <c r="G9" s="46"/>
      <c r="H9" s="46"/>
      <c r="I9" s="46"/>
      <c r="J9" s="46"/>
      <c r="K9" s="67"/>
    </row>
    <row r="10" spans="1:11" x14ac:dyDescent="0.2">
      <c r="B10" s="66"/>
      <c r="C10" s="46"/>
      <c r="D10" s="46"/>
      <c r="E10" s="46"/>
      <c r="F10" s="46"/>
      <c r="G10" s="46"/>
      <c r="H10" s="46"/>
      <c r="I10" s="46"/>
      <c r="J10" s="46"/>
      <c r="K10" s="67"/>
    </row>
    <row r="11" spans="1:11" ht="14.25" customHeight="1" x14ac:dyDescent="0.2">
      <c r="B11" s="66"/>
      <c r="C11" s="46"/>
      <c r="D11" s="46"/>
      <c r="E11" s="46"/>
      <c r="F11" s="46"/>
      <c r="G11" s="46"/>
      <c r="H11" s="46"/>
      <c r="I11" s="46"/>
      <c r="J11" s="46"/>
      <c r="K11" s="67"/>
    </row>
    <row r="12" spans="1:11" ht="16" thickBot="1" x14ac:dyDescent="0.25">
      <c r="B12" s="68"/>
      <c r="C12" s="69"/>
      <c r="D12" s="69"/>
      <c r="E12" s="69"/>
      <c r="F12" s="69"/>
      <c r="G12" s="69"/>
      <c r="H12" s="69"/>
      <c r="I12" s="69"/>
      <c r="J12" s="69"/>
      <c r="K12" s="70"/>
    </row>
    <row r="13" spans="1:11" ht="16" thickBot="1" x14ac:dyDescent="0.25"/>
    <row r="14" spans="1:11" ht="14.25" customHeight="1" x14ac:dyDescent="0.2">
      <c r="B14" s="71" t="s">
        <v>1676</v>
      </c>
      <c r="C14" s="72"/>
      <c r="D14" s="72"/>
      <c r="E14" s="72"/>
      <c r="F14" s="72"/>
      <c r="G14" s="72"/>
      <c r="H14" s="72"/>
      <c r="I14" s="72"/>
      <c r="J14" s="72"/>
      <c r="K14" s="73"/>
    </row>
    <row r="15" spans="1:11" x14ac:dyDescent="0.2">
      <c r="B15" s="74"/>
      <c r="C15" s="75"/>
      <c r="D15" s="75"/>
      <c r="E15" s="75"/>
      <c r="F15" s="75"/>
      <c r="G15" s="75"/>
      <c r="H15" s="75"/>
      <c r="I15" s="75"/>
      <c r="J15" s="75"/>
      <c r="K15" s="76"/>
    </row>
    <row r="16" spans="1:11" x14ac:dyDescent="0.2">
      <c r="B16" s="74"/>
      <c r="C16" s="75"/>
      <c r="D16" s="75"/>
      <c r="E16" s="75"/>
      <c r="F16" s="75"/>
      <c r="G16" s="75"/>
      <c r="H16" s="75"/>
      <c r="I16" s="75"/>
      <c r="J16" s="75"/>
      <c r="K16" s="76"/>
    </row>
    <row r="17" spans="2:11" x14ac:dyDescent="0.2">
      <c r="B17" s="74"/>
      <c r="C17" s="75"/>
      <c r="D17" s="75"/>
      <c r="E17" s="75"/>
      <c r="F17" s="75"/>
      <c r="G17" s="75"/>
      <c r="H17" s="75"/>
      <c r="I17" s="75"/>
      <c r="J17" s="75"/>
      <c r="K17" s="76"/>
    </row>
    <row r="18" spans="2:11" x14ac:dyDescent="0.2">
      <c r="B18" s="74"/>
      <c r="C18" s="75"/>
      <c r="D18" s="75"/>
      <c r="E18" s="75"/>
      <c r="F18" s="75"/>
      <c r="G18" s="75"/>
      <c r="H18" s="75"/>
      <c r="I18" s="75"/>
      <c r="J18" s="75"/>
      <c r="K18" s="76"/>
    </row>
    <row r="19" spans="2:11" x14ac:dyDescent="0.2">
      <c r="B19" s="74"/>
      <c r="C19" s="75"/>
      <c r="D19" s="75"/>
      <c r="E19" s="75"/>
      <c r="F19" s="75"/>
      <c r="G19" s="75"/>
      <c r="H19" s="75"/>
      <c r="I19" s="75"/>
      <c r="J19" s="75"/>
      <c r="K19" s="76"/>
    </row>
    <row r="20" spans="2:11" x14ac:dyDescent="0.2">
      <c r="B20" s="74"/>
      <c r="C20" s="75"/>
      <c r="D20" s="75"/>
      <c r="E20" s="75"/>
      <c r="F20" s="75"/>
      <c r="G20" s="75"/>
      <c r="H20" s="75"/>
      <c r="I20" s="75"/>
      <c r="J20" s="75"/>
      <c r="K20" s="76"/>
    </row>
    <row r="21" spans="2:11" x14ac:dyDescent="0.2">
      <c r="B21" s="74"/>
      <c r="C21" s="75"/>
      <c r="D21" s="75"/>
      <c r="E21" s="75"/>
      <c r="F21" s="75"/>
      <c r="G21" s="75"/>
      <c r="H21" s="75"/>
      <c r="I21" s="75"/>
      <c r="J21" s="75"/>
      <c r="K21" s="76"/>
    </row>
    <row r="22" spans="2:11" x14ac:dyDescent="0.2">
      <c r="B22" s="74"/>
      <c r="C22" s="75"/>
      <c r="D22" s="75"/>
      <c r="E22" s="75"/>
      <c r="F22" s="75"/>
      <c r="G22" s="75"/>
      <c r="H22" s="75"/>
      <c r="I22" s="75"/>
      <c r="J22" s="75"/>
      <c r="K22" s="76"/>
    </row>
    <row r="23" spans="2:11" x14ac:dyDescent="0.2">
      <c r="B23" s="74"/>
      <c r="C23" s="75"/>
      <c r="D23" s="75"/>
      <c r="E23" s="75"/>
      <c r="F23" s="75"/>
      <c r="G23" s="75"/>
      <c r="H23" s="75"/>
      <c r="I23" s="75"/>
      <c r="J23" s="75"/>
      <c r="K23" s="76"/>
    </row>
    <row r="24" spans="2:11" x14ac:dyDescent="0.2">
      <c r="B24" s="74"/>
      <c r="C24" s="75"/>
      <c r="D24" s="75"/>
      <c r="E24" s="75"/>
      <c r="F24" s="75"/>
      <c r="G24" s="75"/>
      <c r="H24" s="75"/>
      <c r="I24" s="75"/>
      <c r="J24" s="75"/>
      <c r="K24" s="76"/>
    </row>
    <row r="25" spans="2:11" x14ac:dyDescent="0.2">
      <c r="B25" s="74"/>
      <c r="C25" s="75"/>
      <c r="D25" s="75"/>
      <c r="E25" s="75"/>
      <c r="F25" s="75"/>
      <c r="G25" s="75"/>
      <c r="H25" s="75"/>
      <c r="I25" s="75"/>
      <c r="J25" s="75"/>
      <c r="K25" s="76"/>
    </row>
    <row r="26" spans="2:11" x14ac:dyDescent="0.2">
      <c r="B26" s="74"/>
      <c r="C26" s="75"/>
      <c r="D26" s="75"/>
      <c r="E26" s="75"/>
      <c r="F26" s="75"/>
      <c r="G26" s="75"/>
      <c r="H26" s="75"/>
      <c r="I26" s="75"/>
      <c r="J26" s="75"/>
      <c r="K26" s="76"/>
    </row>
    <row r="27" spans="2:11" x14ac:dyDescent="0.2">
      <c r="B27" s="74"/>
      <c r="C27" s="75"/>
      <c r="D27" s="75"/>
      <c r="E27" s="75"/>
      <c r="F27" s="75"/>
      <c r="G27" s="75"/>
      <c r="H27" s="75"/>
      <c r="I27" s="75"/>
      <c r="J27" s="75"/>
      <c r="K27" s="76"/>
    </row>
    <row r="28" spans="2:11" x14ac:dyDescent="0.2">
      <c r="B28" s="74"/>
      <c r="C28" s="75"/>
      <c r="D28" s="75"/>
      <c r="E28" s="75"/>
      <c r="F28" s="75"/>
      <c r="G28" s="75"/>
      <c r="H28" s="75"/>
      <c r="I28" s="75"/>
      <c r="J28" s="75"/>
      <c r="K28" s="76"/>
    </row>
    <row r="29" spans="2:11" x14ac:dyDescent="0.2">
      <c r="B29" s="74"/>
      <c r="C29" s="75"/>
      <c r="D29" s="75"/>
      <c r="E29" s="75"/>
      <c r="F29" s="75"/>
      <c r="G29" s="75"/>
      <c r="H29" s="75"/>
      <c r="I29" s="75"/>
      <c r="J29" s="75"/>
      <c r="K29" s="76"/>
    </row>
    <row r="30" spans="2:11" x14ac:dyDescent="0.2">
      <c r="B30" s="74"/>
      <c r="C30" s="75"/>
      <c r="D30" s="75"/>
      <c r="E30" s="75"/>
      <c r="F30" s="75"/>
      <c r="G30" s="75"/>
      <c r="H30" s="75"/>
      <c r="I30" s="75"/>
      <c r="J30" s="75"/>
      <c r="K30" s="76"/>
    </row>
    <row r="31" spans="2:11" ht="16" thickBot="1" x14ac:dyDescent="0.25">
      <c r="B31" s="77"/>
      <c r="C31" s="78"/>
      <c r="D31" s="78"/>
      <c r="E31" s="78"/>
      <c r="F31" s="78"/>
      <c r="G31" s="78"/>
      <c r="H31" s="78"/>
      <c r="I31" s="78"/>
      <c r="J31" s="78"/>
      <c r="K31" s="79"/>
    </row>
  </sheetData>
  <mergeCells count="2">
    <mergeCell ref="B3:K12"/>
    <mergeCell ref="B14:K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vt:lpstr>
      <vt:lpstr>Distribution Analysis</vt:lpstr>
      <vt:lpstr>Sheet2</vt:lpstr>
      <vt:lpstr>Sheet1</vt:lpstr>
      <vt:lpstr>Probability Scenarios</vt:lpstr>
      <vt:lpstr>AI Disclosure</vt:lpstr>
      <vt:lpstr>Probability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Dane Stewart</dc:creator>
  <cp:keywords/>
  <dc:description/>
  <cp:lastModifiedBy>kyliejudyyy@gmail.com</cp:lastModifiedBy>
  <cp:revision/>
  <dcterms:created xsi:type="dcterms:W3CDTF">2015-06-05T18:17:20Z</dcterms:created>
  <dcterms:modified xsi:type="dcterms:W3CDTF">2026-07-28T12:58:38Z</dcterms:modified>
  <cp:category/>
  <cp:contentStatus/>
</cp:coreProperties>
</file>