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8" windowWidth="5796" windowHeight="6420" activeTab="2"/>
  </bookViews>
  <sheets>
    <sheet name="Simple Regression" sheetId="1" r:id="rId1"/>
    <sheet name="CEO Salary" sheetId="5" r:id="rId2"/>
    <sheet name="Emission" sheetId="6" r:id="rId3"/>
  </sheets>
  <externalReferences>
    <externalReference r:id="rId4"/>
  </externalReferences>
  <definedNames>
    <definedName name="_xlnm._FilterDatabase" localSheetId="0" hidden="1">'Simple Regression'!$A$8:$B$114</definedName>
  </definedNames>
  <calcPr calcId="125725"/>
</workbook>
</file>

<file path=xl/calcChain.xml><?xml version="1.0" encoding="utf-8"?>
<calcChain xmlns="http://schemas.openxmlformats.org/spreadsheetml/2006/main">
  <c r="K38" i="6"/>
  <c r="J38"/>
  <c r="I38"/>
  <c r="H38"/>
  <c r="K37"/>
  <c r="J37"/>
  <c r="I37"/>
  <c r="H37"/>
  <c r="K36"/>
  <c r="J36"/>
  <c r="I36"/>
  <c r="H36"/>
  <c r="K35"/>
  <c r="J35"/>
  <c r="I35"/>
  <c r="H35"/>
  <c r="K34"/>
  <c r="J34"/>
  <c r="I34"/>
  <c r="H34"/>
  <c r="K33"/>
  <c r="J33"/>
  <c r="I33"/>
  <c r="H33"/>
  <c r="K32"/>
  <c r="J32"/>
  <c r="I32"/>
  <c r="H32"/>
  <c r="K31"/>
  <c r="J31"/>
  <c r="I31"/>
  <c r="H31"/>
  <c r="K30"/>
  <c r="J30"/>
  <c r="I30"/>
  <c r="H30"/>
  <c r="K29"/>
  <c r="J29"/>
  <c r="I29"/>
  <c r="H29"/>
  <c r="K28"/>
  <c r="J28"/>
  <c r="I28"/>
  <c r="H28"/>
  <c r="K27"/>
  <c r="J27"/>
  <c r="I27"/>
  <c r="H27"/>
  <c r="K26"/>
  <c r="J26"/>
  <c r="I26"/>
  <c r="H26"/>
  <c r="K25"/>
  <c r="J25"/>
  <c r="I25"/>
  <c r="H25"/>
  <c r="K24"/>
  <c r="J24"/>
  <c r="I24"/>
  <c r="H24"/>
  <c r="K23"/>
  <c r="J23"/>
  <c r="I23"/>
  <c r="H23"/>
  <c r="K22"/>
  <c r="J22"/>
  <c r="I22"/>
  <c r="H22"/>
  <c r="K21"/>
  <c r="J21"/>
  <c r="I21"/>
  <c r="H21"/>
  <c r="K20"/>
  <c r="J20"/>
  <c r="I20"/>
  <c r="H20"/>
  <c r="K19"/>
  <c r="J19"/>
  <c r="I19"/>
  <c r="H19"/>
  <c r="G38"/>
  <c r="G37"/>
  <c r="G36"/>
  <c r="G35"/>
  <c r="G34"/>
  <c r="G33"/>
  <c r="G32"/>
  <c r="G31"/>
  <c r="G30"/>
  <c r="G29"/>
  <c r="G28"/>
  <c r="G27"/>
  <c r="G26"/>
  <c r="G25"/>
  <c r="G24"/>
  <c r="G23"/>
  <c r="G22"/>
  <c r="G21"/>
  <c r="G20"/>
  <c r="G19"/>
  <c r="F38"/>
  <c r="F37"/>
  <c r="F36"/>
  <c r="F35"/>
  <c r="F34"/>
  <c r="F33"/>
  <c r="F32"/>
  <c r="F31"/>
  <c r="F30"/>
  <c r="F29"/>
  <c r="F28"/>
  <c r="F27"/>
  <c r="F26"/>
  <c r="F25"/>
  <c r="F24"/>
  <c r="F23"/>
  <c r="F22"/>
  <c r="F21"/>
  <c r="F20"/>
  <c r="F19"/>
  <c r="F87" i="5"/>
  <c r="C131"/>
  <c r="I53" i="1"/>
  <c r="C177" i="5"/>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H59" i="1"/>
  <c r="E63"/>
</calcChain>
</file>

<file path=xl/sharedStrings.xml><?xml version="1.0" encoding="utf-8"?>
<sst xmlns="http://schemas.openxmlformats.org/spreadsheetml/2006/main" count="290" uniqueCount="176">
  <si>
    <t>PRICE</t>
  </si>
  <si>
    <t>SQFT</t>
  </si>
  <si>
    <t>Variable Names: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</si>
  <si>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</si>
  <si>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</si>
  <si>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</si>
  <si>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</si>
  <si>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</si>
  <si>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</si>
  <si>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</si>
  <si>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</si>
  <si>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</si>
  <si>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</si>
  <si>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</si>
  <si>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</si>
  <si>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</si>
  <si>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</si>
  <si>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</si>
  <si>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</si>
  <si>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</si>
  <si>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</si>
  <si>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</si>
  <si>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</si>
  <si>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</si>
  <si>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</si>
  <si>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</si>
  <si>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</si>
  <si>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b)</t>
  </si>
  <si>
    <t>c)</t>
  </si>
  <si>
    <t>d)</t>
  </si>
  <si>
    <t>e)</t>
  </si>
  <si>
    <t>PRICE = Selling price ($hundreds)</t>
  </si>
  <si>
    <t>SQFT = Square feet of living space</t>
  </si>
  <si>
    <t xml:space="preserve">This type of data is collected by multiple listing agencies in many cities and is used by realtors as an information base. </t>
  </si>
  <si>
    <t>Answers:</t>
  </si>
  <si>
    <t>The slope coefficient of SQFT means that price will increase on average by $60.6 for each additional square foot.</t>
  </si>
  <si>
    <t>The coefficient of SQFT is significant because p-value of the slope coefficient is less than 0.05.</t>
  </si>
  <si>
    <t>f)</t>
  </si>
  <si>
    <t>CORREL</t>
  </si>
  <si>
    <t>g)</t>
  </si>
  <si>
    <t>Display the linear trend line and equation on a scatterplot with Price on Y axis and SQFT on X axis</t>
  </si>
  <si>
    <t>f) Interpret the Multiple R of this regression. What other Excel formula/tool can give the same number?</t>
  </si>
  <si>
    <t>R Square shows that 70.7% of the variation in Price explained by the variation in Square footage</t>
  </si>
  <si>
    <t xml:space="preserve">The intercept means that price will be $64.95hundreds ($6495) on average for 0 (zero) square feet built. </t>
  </si>
  <si>
    <t>c) Interpret the intercept and slope coefficient. Do they make sense?</t>
  </si>
  <si>
    <t xml:space="preserve">a) What linear relationship (model) do you see between the variables? Are there any problems with this model? </t>
  </si>
  <si>
    <t>What can you do? Hint: Run a regression of Price on Sqft!</t>
  </si>
  <si>
    <t>where the error ε is normally distributed. We cannot observe the entire population (all houses in Albuquerque),</t>
  </si>
  <si>
    <t xml:space="preserve">Expected Price (in $hundreds) = 64.95 + 0.60*SQFT. This equation is a SAMPLE RELATIONSHIP </t>
  </si>
  <si>
    <t xml:space="preserve">Description: The data are a random sample of records of resales of homes from Feb 15 to Apr 30, 1993 from the files maintained by the Albuquerque Board of Realtors. </t>
  </si>
  <si>
    <t>The interpretation for the intercept is not very meaningful</t>
  </si>
  <si>
    <r>
      <t>H1: β1</t>
    </r>
    <r>
      <rPr>
        <sz val="12"/>
        <rFont val="Arial"/>
        <family val="2"/>
      </rPr>
      <t>≠</t>
    </r>
    <r>
      <rPr>
        <sz val="12"/>
        <rFont val="Times New Roman"/>
        <family val="1"/>
      </rPr>
      <t>0 (in words, SQFT does affect the PRICE)</t>
    </r>
  </si>
  <si>
    <t>Apply the rule: Reject H0 if |Test Statistic|&gt;|Critical Value|</t>
  </si>
  <si>
    <t xml:space="preserve">The test statistic is </t>
  </si>
  <si>
    <t>So reject H0</t>
  </si>
  <si>
    <t>b) Write the regression equation. What is this equation? How else could you obtain it?</t>
  </si>
  <si>
    <t>e) Predict the price of a house of 2000 SQFT</t>
  </si>
  <si>
    <t>$hundreds</t>
  </si>
  <si>
    <t>$</t>
  </si>
  <si>
    <t xml:space="preserve"> =E38+E39*2000</t>
  </si>
  <si>
    <t xml:space="preserve">d) What hypotheses would you set up to test the significance of the slope coefficient at 5% significance level. </t>
  </si>
  <si>
    <t>Use both p-value method and Critical value method to conclude.</t>
  </si>
  <si>
    <t>compute the Critical Value at alpha=0.05</t>
  </si>
  <si>
    <t>Critical val. method</t>
  </si>
  <si>
    <t>P-value method</t>
  </si>
  <si>
    <t>Ho: β1=0 (in words, SQFT does not have an effect on PRICE, SQFT is not significant in explaining PRICE)</t>
  </si>
  <si>
    <r>
      <t xml:space="preserve">64.95 is an ESTIMATE of the </t>
    </r>
    <r>
      <rPr>
        <b/>
        <sz val="12"/>
        <rFont val="Times New Roman"/>
        <family val="1"/>
      </rPr>
      <t xml:space="preserve">true intercept, β0 </t>
    </r>
  </si>
  <si>
    <r>
      <t xml:space="preserve">and 0.60 is an ESTIMATE of the </t>
    </r>
    <r>
      <rPr>
        <b/>
        <sz val="12"/>
        <rFont val="Times New Roman"/>
        <family val="1"/>
      </rPr>
      <t>true slope, β1</t>
    </r>
    <r>
      <rPr>
        <sz val="12"/>
        <rFont val="Times New Roman"/>
        <family val="1"/>
      </rPr>
      <t xml:space="preserve"> based on THIS sample.</t>
    </r>
  </si>
  <si>
    <t>Reject H0 if p-value &lt; alpha</t>
  </si>
  <si>
    <t>so we need to ESTIMATE the TRUE coefficients (β0 and β1) using a SAMPLE. We do that by running a REGRESSION</t>
    <phoneticPr fontId="1" type="noConversion"/>
  </si>
  <si>
    <t>a) We believe that the true (population) relationship between Price and SQFT is : Price = β0+β1*SQFT+ε</t>
    <phoneticPr fontId="1" type="noConversion"/>
  </si>
  <si>
    <t>Multiple R shows the correlation between Price and SQFT (Use Correl to convince yourselves)</t>
    <phoneticPr fontId="1" type="noConversion"/>
  </si>
  <si>
    <t xml:space="preserve">Number of cases: 106 </t>
    <phoneticPr fontId="1" type="noConversion"/>
  </si>
  <si>
    <t>g) Interpret the coefficient of determinantion (</t>
  </si>
  <si>
    <t>c) How well does model fit the data?</t>
  </si>
  <si>
    <t>e) Test the residuals for normality.</t>
  </si>
  <si>
    <t>f) Test the residuals for heteroscedasticity.</t>
  </si>
  <si>
    <t>g) Is there any evidence that would lead us to a conclusion that we face a multicollinearity problem?</t>
  </si>
  <si>
    <t>RESIDUAL OUTPUT</t>
  </si>
  <si>
    <t>Observation</t>
  </si>
  <si>
    <t>Residuals</t>
  </si>
  <si>
    <t>Standard Residuals</t>
  </si>
  <si>
    <t>Frequency</t>
  </si>
  <si>
    <t xml:space="preserve">h) </t>
  </si>
  <si>
    <t>Company</t>
  </si>
  <si>
    <t>Age</t>
  </si>
  <si>
    <t>AMD</t>
  </si>
  <si>
    <t>MALE</t>
  </si>
  <si>
    <t>AL</t>
  </si>
  <si>
    <t>T</t>
  </si>
  <si>
    <t>CPY</t>
  </si>
  <si>
    <t>CLE</t>
  </si>
  <si>
    <t>FEMALE</t>
  </si>
  <si>
    <t>CLF</t>
  </si>
  <si>
    <t>COA</t>
  </si>
  <si>
    <t>CL</t>
  </si>
  <si>
    <t>CMI</t>
  </si>
  <si>
    <t>DCN</t>
  </si>
  <si>
    <t>DP</t>
  </si>
  <si>
    <t>DBD</t>
  </si>
  <si>
    <t>FPL</t>
  </si>
  <si>
    <t>FDX</t>
  </si>
  <si>
    <t>GE</t>
  </si>
  <si>
    <t>IBM</t>
  </si>
  <si>
    <t>KWD</t>
  </si>
  <si>
    <t>KR</t>
  </si>
  <si>
    <t>LUK</t>
  </si>
  <si>
    <t>MDP</t>
  </si>
  <si>
    <t>NI</t>
  </si>
  <si>
    <t>NT</t>
  </si>
  <si>
    <t>PH</t>
  </si>
  <si>
    <t>PPL</t>
  </si>
  <si>
    <t>MO</t>
  </si>
  <si>
    <t>PIR</t>
  </si>
  <si>
    <t>POM</t>
  </si>
  <si>
    <t>SWY</t>
  </si>
  <si>
    <t>SLB</t>
  </si>
  <si>
    <t>SPF</t>
  </si>
  <si>
    <t>TEK</t>
  </si>
  <si>
    <t>TXI</t>
  </si>
  <si>
    <t>URS</t>
  </si>
  <si>
    <t>EMC</t>
  </si>
  <si>
    <t>ZNT</t>
  </si>
  <si>
    <t>BMC</t>
  </si>
  <si>
    <t>RDA</t>
  </si>
  <si>
    <t>ALL</t>
  </si>
  <si>
    <t>ACS</t>
  </si>
  <si>
    <t>PMI</t>
  </si>
  <si>
    <t>CPC</t>
  </si>
  <si>
    <t>GPI</t>
  </si>
  <si>
    <t>MON</t>
  </si>
  <si>
    <t>ACN</t>
  </si>
  <si>
    <t>Net Income (in million)</t>
  </si>
  <si>
    <t>SALARY (in thousands)</t>
  </si>
  <si>
    <t>On April 9th, 2006, USAToday published a article titled "CEO pay soars in 2005 as a select group break 
the $100 million mark". What makes these handsomely compensated guys earn more money in one week than most of us do in our whole lifetimes? Below are data for some US companies' CEO salary for 2004. (Data source: WRDS)</t>
  </si>
  <si>
    <t>a) Run a regression of salary on all the independent variables.</t>
  </si>
  <si>
    <t>d) Test the significance of coefficients at 1% and 5% significance level.</t>
  </si>
  <si>
    <t xml:space="preserve">First we need to clean the data, delete all the missing values. Then define a dummy variable for gender (Male=0, female=1). </t>
  </si>
  <si>
    <t>sex</t>
  </si>
  <si>
    <t>Predicted SALARY (in thousands)</t>
  </si>
  <si>
    <t>b) Predicted Salary = 314.4643+0.09878*(Net Income)-363.981*(Gender)+10.57*(Age)</t>
  </si>
  <si>
    <t>c) R square = 0.4743. This means that 47% of the variation in CEO Salary can be explained by the variation in all the independent variables.</t>
  </si>
  <si>
    <t>d) Only Net Income is significant at 5% level while Gender and Age are not signficant at either of these levels.</t>
  </si>
  <si>
    <t>e) Looking at the plot, it seems the residual is mildly right-skewed.</t>
  </si>
  <si>
    <t>The scatter plot shows the variance of residuals is not constant, or, there is heteroskadesticity problem.</t>
  </si>
  <si>
    <t>Correl(Net Income, Age)=</t>
  </si>
  <si>
    <t>So there is no multicollinearity problem.</t>
  </si>
  <si>
    <t>h) Are there any outliers in the data set? What do you think can cause these outliers?</t>
  </si>
  <si>
    <t>There is one outlier, the CEO of AT&amp;T (T). Although his company posted huge loss, 
he still put lot of money into his pocket!</t>
  </si>
  <si>
    <t>b) Write the regression equation, and interpret the coefficients.</t>
  </si>
  <si>
    <t>Interpretation:</t>
  </si>
  <si>
    <t>If one company's net income increases by 1 million, the CEO's salary will increase by $98.78</t>
  </si>
  <si>
    <t>Ceteris Paribus, a Female CEO earns $363981 less than Male.</t>
  </si>
  <si>
    <t>When a CEO becomes 1 year older, his salary will increase by $10570.</t>
  </si>
  <si>
    <t>Emission</t>
  </si>
  <si>
    <t>CityMPG</t>
  </si>
  <si>
    <t>HwyMPG</t>
  </si>
  <si>
    <t>Predicted Emission</t>
  </si>
  <si>
    <t>Female</t>
  </si>
  <si>
    <t xml:space="preserve">a) Make dummy variables for Class. Call the D1, D2 and so on. (Note that you should create 5 dummy variables because Class has 6 categories.) </t>
  </si>
  <si>
    <t>You can use 'IF' command in Excel to make dummy variables.)</t>
  </si>
  <si>
    <t>c) Write the regression equation.</t>
  </si>
  <si>
    <t>d) Interpret the coefficients on CityMPG, D4 and D5</t>
  </si>
  <si>
    <t>e) Test the significance of coefficients at 5% and 10% significance level.</t>
  </si>
  <si>
    <t>f) Interpret the Multiple R of this regression.</t>
  </si>
  <si>
    <t>g) Interpret the coefficient of determinantion</t>
  </si>
  <si>
    <t>h) Now state in your own words what would you conclude from this study. Do you see any problems?</t>
  </si>
  <si>
    <t>No</t>
  </si>
  <si>
    <t>Class</t>
  </si>
  <si>
    <t>d_class1</t>
  </si>
  <si>
    <t>d_class2</t>
  </si>
  <si>
    <t>d_class3</t>
  </si>
  <si>
    <t>d_class4</t>
  </si>
  <si>
    <t>d_class5</t>
  </si>
  <si>
    <t>d_class6</t>
  </si>
  <si>
    <t>b) Run a regression of Emission on CityMPG, HwyMPG and the dummy variables for Class. (use class 6 as base category)</t>
  </si>
</sst>
</file>

<file path=xl/styles.xml><?xml version="1.0" encoding="utf-8"?>
<styleSheet xmlns="http://schemas.openxmlformats.org/spreadsheetml/2006/main">
  <numFmts count="1">
    <numFmt numFmtId="194" formatCode="0.00_ "/>
  </numFmts>
  <fonts count="14">
    <font>
      <sz val="10"/>
      <name val="Arial"/>
      <family val="2"/>
    </font>
    <font>
      <sz val="8"/>
      <name val="Arial"/>
      <family val="2"/>
    </font>
    <font>
      <i/>
      <sz val="10"/>
      <name val="Arial"/>
      <family val="2"/>
    </font>
    <font>
      <sz val="12"/>
      <name val="Times New Roman"/>
      <family val="1"/>
    </font>
    <font>
      <b/>
      <sz val="12"/>
      <name val="Times New Roman"/>
      <family val="1"/>
    </font>
    <font>
      <i/>
      <sz val="12"/>
      <name val="Times New Roman"/>
      <family val="1"/>
    </font>
    <font>
      <sz val="12"/>
      <name val="Arial"/>
      <family val="2"/>
    </font>
    <font>
      <b/>
      <sz val="13"/>
      <name val="Arial"/>
      <family val="2"/>
    </font>
    <font>
      <sz val="9"/>
      <name val="宋体"/>
      <charset val="134"/>
    </font>
    <font>
      <sz val="14"/>
      <name val="Times New Roman"/>
      <family val="1"/>
    </font>
    <font>
      <sz val="14"/>
      <name val="Arial"/>
      <family val="2"/>
    </font>
    <font>
      <b/>
      <sz val="12"/>
      <name val="Arial"/>
      <family val="2"/>
    </font>
    <font>
      <b/>
      <sz val="14"/>
      <name val="Times New Roman"/>
      <family val="1"/>
    </font>
    <font>
      <b/>
      <sz val="14"/>
      <name val="Arial"/>
      <family val="2"/>
    </font>
  </fonts>
  <fills count="5">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indexed="1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3" fillId="0" borderId="0" xfId="0" applyFont="1"/>
    <xf numFmtId="0" fontId="3" fillId="0" borderId="0" xfId="0" applyFont="1" applyAlignment="1">
      <alignment horizontal="left" indent="1"/>
    </xf>
    <xf numFmtId="0" fontId="5" fillId="0" borderId="2" xfId="0" applyFont="1" applyFill="1" applyBorder="1" applyAlignment="1">
      <alignment horizontal="centerContinuous"/>
    </xf>
    <xf numFmtId="0" fontId="3" fillId="0" borderId="0" xfId="0" applyFont="1" applyFill="1" applyBorder="1" applyAlignment="1"/>
    <xf numFmtId="0" fontId="3" fillId="0" borderId="1" xfId="0" applyFont="1" applyFill="1" applyBorder="1" applyAlignment="1"/>
    <xf numFmtId="0" fontId="5" fillId="0" borderId="2" xfId="0" applyFont="1" applyFill="1" applyBorder="1" applyAlignment="1">
      <alignment horizontal="center"/>
    </xf>
    <xf numFmtId="0" fontId="3" fillId="0" borderId="0" xfId="0" applyFont="1" applyBorder="1"/>
    <xf numFmtId="0" fontId="5" fillId="0" borderId="0" xfId="0" applyFont="1" applyFill="1" applyBorder="1" applyAlignment="1">
      <alignment horizontal="centerContinuous"/>
    </xf>
    <xf numFmtId="0" fontId="4" fillId="0" borderId="0" xfId="0" applyFont="1" applyFill="1" applyBorder="1" applyAlignment="1"/>
    <xf numFmtId="0" fontId="5" fillId="0" borderId="0" xfId="0" applyFont="1" applyFill="1" applyBorder="1" applyAlignment="1">
      <alignment horizontal="center"/>
    </xf>
    <xf numFmtId="194" fontId="3" fillId="0" borderId="0" xfId="0" applyNumberFormat="1" applyFont="1"/>
    <xf numFmtId="3" fontId="3" fillId="0" borderId="0" xfId="0" applyNumberFormat="1" applyFont="1"/>
    <xf numFmtId="0" fontId="4" fillId="2" borderId="0" xfId="0" applyFont="1" applyFill="1"/>
    <xf numFmtId="0" fontId="9" fillId="3" borderId="0" xfId="0" applyFont="1" applyFill="1"/>
    <xf numFmtId="0" fontId="10" fillId="3" borderId="0" xfId="0" applyFont="1" applyFill="1"/>
    <xf numFmtId="0" fontId="0" fillId="3" borderId="0" xfId="0" applyFill="1"/>
    <xf numFmtId="0" fontId="11" fillId="0" borderId="0" xfId="0" applyFont="1"/>
    <xf numFmtId="0" fontId="0" fillId="4" borderId="0" xfId="0" applyFill="1" applyBorder="1" applyAlignment="1"/>
    <xf numFmtId="0" fontId="0" fillId="0" borderId="0" xfId="0" applyAlignment="1">
      <alignment horizontal="center"/>
    </xf>
    <xf numFmtId="0" fontId="0" fillId="0" borderId="0" xfId="0" applyNumberFormat="1"/>
    <xf numFmtId="0" fontId="3" fillId="0" borderId="0" xfId="0" applyFont="1" applyFill="1"/>
    <xf numFmtId="0" fontId="0" fillId="0" borderId="0" xfId="0" applyNumberFormat="1" applyFill="1" applyBorder="1" applyAlignment="1"/>
    <xf numFmtId="0" fontId="7" fillId="0" borderId="0" xfId="0" applyFont="1" applyAlignment="1">
      <alignment horizontal="left" vertical="justify" wrapText="1"/>
    </xf>
    <xf numFmtId="0" fontId="7" fillId="0" borderId="0" xfId="0" applyFont="1" applyAlignment="1">
      <alignment horizontal="left" vertical="justify"/>
    </xf>
    <xf numFmtId="0" fontId="0" fillId="0" borderId="0" xfId="0" applyAlignment="1">
      <alignment horizontal="left" vertical="justify" wrapText="1"/>
    </xf>
    <xf numFmtId="0" fontId="12" fillId="0" borderId="0" xfId="0" applyFont="1" applyFill="1"/>
    <xf numFmtId="0" fontId="13" fillId="0" borderId="0" xfId="0" applyFont="1"/>
    <xf numFmtId="0" fontId="6" fillId="0" borderId="0" xfId="0" applyFont="1"/>
    <xf numFmtId="0" fontId="6" fillId="3" borderId="0" xfId="0" applyFont="1" applyFill="1"/>
    <xf numFmtId="0" fontId="6" fillId="0" borderId="0" xfId="0" applyFont="1" applyFill="1"/>
    <xf numFmtId="0" fontId="4" fillId="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101604278074866"/>
          <c:y val="8.8339375033429202E-2"/>
          <c:w val="0.79411764705882348"/>
          <c:h val="0.76678577529016556"/>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Eq val="1"/>
            <c:trendlineLbl>
              <c:layout>
                <c:manualLayout>
                  <c:x val="-0.20637472454980557"/>
                  <c:y val="-9.893989884490427E-2"/>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'Simple Regression'!$B$9:$B$114</c:f>
              <c:numCache>
                <c:formatCode>General</c:formatCode>
                <c:ptCount val="106"/>
                <c:pt idx="0">
                  <c:v>2650</c:v>
                </c:pt>
                <c:pt idx="1">
                  <c:v>2600</c:v>
                </c:pt>
                <c:pt idx="2">
                  <c:v>2664</c:v>
                </c:pt>
                <c:pt idx="3">
                  <c:v>2921</c:v>
                </c:pt>
                <c:pt idx="4">
                  <c:v>2580</c:v>
                </c:pt>
                <c:pt idx="5">
                  <c:v>2580</c:v>
                </c:pt>
                <c:pt idx="6">
                  <c:v>2774</c:v>
                </c:pt>
                <c:pt idx="7">
                  <c:v>1920</c:v>
                </c:pt>
                <c:pt idx="8">
                  <c:v>1710</c:v>
                </c:pt>
                <c:pt idx="9">
                  <c:v>1837</c:v>
                </c:pt>
                <c:pt idx="10">
                  <c:v>1880</c:v>
                </c:pt>
                <c:pt idx="11">
                  <c:v>2150</c:v>
                </c:pt>
                <c:pt idx="12">
                  <c:v>1894</c:v>
                </c:pt>
                <c:pt idx="13">
                  <c:v>1928</c:v>
                </c:pt>
                <c:pt idx="14">
                  <c:v>1830</c:v>
                </c:pt>
                <c:pt idx="15">
                  <c:v>1767</c:v>
                </c:pt>
                <c:pt idx="16">
                  <c:v>1630</c:v>
                </c:pt>
                <c:pt idx="17">
                  <c:v>1680</c:v>
                </c:pt>
                <c:pt idx="18">
                  <c:v>1725</c:v>
                </c:pt>
                <c:pt idx="19">
                  <c:v>1500</c:v>
                </c:pt>
                <c:pt idx="20">
                  <c:v>1430</c:v>
                </c:pt>
                <c:pt idx="21">
                  <c:v>1360</c:v>
                </c:pt>
                <c:pt idx="22">
                  <c:v>1400</c:v>
                </c:pt>
                <c:pt idx="23">
                  <c:v>1573</c:v>
                </c:pt>
                <c:pt idx="24">
                  <c:v>1385</c:v>
                </c:pt>
                <c:pt idx="25">
                  <c:v>2931</c:v>
                </c:pt>
                <c:pt idx="26">
                  <c:v>2000</c:v>
                </c:pt>
                <c:pt idx="27">
                  <c:v>1478</c:v>
                </c:pt>
                <c:pt idx="28">
                  <c:v>1713</c:v>
                </c:pt>
                <c:pt idx="29">
                  <c:v>1326</c:v>
                </c:pt>
                <c:pt idx="30">
                  <c:v>1050</c:v>
                </c:pt>
                <c:pt idx="31">
                  <c:v>1464</c:v>
                </c:pt>
                <c:pt idx="32">
                  <c:v>1190</c:v>
                </c:pt>
                <c:pt idx="33">
                  <c:v>1746</c:v>
                </c:pt>
                <c:pt idx="34">
                  <c:v>1280</c:v>
                </c:pt>
                <c:pt idx="35">
                  <c:v>1215</c:v>
                </c:pt>
                <c:pt idx="36">
                  <c:v>1121</c:v>
                </c:pt>
                <c:pt idx="37">
                  <c:v>1733</c:v>
                </c:pt>
                <c:pt idx="38">
                  <c:v>1299</c:v>
                </c:pt>
                <c:pt idx="39">
                  <c:v>1140</c:v>
                </c:pt>
                <c:pt idx="40">
                  <c:v>1181</c:v>
                </c:pt>
                <c:pt idx="41">
                  <c:v>2848</c:v>
                </c:pt>
                <c:pt idx="42">
                  <c:v>2440</c:v>
                </c:pt>
                <c:pt idx="43">
                  <c:v>2253</c:v>
                </c:pt>
                <c:pt idx="44">
                  <c:v>2743</c:v>
                </c:pt>
                <c:pt idx="45">
                  <c:v>2180</c:v>
                </c:pt>
                <c:pt idx="46">
                  <c:v>1706</c:v>
                </c:pt>
                <c:pt idx="47">
                  <c:v>1948</c:v>
                </c:pt>
                <c:pt idx="48">
                  <c:v>1710</c:v>
                </c:pt>
                <c:pt idx="49">
                  <c:v>1657</c:v>
                </c:pt>
                <c:pt idx="50">
                  <c:v>2200</c:v>
                </c:pt>
                <c:pt idx="51">
                  <c:v>1680</c:v>
                </c:pt>
                <c:pt idx="52">
                  <c:v>1900</c:v>
                </c:pt>
                <c:pt idx="53">
                  <c:v>1565</c:v>
                </c:pt>
                <c:pt idx="54">
                  <c:v>1543</c:v>
                </c:pt>
                <c:pt idx="55">
                  <c:v>1173</c:v>
                </c:pt>
                <c:pt idx="56">
                  <c:v>1549</c:v>
                </c:pt>
                <c:pt idx="57">
                  <c:v>1900</c:v>
                </c:pt>
                <c:pt idx="58">
                  <c:v>1560</c:v>
                </c:pt>
                <c:pt idx="59">
                  <c:v>1365</c:v>
                </c:pt>
                <c:pt idx="60">
                  <c:v>1258</c:v>
                </c:pt>
                <c:pt idx="61">
                  <c:v>1314</c:v>
                </c:pt>
                <c:pt idx="62">
                  <c:v>1338</c:v>
                </c:pt>
                <c:pt idx="63">
                  <c:v>997</c:v>
                </c:pt>
                <c:pt idx="64">
                  <c:v>1030</c:v>
                </c:pt>
                <c:pt idx="65">
                  <c:v>1027</c:v>
                </c:pt>
                <c:pt idx="66">
                  <c:v>1007</c:v>
                </c:pt>
                <c:pt idx="67">
                  <c:v>1083</c:v>
                </c:pt>
                <c:pt idx="68">
                  <c:v>1350</c:v>
                </c:pt>
                <c:pt idx="69">
                  <c:v>837</c:v>
                </c:pt>
                <c:pt idx="70">
                  <c:v>3750</c:v>
                </c:pt>
                <c:pt idx="71">
                  <c:v>1500</c:v>
                </c:pt>
                <c:pt idx="72">
                  <c:v>1428</c:v>
                </c:pt>
                <c:pt idx="73">
                  <c:v>1375</c:v>
                </c:pt>
                <c:pt idx="74">
                  <c:v>1080</c:v>
                </c:pt>
                <c:pt idx="75">
                  <c:v>900</c:v>
                </c:pt>
                <c:pt idx="76">
                  <c:v>1505</c:v>
                </c:pt>
                <c:pt idx="77">
                  <c:v>1142</c:v>
                </c:pt>
                <c:pt idx="78">
                  <c:v>1464</c:v>
                </c:pt>
                <c:pt idx="79">
                  <c:v>2116</c:v>
                </c:pt>
                <c:pt idx="80">
                  <c:v>1280</c:v>
                </c:pt>
                <c:pt idx="81">
                  <c:v>1159</c:v>
                </c:pt>
                <c:pt idx="82">
                  <c:v>1051</c:v>
                </c:pt>
                <c:pt idx="83">
                  <c:v>2250</c:v>
                </c:pt>
                <c:pt idx="84">
                  <c:v>2563</c:v>
                </c:pt>
                <c:pt idx="85">
                  <c:v>1400</c:v>
                </c:pt>
                <c:pt idx="86">
                  <c:v>1720</c:v>
                </c:pt>
                <c:pt idx="87">
                  <c:v>1740</c:v>
                </c:pt>
                <c:pt idx="88">
                  <c:v>1700</c:v>
                </c:pt>
                <c:pt idx="89">
                  <c:v>1620</c:v>
                </c:pt>
                <c:pt idx="90">
                  <c:v>1630</c:v>
                </c:pt>
                <c:pt idx="91">
                  <c:v>1920</c:v>
                </c:pt>
                <c:pt idx="92">
                  <c:v>1606</c:v>
                </c:pt>
                <c:pt idx="93">
                  <c:v>1535</c:v>
                </c:pt>
                <c:pt idx="94">
                  <c:v>1540</c:v>
                </c:pt>
                <c:pt idx="95">
                  <c:v>1739</c:v>
                </c:pt>
                <c:pt idx="96">
                  <c:v>1715</c:v>
                </c:pt>
                <c:pt idx="97">
                  <c:v>1305</c:v>
                </c:pt>
                <c:pt idx="98">
                  <c:v>1415</c:v>
                </c:pt>
                <c:pt idx="99">
                  <c:v>1580</c:v>
                </c:pt>
                <c:pt idx="100">
                  <c:v>1236</c:v>
                </c:pt>
                <c:pt idx="101">
                  <c:v>1229</c:v>
                </c:pt>
                <c:pt idx="102">
                  <c:v>1273</c:v>
                </c:pt>
                <c:pt idx="103">
                  <c:v>1165</c:v>
                </c:pt>
                <c:pt idx="104">
                  <c:v>1200</c:v>
                </c:pt>
                <c:pt idx="105">
                  <c:v>970</c:v>
                </c:pt>
              </c:numCache>
            </c:numRef>
          </c:xVal>
          <c:yVal>
            <c:numRef>
              <c:f>'Simple Regression'!$A$9:$A$114</c:f>
              <c:numCache>
                <c:formatCode>General</c:formatCode>
                <c:ptCount val="106"/>
                <c:pt idx="0">
                  <c:v>2050</c:v>
                </c:pt>
                <c:pt idx="1">
                  <c:v>2080</c:v>
                </c:pt>
                <c:pt idx="2">
                  <c:v>2150</c:v>
                </c:pt>
                <c:pt idx="3">
                  <c:v>2150</c:v>
                </c:pt>
                <c:pt idx="4">
                  <c:v>1999</c:v>
                </c:pt>
                <c:pt idx="5">
                  <c:v>1900</c:v>
                </c:pt>
                <c:pt idx="6">
                  <c:v>1800</c:v>
                </c:pt>
                <c:pt idx="7">
                  <c:v>1560</c:v>
                </c:pt>
                <c:pt idx="8">
                  <c:v>1449</c:v>
                </c:pt>
                <c:pt idx="9">
                  <c:v>1375</c:v>
                </c:pt>
                <c:pt idx="10">
                  <c:v>1270</c:v>
                </c:pt>
                <c:pt idx="11">
                  <c:v>1250</c:v>
                </c:pt>
                <c:pt idx="12">
                  <c:v>1235</c:v>
                </c:pt>
                <c:pt idx="13">
                  <c:v>1170</c:v>
                </c:pt>
                <c:pt idx="14">
                  <c:v>1180</c:v>
                </c:pt>
                <c:pt idx="15">
                  <c:v>1155</c:v>
                </c:pt>
                <c:pt idx="16">
                  <c:v>1110</c:v>
                </c:pt>
                <c:pt idx="17">
                  <c:v>1139</c:v>
                </c:pt>
                <c:pt idx="18">
                  <c:v>995</c:v>
                </c:pt>
                <c:pt idx="19">
                  <c:v>995</c:v>
                </c:pt>
                <c:pt idx="20">
                  <c:v>975</c:v>
                </c:pt>
                <c:pt idx="21">
                  <c:v>975</c:v>
                </c:pt>
                <c:pt idx="22">
                  <c:v>900</c:v>
                </c:pt>
                <c:pt idx="23">
                  <c:v>960</c:v>
                </c:pt>
                <c:pt idx="24">
                  <c:v>860</c:v>
                </c:pt>
                <c:pt idx="25">
                  <c:v>1695</c:v>
                </c:pt>
                <c:pt idx="26">
                  <c:v>1300</c:v>
                </c:pt>
                <c:pt idx="27">
                  <c:v>1020</c:v>
                </c:pt>
                <c:pt idx="28">
                  <c:v>1020</c:v>
                </c:pt>
                <c:pt idx="29">
                  <c:v>922</c:v>
                </c:pt>
                <c:pt idx="30">
                  <c:v>925</c:v>
                </c:pt>
                <c:pt idx="31">
                  <c:v>899</c:v>
                </c:pt>
                <c:pt idx="32">
                  <c:v>850</c:v>
                </c:pt>
                <c:pt idx="33">
                  <c:v>890</c:v>
                </c:pt>
                <c:pt idx="34">
                  <c:v>870</c:v>
                </c:pt>
                <c:pt idx="35">
                  <c:v>700</c:v>
                </c:pt>
                <c:pt idx="36">
                  <c:v>720</c:v>
                </c:pt>
                <c:pt idx="37">
                  <c:v>749</c:v>
                </c:pt>
                <c:pt idx="38">
                  <c:v>731</c:v>
                </c:pt>
                <c:pt idx="39">
                  <c:v>725</c:v>
                </c:pt>
                <c:pt idx="40">
                  <c:v>670</c:v>
                </c:pt>
                <c:pt idx="41">
                  <c:v>2150</c:v>
                </c:pt>
                <c:pt idx="42">
                  <c:v>1599</c:v>
                </c:pt>
                <c:pt idx="43">
                  <c:v>1350</c:v>
                </c:pt>
                <c:pt idx="44">
                  <c:v>1299</c:v>
                </c:pt>
                <c:pt idx="45">
                  <c:v>1250</c:v>
                </c:pt>
                <c:pt idx="46">
                  <c:v>1239</c:v>
                </c:pt>
                <c:pt idx="47">
                  <c:v>1200</c:v>
                </c:pt>
                <c:pt idx="48">
                  <c:v>1125</c:v>
                </c:pt>
                <c:pt idx="49">
                  <c:v>1100</c:v>
                </c:pt>
                <c:pt idx="50">
                  <c:v>1080</c:v>
                </c:pt>
                <c:pt idx="51">
                  <c:v>1050</c:v>
                </c:pt>
                <c:pt idx="52">
                  <c:v>1049</c:v>
                </c:pt>
                <c:pt idx="53">
                  <c:v>955</c:v>
                </c:pt>
                <c:pt idx="54">
                  <c:v>934</c:v>
                </c:pt>
                <c:pt idx="55">
                  <c:v>875</c:v>
                </c:pt>
                <c:pt idx="56">
                  <c:v>889</c:v>
                </c:pt>
                <c:pt idx="57">
                  <c:v>855</c:v>
                </c:pt>
                <c:pt idx="58">
                  <c:v>835</c:v>
                </c:pt>
                <c:pt idx="59">
                  <c:v>810</c:v>
                </c:pt>
                <c:pt idx="60">
                  <c:v>805</c:v>
                </c:pt>
                <c:pt idx="61">
                  <c:v>799</c:v>
                </c:pt>
                <c:pt idx="62">
                  <c:v>750</c:v>
                </c:pt>
                <c:pt idx="63">
                  <c:v>759</c:v>
                </c:pt>
                <c:pt idx="64">
                  <c:v>750</c:v>
                </c:pt>
                <c:pt idx="65">
                  <c:v>730</c:v>
                </c:pt>
                <c:pt idx="66">
                  <c:v>729</c:v>
                </c:pt>
                <c:pt idx="67">
                  <c:v>710</c:v>
                </c:pt>
                <c:pt idx="68">
                  <c:v>670</c:v>
                </c:pt>
                <c:pt idx="69">
                  <c:v>619</c:v>
                </c:pt>
                <c:pt idx="70">
                  <c:v>1295</c:v>
                </c:pt>
                <c:pt idx="71">
                  <c:v>975</c:v>
                </c:pt>
                <c:pt idx="72">
                  <c:v>939</c:v>
                </c:pt>
                <c:pt idx="73">
                  <c:v>820</c:v>
                </c:pt>
                <c:pt idx="74">
                  <c:v>780</c:v>
                </c:pt>
                <c:pt idx="75">
                  <c:v>770</c:v>
                </c:pt>
                <c:pt idx="76">
                  <c:v>700</c:v>
                </c:pt>
                <c:pt idx="77">
                  <c:v>540</c:v>
                </c:pt>
                <c:pt idx="78">
                  <c:v>1070</c:v>
                </c:pt>
                <c:pt idx="79">
                  <c:v>2100</c:v>
                </c:pt>
                <c:pt idx="80">
                  <c:v>725</c:v>
                </c:pt>
                <c:pt idx="81">
                  <c:v>660</c:v>
                </c:pt>
                <c:pt idx="82">
                  <c:v>580</c:v>
                </c:pt>
                <c:pt idx="83">
                  <c:v>1844</c:v>
                </c:pt>
                <c:pt idx="84">
                  <c:v>1580</c:v>
                </c:pt>
                <c:pt idx="85">
                  <c:v>699</c:v>
                </c:pt>
                <c:pt idx="86">
                  <c:v>1160</c:v>
                </c:pt>
                <c:pt idx="87">
                  <c:v>1109</c:v>
                </c:pt>
                <c:pt idx="88">
                  <c:v>1129</c:v>
                </c:pt>
                <c:pt idx="89">
                  <c:v>1050</c:v>
                </c:pt>
                <c:pt idx="90">
                  <c:v>1045</c:v>
                </c:pt>
                <c:pt idx="91">
                  <c:v>1050</c:v>
                </c:pt>
                <c:pt idx="92">
                  <c:v>1020</c:v>
                </c:pt>
                <c:pt idx="93">
                  <c:v>1000</c:v>
                </c:pt>
                <c:pt idx="94">
                  <c:v>1030</c:v>
                </c:pt>
                <c:pt idx="95">
                  <c:v>975</c:v>
                </c:pt>
                <c:pt idx="96">
                  <c:v>950</c:v>
                </c:pt>
                <c:pt idx="97">
                  <c:v>940</c:v>
                </c:pt>
                <c:pt idx="98">
                  <c:v>920</c:v>
                </c:pt>
                <c:pt idx="99">
                  <c:v>945</c:v>
                </c:pt>
                <c:pt idx="100">
                  <c:v>874</c:v>
                </c:pt>
                <c:pt idx="101">
                  <c:v>872</c:v>
                </c:pt>
                <c:pt idx="102">
                  <c:v>870</c:v>
                </c:pt>
                <c:pt idx="103">
                  <c:v>869</c:v>
                </c:pt>
                <c:pt idx="104">
                  <c:v>766</c:v>
                </c:pt>
                <c:pt idx="105">
                  <c:v>739</c:v>
                </c:pt>
              </c:numCache>
            </c:numRef>
          </c:yVal>
        </c:ser>
        <c:axId val="147435520"/>
        <c:axId val="147437056"/>
      </c:scatterChart>
      <c:valAx>
        <c:axId val="147435520"/>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37056"/>
        <c:crosses val="autoZero"/>
        <c:crossBetween val="midCat"/>
      </c:valAx>
      <c:valAx>
        <c:axId val="14743705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35520"/>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Histogram</a:t>
            </a:r>
          </a:p>
        </c:rich>
      </c:tx>
      <c:layout>
        <c:manualLayout>
          <c:xMode val="edge"/>
          <c:yMode val="edge"/>
          <c:x val="0.39062613995284484"/>
          <c:y val="4.1840973197852342E-2"/>
        </c:manualLayout>
      </c:layout>
      <c:spPr>
        <a:noFill/>
        <a:ln w="25400">
          <a:noFill/>
        </a:ln>
      </c:spPr>
    </c:title>
    <c:plotArea>
      <c:layout>
        <c:manualLayout>
          <c:layoutTarget val="inner"/>
          <c:xMode val="edge"/>
          <c:yMode val="edge"/>
          <c:x val="0.15719105258978572"/>
          <c:y val="0.2861746443757377"/>
          <c:w val="0.80602220583273099"/>
          <c:h val="0.42765424384239453"/>
        </c:manualLayout>
      </c:layout>
      <c:barChart>
        <c:barDir val="col"/>
        <c:grouping val="clustered"/>
        <c:ser>
          <c:idx val="0"/>
          <c:order val="0"/>
          <c:tx>
            <c:v>Frequency</c:v>
          </c:tx>
          <c:spPr>
            <a:solidFill>
              <a:srgbClr val="9999FF"/>
            </a:solidFill>
            <a:ln w="12700">
              <a:solidFill>
                <a:srgbClr val="000000"/>
              </a:solidFill>
              <a:prstDash val="solid"/>
            </a:ln>
          </c:spPr>
          <c:cat>
            <c:numRef>
              <c:f>'[1]CEO Salary'!$B$144:$B$152</c:f>
              <c:numCache>
                <c:formatCode>General</c:formatCode>
                <c:ptCount val="9"/>
                <c:pt idx="0">
                  <c:v>-400</c:v>
                </c:pt>
                <c:pt idx="1">
                  <c:v>-200</c:v>
                </c:pt>
                <c:pt idx="2">
                  <c:v>0</c:v>
                </c:pt>
                <c:pt idx="3">
                  <c:v>200</c:v>
                </c:pt>
                <c:pt idx="4">
                  <c:v>400</c:v>
                </c:pt>
                <c:pt idx="5">
                  <c:v>600</c:v>
                </c:pt>
                <c:pt idx="6">
                  <c:v>800</c:v>
                </c:pt>
                <c:pt idx="7">
                  <c:v>1000</c:v>
                </c:pt>
                <c:pt idx="8">
                  <c:v>1200</c:v>
                </c:pt>
              </c:numCache>
            </c:numRef>
          </c:cat>
          <c:val>
            <c:numRef>
              <c:f>'[1]CEO Salary'!$C$144:$C$152</c:f>
              <c:numCache>
                <c:formatCode>General</c:formatCode>
                <c:ptCount val="9"/>
                <c:pt idx="0">
                  <c:v>4</c:v>
                </c:pt>
                <c:pt idx="1">
                  <c:v>8</c:v>
                </c:pt>
                <c:pt idx="2">
                  <c:v>14</c:v>
                </c:pt>
                <c:pt idx="3">
                  <c:v>9</c:v>
                </c:pt>
                <c:pt idx="4">
                  <c:v>4</c:v>
                </c:pt>
                <c:pt idx="5">
                  <c:v>3</c:v>
                </c:pt>
                <c:pt idx="6">
                  <c:v>0</c:v>
                </c:pt>
                <c:pt idx="7">
                  <c:v>1</c:v>
                </c:pt>
                <c:pt idx="8">
                  <c:v>1</c:v>
                </c:pt>
              </c:numCache>
            </c:numRef>
          </c:val>
        </c:ser>
        <c:gapWidth val="0"/>
        <c:axId val="147010304"/>
        <c:axId val="147012608"/>
      </c:barChart>
      <c:catAx>
        <c:axId val="147010304"/>
        <c:scaling>
          <c:orientation val="minMax"/>
        </c:scaling>
        <c:axPos val="b"/>
        <c:title>
          <c:tx>
            <c:rich>
              <a:bodyPr/>
              <a:lstStyle/>
              <a:p>
                <a:pPr>
                  <a:defRPr sz="1000" b="1" i="0" u="none" strike="noStrike" baseline="0">
                    <a:solidFill>
                      <a:srgbClr val="000000"/>
                    </a:solidFill>
                    <a:latin typeface="Arial"/>
                    <a:ea typeface="Arial"/>
                    <a:cs typeface="Arial"/>
                  </a:defRPr>
                </a:pPr>
                <a:r>
                  <a:rPr lang="en-US"/>
                  <a:t>Residual</a:t>
                </a:r>
              </a:p>
            </c:rich>
          </c:tx>
          <c:layout>
            <c:manualLayout>
              <c:xMode val="edge"/>
              <c:yMode val="edge"/>
              <c:x val="0.48958472351972959"/>
              <c:y val="0.84100412759608378"/>
            </c:manualLayout>
          </c:layout>
          <c:spPr>
            <a:noFill/>
            <a:ln w="25400">
              <a:noFill/>
            </a:ln>
          </c:spPr>
        </c:title>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7012608"/>
        <c:crosses val="autoZero"/>
        <c:auto val="1"/>
        <c:lblAlgn val="ctr"/>
        <c:lblOffset val="100"/>
        <c:tickLblSkip val="1"/>
        <c:tickMarkSkip val="1"/>
      </c:catAx>
      <c:valAx>
        <c:axId val="147012608"/>
        <c:scaling>
          <c:orientation val="minMax"/>
        </c:scaling>
        <c:axPos val="l"/>
        <c:title>
          <c:tx>
            <c:rich>
              <a:bodyPr/>
              <a:lstStyle/>
              <a:p>
                <a:pPr>
                  <a:defRPr sz="1000" b="1" i="0" u="none" strike="noStrike" baseline="0">
                    <a:solidFill>
                      <a:srgbClr val="000000"/>
                    </a:solidFill>
                    <a:latin typeface="Arial"/>
                    <a:ea typeface="Arial"/>
                    <a:cs typeface="Arial"/>
                  </a:defRPr>
                </a:pPr>
                <a:r>
                  <a:rPr lang="en-US"/>
                  <a:t>Frequency</a:t>
                </a:r>
              </a:p>
            </c:rich>
          </c:tx>
          <c:layout>
            <c:manualLayout>
              <c:xMode val="edge"/>
              <c:yMode val="edge"/>
              <c:x val="4.1666666666666664E-2"/>
              <c:y val="0.34309624160050534"/>
            </c:manualLayout>
          </c:layout>
          <c:spPr>
            <a:noFill/>
            <a:ln w="25400">
              <a:noFill/>
            </a:ln>
          </c:spPr>
        </c:title>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7010304"/>
        <c:crosses val="autoZero"/>
        <c:crossBetween val="between"/>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41850262970002317"/>
          <c:y val="3.8062283737024222E-2"/>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title>
    <c:plotArea>
      <c:layout>
        <c:manualLayout>
          <c:layoutTarget val="inner"/>
          <c:xMode val="edge"/>
          <c:yMode val="edge"/>
          <c:x val="0.22466984515875074"/>
          <c:y val="0.17647088639247405"/>
          <c:w val="0.6740095354762522"/>
          <c:h val="0.55017393992947783"/>
        </c:manualLayout>
      </c:layout>
      <c:scatterChart>
        <c:scatterStyle val="lineMarker"/>
        <c:ser>
          <c:idx val="0"/>
          <c:order val="0"/>
          <c:tx>
            <c:strRef>
              <c:f>'[1]CEO Salary'!$C$86</c:f>
              <c:strCache>
                <c:ptCount val="1"/>
                <c:pt idx="0">
                  <c:v>Residuals</c:v>
                </c:pt>
              </c:strCache>
            </c:strRef>
          </c:tx>
          <c:spPr>
            <a:ln w="28575">
              <a:noFill/>
            </a:ln>
          </c:spPr>
          <c:marker>
            <c:symbol val="diamond"/>
            <c:size val="5"/>
            <c:spPr>
              <a:solidFill>
                <a:srgbClr val="000080"/>
              </a:solidFill>
              <a:ln>
                <a:solidFill>
                  <a:srgbClr val="000080"/>
                </a:solidFill>
                <a:prstDash val="solid"/>
              </a:ln>
            </c:spPr>
          </c:marker>
          <c:xVal>
            <c:numRef>
              <c:f>'[1]CEO Salary'!$B$87:$B$130</c:f>
              <c:numCache>
                <c:formatCode>General</c:formatCode>
                <c:ptCount val="44"/>
                <c:pt idx="0">
                  <c:v>947.23893591488536</c:v>
                </c:pt>
                <c:pt idx="1">
                  <c:v>974.29264047515244</c:v>
                </c:pt>
                <c:pt idx="2">
                  <c:v>214.6288056098785</c:v>
                </c:pt>
                <c:pt idx="3">
                  <c:v>693.24144116316313</c:v>
                </c:pt>
                <c:pt idx="4">
                  <c:v>514.38410510756012</c:v>
                </c:pt>
                <c:pt idx="5">
                  <c:v>1012.4899154672376</c:v>
                </c:pt>
                <c:pt idx="6">
                  <c:v>480.61589489243954</c:v>
                </c:pt>
                <c:pt idx="7">
                  <c:v>1143.3356603492052</c:v>
                </c:pt>
                <c:pt idx="8">
                  <c:v>962.23592103420515</c:v>
                </c:pt>
                <c:pt idx="9">
                  <c:v>882.90024461420035</c:v>
                </c:pt>
                <c:pt idx="10">
                  <c:v>838.60891928166416</c:v>
                </c:pt>
                <c:pt idx="11">
                  <c:v>956.39028136649927</c:v>
                </c:pt>
                <c:pt idx="12">
                  <c:v>920.13097867357578</c:v>
                </c:pt>
                <c:pt idx="13">
                  <c:v>1091.9430591113075</c:v>
                </c:pt>
                <c:pt idx="14">
                  <c:v>2493.939937289214</c:v>
                </c:pt>
                <c:pt idx="15">
                  <c:v>1707.5397868263112</c:v>
                </c:pt>
                <c:pt idx="16">
                  <c:v>1019.1649784615822</c:v>
                </c:pt>
                <c:pt idx="17">
                  <c:v>875.49413167764874</c:v>
                </c:pt>
                <c:pt idx="18">
                  <c:v>1005.4690557907036</c:v>
                </c:pt>
                <c:pt idx="19">
                  <c:v>991.46061931195686</c:v>
                </c:pt>
                <c:pt idx="20">
                  <c:v>1045.2021366183612</c:v>
                </c:pt>
                <c:pt idx="21">
                  <c:v>986.05821845904575</c:v>
                </c:pt>
                <c:pt idx="22">
                  <c:v>919.529863475198</c:v>
                </c:pt>
                <c:pt idx="23">
                  <c:v>1039.0994216723607</c:v>
                </c:pt>
                <c:pt idx="24">
                  <c:v>1773.2225959969303</c:v>
                </c:pt>
                <c:pt idx="25">
                  <c:v>1007.6406352468518</c:v>
                </c:pt>
                <c:pt idx="26">
                  <c:v>985.21075311123445</c:v>
                </c:pt>
                <c:pt idx="27">
                  <c:v>951.28296632746992</c:v>
                </c:pt>
                <c:pt idx="28">
                  <c:v>1048.5593226576955</c:v>
                </c:pt>
                <c:pt idx="29">
                  <c:v>937.71448053971801</c:v>
                </c:pt>
                <c:pt idx="30">
                  <c:v>851.14321873496397</c:v>
                </c:pt>
                <c:pt idx="31">
                  <c:v>918.81790691874016</c:v>
                </c:pt>
                <c:pt idx="32">
                  <c:v>1007.7638175071704</c:v>
                </c:pt>
                <c:pt idx="33">
                  <c:v>1003.1481026918138</c:v>
                </c:pt>
                <c:pt idx="34">
                  <c:v>1034.5684268731413</c:v>
                </c:pt>
                <c:pt idx="35">
                  <c:v>797.65941902256304</c:v>
                </c:pt>
                <c:pt idx="36">
                  <c:v>953.69640849728648</c:v>
                </c:pt>
                <c:pt idx="37">
                  <c:v>1252.4626471830738</c:v>
                </c:pt>
                <c:pt idx="38">
                  <c:v>831.98811638090626</c:v>
                </c:pt>
                <c:pt idx="39">
                  <c:v>956.53680467671586</c:v>
                </c:pt>
                <c:pt idx="40">
                  <c:v>1087.9261160857905</c:v>
                </c:pt>
                <c:pt idx="41">
                  <c:v>972.69568803241305</c:v>
                </c:pt>
                <c:pt idx="42">
                  <c:v>827.16847102667577</c:v>
                </c:pt>
                <c:pt idx="43">
                  <c:v>974.75914984548058</c:v>
                </c:pt>
              </c:numCache>
            </c:numRef>
          </c:xVal>
          <c:yVal>
            <c:numRef>
              <c:f>'[1]CEO Salary'!$C$87:$C$130</c:f>
              <c:numCache>
                <c:formatCode>General</c:formatCode>
                <c:ptCount val="44"/>
                <c:pt idx="0">
                  <c:v>2.7800640851146454</c:v>
                </c:pt>
                <c:pt idx="1">
                  <c:v>375.70735952484756</c:v>
                </c:pt>
                <c:pt idx="2">
                  <c:v>1110.3711943901214</c:v>
                </c:pt>
                <c:pt idx="3">
                  <c:v>-693.24144116316313</c:v>
                </c:pt>
                <c:pt idx="4">
                  <c:v>135.61589489243988</c:v>
                </c:pt>
                <c:pt idx="5">
                  <c:v>-443.73991546723755</c:v>
                </c:pt>
                <c:pt idx="6">
                  <c:v>-135.61589489243954</c:v>
                </c:pt>
                <c:pt idx="7">
                  <c:v>583.91433965079477</c:v>
                </c:pt>
                <c:pt idx="8">
                  <c:v>10.514078965794852</c:v>
                </c:pt>
                <c:pt idx="9">
                  <c:v>-57.900244614200346</c:v>
                </c:pt>
                <c:pt idx="10">
                  <c:v>-283.60891928166416</c:v>
                </c:pt>
                <c:pt idx="11">
                  <c:v>-236.39028136649927</c:v>
                </c:pt>
                <c:pt idx="12">
                  <c:v>79.869021326424217</c:v>
                </c:pt>
                <c:pt idx="13">
                  <c:v>184.53594088869249</c:v>
                </c:pt>
                <c:pt idx="14">
                  <c:v>506.06006271078604</c:v>
                </c:pt>
                <c:pt idx="15">
                  <c:v>-47.539786826311229</c:v>
                </c:pt>
                <c:pt idx="16">
                  <c:v>210.00202153841769</c:v>
                </c:pt>
                <c:pt idx="17">
                  <c:v>208.47986832235119</c:v>
                </c:pt>
                <c:pt idx="18">
                  <c:v>-375.0400557907036</c:v>
                </c:pt>
                <c:pt idx="19">
                  <c:v>-91.460619311956862</c:v>
                </c:pt>
                <c:pt idx="20">
                  <c:v>-95.202136618361237</c:v>
                </c:pt>
                <c:pt idx="21">
                  <c:v>-304.24021845904576</c:v>
                </c:pt>
                <c:pt idx="22">
                  <c:v>6.994136524802002</c:v>
                </c:pt>
                <c:pt idx="23">
                  <c:v>-0.63742167236068781</c:v>
                </c:pt>
                <c:pt idx="24">
                  <c:v>-273.22259599693029</c:v>
                </c:pt>
                <c:pt idx="25">
                  <c:v>-7.6406352468518435</c:v>
                </c:pt>
                <c:pt idx="26">
                  <c:v>-254.96075311123445</c:v>
                </c:pt>
                <c:pt idx="27">
                  <c:v>192.71703367253008</c:v>
                </c:pt>
                <c:pt idx="28">
                  <c:v>451.44067734230453</c:v>
                </c:pt>
                <c:pt idx="29">
                  <c:v>18.285519460281989</c:v>
                </c:pt>
                <c:pt idx="30">
                  <c:v>-228.06621873496397</c:v>
                </c:pt>
                <c:pt idx="31">
                  <c:v>-421.70290691874015</c:v>
                </c:pt>
                <c:pt idx="32">
                  <c:v>-107.74781750717045</c:v>
                </c:pt>
                <c:pt idx="33">
                  <c:v>-3.1481026918138468</c:v>
                </c:pt>
                <c:pt idx="34">
                  <c:v>344.1845731268586</c:v>
                </c:pt>
                <c:pt idx="35">
                  <c:v>-102.531419022563</c:v>
                </c:pt>
                <c:pt idx="36">
                  <c:v>-173.69640849728648</c:v>
                </c:pt>
                <c:pt idx="37">
                  <c:v>-132.4696471830739</c:v>
                </c:pt>
                <c:pt idx="38">
                  <c:v>-81.988116380906263</c:v>
                </c:pt>
                <c:pt idx="39">
                  <c:v>-181.53680467671586</c:v>
                </c:pt>
                <c:pt idx="40">
                  <c:v>-544.02011608579051</c:v>
                </c:pt>
                <c:pt idx="41">
                  <c:v>-247.69568803241305</c:v>
                </c:pt>
                <c:pt idx="42">
                  <c:v>110.33152897332423</c:v>
                </c:pt>
                <c:pt idx="43">
                  <c:v>993.24085015451942</c:v>
                </c:pt>
              </c:numCache>
            </c:numRef>
          </c:yVal>
        </c:ser>
        <c:axId val="147040512"/>
        <c:axId val="147047168"/>
      </c:scatterChart>
      <c:valAx>
        <c:axId val="147040512"/>
        <c:scaling>
          <c:orientation val="minMax"/>
        </c:scaling>
        <c:axPos val="b"/>
        <c:title>
          <c:tx>
            <c:rich>
              <a:bodyPr/>
              <a:lstStyle/>
              <a:p>
                <a:pPr>
                  <a:defRPr sz="1700" b="1" i="0" u="none" strike="noStrike" baseline="0">
                    <a:solidFill>
                      <a:srgbClr val="000000"/>
                    </a:solidFill>
                    <a:latin typeface="Arial"/>
                    <a:ea typeface="Arial"/>
                    <a:cs typeface="Arial"/>
                  </a:defRPr>
                </a:pPr>
                <a:r>
                  <a:rPr lang="en-US"/>
                  <a:t>Predicted Salary</a:t>
                </a:r>
              </a:p>
            </c:rich>
          </c:tx>
          <c:layout>
            <c:manualLayout>
              <c:xMode val="edge"/>
              <c:yMode val="edge"/>
              <c:x val="0.35462595911143291"/>
              <c:y val="0.79238899635815407"/>
            </c:manualLayout>
          </c:layout>
          <c:spPr>
            <a:noFill/>
            <a:ln w="25400">
              <a:noFill/>
            </a:ln>
          </c:spPr>
        </c:title>
        <c:numFmt formatCode="General" sourceLinked="1"/>
        <c:tickLblPos val="nextTo"/>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47047168"/>
        <c:crosses val="autoZero"/>
        <c:crossBetween val="midCat"/>
      </c:valAx>
      <c:valAx>
        <c:axId val="147047168"/>
        <c:scaling>
          <c:orientation val="minMax"/>
        </c:scaling>
        <c:axPos val="l"/>
        <c:majorGridlines>
          <c:spPr>
            <a:ln w="3175">
              <a:solidFill>
                <a:srgbClr val="000000"/>
              </a:solidFill>
              <a:prstDash val="solid"/>
            </a:ln>
          </c:spPr>
        </c:majorGridlines>
        <c:title>
          <c:tx>
            <c:rich>
              <a:bodyPr/>
              <a:lstStyle/>
              <a:p>
                <a:pPr>
                  <a:defRPr sz="1700" b="1" i="0" u="none" strike="noStrike" baseline="0">
                    <a:solidFill>
                      <a:srgbClr val="000000"/>
                    </a:solidFill>
                    <a:latin typeface="Arial"/>
                    <a:ea typeface="Arial"/>
                    <a:cs typeface="Arial"/>
                  </a:defRPr>
                </a:pPr>
                <a:r>
                  <a:rPr lang="en-US"/>
                  <a:t>Residual</a:t>
                </a:r>
              </a:p>
            </c:rich>
          </c:tx>
          <c:layout>
            <c:manualLayout>
              <c:xMode val="edge"/>
              <c:yMode val="edge"/>
              <c:x val="1.1013163584437003E-2"/>
              <c:y val="0.29065780272275654"/>
            </c:manualLayout>
          </c:layout>
          <c:spPr>
            <a:noFill/>
            <a:ln w="25400">
              <a:noFill/>
            </a:ln>
          </c:spPr>
        </c:title>
        <c:numFmt formatCode="General" sourceLinked="1"/>
        <c:tickLblPos val="nextTo"/>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47040512"/>
        <c:crosses val="autoZero"/>
        <c:crossBetween val="midCat"/>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Histogram</a:t>
            </a:r>
          </a:p>
        </c:rich>
      </c:tx>
      <c:layout/>
    </c:title>
    <c:plotArea>
      <c:layout>
        <c:manualLayout>
          <c:layoutTarget val="inner"/>
          <c:xMode val="edge"/>
          <c:yMode val="edge"/>
          <c:x val="0.14971240782910497"/>
          <c:y val="0.27423859807635864"/>
          <c:w val="0.60460780084830845"/>
          <c:h val="0.4819951117705697"/>
        </c:manualLayout>
      </c:layout>
      <c:barChart>
        <c:barDir val="col"/>
        <c:grouping val="clustered"/>
        <c:ser>
          <c:idx val="0"/>
          <c:order val="0"/>
          <c:tx>
            <c:v>Frequency</c:v>
          </c:tx>
          <c:cat>
            <c:numRef>
              <c:f>'CEO Salary'!$K$143:$K$152</c:f>
              <c:numCache>
                <c:formatCode>General</c:formatCode>
                <c:ptCount val="10"/>
                <c:pt idx="0">
                  <c:v>-400</c:v>
                </c:pt>
                <c:pt idx="1">
                  <c:v>-200</c:v>
                </c:pt>
                <c:pt idx="2">
                  <c:v>0</c:v>
                </c:pt>
                <c:pt idx="3">
                  <c:v>200</c:v>
                </c:pt>
                <c:pt idx="4">
                  <c:v>400</c:v>
                </c:pt>
                <c:pt idx="5">
                  <c:v>600</c:v>
                </c:pt>
                <c:pt idx="6">
                  <c:v>800</c:v>
                </c:pt>
                <c:pt idx="7">
                  <c:v>1000</c:v>
                </c:pt>
                <c:pt idx="8">
                  <c:v>1200</c:v>
                </c:pt>
              </c:numCache>
            </c:numRef>
          </c:cat>
          <c:val>
            <c:numRef>
              <c:f>'CEO Salary'!$L$143:$L$152</c:f>
              <c:numCache>
                <c:formatCode>General</c:formatCode>
                <c:ptCount val="10"/>
                <c:pt idx="0">
                  <c:v>4</c:v>
                </c:pt>
                <c:pt idx="1">
                  <c:v>8</c:v>
                </c:pt>
                <c:pt idx="2">
                  <c:v>14</c:v>
                </c:pt>
                <c:pt idx="3">
                  <c:v>9</c:v>
                </c:pt>
                <c:pt idx="4">
                  <c:v>4</c:v>
                </c:pt>
                <c:pt idx="5">
                  <c:v>3</c:v>
                </c:pt>
                <c:pt idx="6">
                  <c:v>0</c:v>
                </c:pt>
                <c:pt idx="7">
                  <c:v>1</c:v>
                </c:pt>
                <c:pt idx="8">
                  <c:v>1</c:v>
                </c:pt>
              </c:numCache>
            </c:numRef>
          </c:val>
        </c:ser>
        <c:gapWidth val="0"/>
        <c:axId val="147084800"/>
        <c:axId val="147086720"/>
      </c:barChart>
      <c:catAx>
        <c:axId val="147084800"/>
        <c:scaling>
          <c:orientation val="minMax"/>
        </c:scaling>
        <c:axPos val="b"/>
        <c:title>
          <c:tx>
            <c:rich>
              <a:bodyPr/>
              <a:lstStyle/>
              <a:p>
                <a:pPr>
                  <a:defRPr/>
                </a:pPr>
                <a:r>
                  <a:rPr lang="en-US"/>
                  <a:t>Residual</a:t>
                </a:r>
              </a:p>
            </c:rich>
          </c:tx>
          <c:layout/>
        </c:title>
        <c:numFmt formatCode="General" sourceLinked="1"/>
        <c:tickLblPos val="nextTo"/>
        <c:crossAx val="147086720"/>
        <c:crosses val="autoZero"/>
        <c:auto val="1"/>
        <c:lblAlgn val="ctr"/>
        <c:lblOffset val="100"/>
      </c:catAx>
      <c:valAx>
        <c:axId val="147086720"/>
        <c:scaling>
          <c:orientation val="minMax"/>
        </c:scaling>
        <c:axPos val="l"/>
        <c:title>
          <c:tx>
            <c:rich>
              <a:bodyPr/>
              <a:lstStyle/>
              <a:p>
                <a:pPr>
                  <a:defRPr/>
                </a:pPr>
                <a:r>
                  <a:rPr lang="en-US"/>
                  <a:t>Frequency</a:t>
                </a:r>
              </a:p>
            </c:rich>
          </c:tx>
          <c:layout/>
        </c:title>
        <c:numFmt formatCode="General" sourceLinked="1"/>
        <c:tickLblPos val="nextTo"/>
        <c:crossAx val="147084800"/>
        <c:crosses val="autoZero"/>
        <c:crossBetween val="between"/>
      </c:valAx>
    </c:plotArea>
    <c:legend>
      <c:legendPos val="r"/>
      <c:layout>
        <c:manualLayout>
          <c:xMode val="edge"/>
          <c:yMode val="edge"/>
          <c:x val="0.78694983602478252"/>
          <c:y val="0.54016693560494877"/>
          <c:w val="0.18810020470836264"/>
          <c:h val="8.0332518628428273E-2"/>
        </c:manualLayout>
      </c:layout>
    </c:legend>
    <c:plotVisOnly val="1"/>
    <c:dispBlanksAs val="gap"/>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layout/>
    </c:title>
    <c:plotArea>
      <c:layout>
        <c:manualLayout>
          <c:layoutTarget val="inner"/>
          <c:xMode val="edge"/>
          <c:yMode val="edge"/>
          <c:x val="0.12666671820748626"/>
          <c:y val="0.26273570224927778"/>
          <c:w val="0.63666692572710193"/>
          <c:h val="0.64343437285537419"/>
        </c:manualLayout>
      </c:layout>
      <c:scatterChart>
        <c:scatterStyle val="lineMarker"/>
        <c:ser>
          <c:idx val="0"/>
          <c:order val="0"/>
          <c:tx>
            <c:strRef>
              <c:f>'CEO Salary'!$C$86</c:f>
              <c:strCache>
                <c:ptCount val="1"/>
                <c:pt idx="0">
                  <c:v>Residuals</c:v>
                </c:pt>
              </c:strCache>
            </c:strRef>
          </c:tx>
          <c:spPr>
            <a:ln w="28575">
              <a:noFill/>
            </a:ln>
          </c:spPr>
          <c:xVal>
            <c:numRef>
              <c:f>'CEO Salary'!$B$87:$B$130</c:f>
              <c:numCache>
                <c:formatCode>General</c:formatCode>
                <c:ptCount val="44"/>
                <c:pt idx="0">
                  <c:v>947.23893591488536</c:v>
                </c:pt>
                <c:pt idx="1">
                  <c:v>974.29264047515244</c:v>
                </c:pt>
                <c:pt idx="2">
                  <c:v>214.6288056098785</c:v>
                </c:pt>
                <c:pt idx="3">
                  <c:v>693.24144116316313</c:v>
                </c:pt>
                <c:pt idx="4">
                  <c:v>514.38410510756012</c:v>
                </c:pt>
                <c:pt idx="5">
                  <c:v>1012.4899154672376</c:v>
                </c:pt>
                <c:pt idx="6">
                  <c:v>480.61589489243954</c:v>
                </c:pt>
                <c:pt idx="7">
                  <c:v>1143.3356603492052</c:v>
                </c:pt>
                <c:pt idx="8">
                  <c:v>962.23592103420515</c:v>
                </c:pt>
                <c:pt idx="9">
                  <c:v>882.90024461420035</c:v>
                </c:pt>
                <c:pt idx="10">
                  <c:v>838.60891928166416</c:v>
                </c:pt>
                <c:pt idx="11">
                  <c:v>956.39028136649927</c:v>
                </c:pt>
                <c:pt idx="12">
                  <c:v>920.13097867357578</c:v>
                </c:pt>
                <c:pt idx="13">
                  <c:v>1091.9430591113075</c:v>
                </c:pt>
                <c:pt idx="14">
                  <c:v>2493.939937289214</c:v>
                </c:pt>
                <c:pt idx="15">
                  <c:v>1707.5397868263112</c:v>
                </c:pt>
                <c:pt idx="16">
                  <c:v>1019.1649784615822</c:v>
                </c:pt>
                <c:pt idx="17">
                  <c:v>875.49413167764874</c:v>
                </c:pt>
                <c:pt idx="18">
                  <c:v>1005.4690557907036</c:v>
                </c:pt>
                <c:pt idx="19">
                  <c:v>991.46061931195686</c:v>
                </c:pt>
                <c:pt idx="20">
                  <c:v>1045.2021366183612</c:v>
                </c:pt>
                <c:pt idx="21">
                  <c:v>986.05821845904575</c:v>
                </c:pt>
                <c:pt idx="22">
                  <c:v>919.529863475198</c:v>
                </c:pt>
                <c:pt idx="23">
                  <c:v>1039.0994216723607</c:v>
                </c:pt>
                <c:pt idx="24">
                  <c:v>1773.2225959969303</c:v>
                </c:pt>
                <c:pt idx="25">
                  <c:v>1007.6406352468518</c:v>
                </c:pt>
                <c:pt idx="26">
                  <c:v>985.21075311123445</c:v>
                </c:pt>
                <c:pt idx="27">
                  <c:v>951.28296632746992</c:v>
                </c:pt>
                <c:pt idx="28">
                  <c:v>1048.5593226576955</c:v>
                </c:pt>
                <c:pt idx="29">
                  <c:v>937.71448053971801</c:v>
                </c:pt>
                <c:pt idx="30">
                  <c:v>851.14321873496397</c:v>
                </c:pt>
                <c:pt idx="31">
                  <c:v>918.81790691874016</c:v>
                </c:pt>
                <c:pt idx="32">
                  <c:v>1007.7638175071704</c:v>
                </c:pt>
                <c:pt idx="33">
                  <c:v>1003.1481026918138</c:v>
                </c:pt>
                <c:pt idx="34">
                  <c:v>1034.5684268731413</c:v>
                </c:pt>
                <c:pt idx="35">
                  <c:v>797.65941902256304</c:v>
                </c:pt>
                <c:pt idx="36">
                  <c:v>953.69640849728648</c:v>
                </c:pt>
                <c:pt idx="37">
                  <c:v>1252.4626471830738</c:v>
                </c:pt>
                <c:pt idx="38">
                  <c:v>831.98811638090626</c:v>
                </c:pt>
                <c:pt idx="39">
                  <c:v>956.53680467671586</c:v>
                </c:pt>
                <c:pt idx="40">
                  <c:v>1087.9261160857905</c:v>
                </c:pt>
                <c:pt idx="41">
                  <c:v>972.69568803241305</c:v>
                </c:pt>
                <c:pt idx="42">
                  <c:v>827.16847102667577</c:v>
                </c:pt>
                <c:pt idx="43">
                  <c:v>974.75914984548058</c:v>
                </c:pt>
              </c:numCache>
            </c:numRef>
          </c:xVal>
          <c:yVal>
            <c:numRef>
              <c:f>'CEO Salary'!$C$87:$C$130</c:f>
              <c:numCache>
                <c:formatCode>General</c:formatCode>
                <c:ptCount val="44"/>
                <c:pt idx="0">
                  <c:v>2.7800640851146454</c:v>
                </c:pt>
                <c:pt idx="1">
                  <c:v>375.70735952484756</c:v>
                </c:pt>
                <c:pt idx="2">
                  <c:v>1110.3711943901214</c:v>
                </c:pt>
                <c:pt idx="3">
                  <c:v>-693.24144116316313</c:v>
                </c:pt>
                <c:pt idx="4">
                  <c:v>135.61589489243988</c:v>
                </c:pt>
                <c:pt idx="5">
                  <c:v>-443.73991546723755</c:v>
                </c:pt>
                <c:pt idx="6">
                  <c:v>-135.61589489243954</c:v>
                </c:pt>
                <c:pt idx="7">
                  <c:v>583.91433965079477</c:v>
                </c:pt>
                <c:pt idx="8">
                  <c:v>10.514078965794852</c:v>
                </c:pt>
                <c:pt idx="9">
                  <c:v>-57.900244614200346</c:v>
                </c:pt>
                <c:pt idx="10">
                  <c:v>-283.60891928166416</c:v>
                </c:pt>
                <c:pt idx="11">
                  <c:v>-236.39028136649927</c:v>
                </c:pt>
                <c:pt idx="12">
                  <c:v>79.869021326424217</c:v>
                </c:pt>
                <c:pt idx="13">
                  <c:v>184.53594088869249</c:v>
                </c:pt>
                <c:pt idx="14">
                  <c:v>506.06006271078604</c:v>
                </c:pt>
                <c:pt idx="15">
                  <c:v>-47.539786826311229</c:v>
                </c:pt>
                <c:pt idx="16">
                  <c:v>210.00202153841769</c:v>
                </c:pt>
                <c:pt idx="17">
                  <c:v>208.47986832235119</c:v>
                </c:pt>
                <c:pt idx="18">
                  <c:v>-375.0400557907036</c:v>
                </c:pt>
                <c:pt idx="19">
                  <c:v>-91.460619311956862</c:v>
                </c:pt>
                <c:pt idx="20">
                  <c:v>-95.202136618361237</c:v>
                </c:pt>
                <c:pt idx="21">
                  <c:v>-304.24021845904576</c:v>
                </c:pt>
                <c:pt idx="22">
                  <c:v>6.994136524802002</c:v>
                </c:pt>
                <c:pt idx="23">
                  <c:v>-0.63742167236068781</c:v>
                </c:pt>
                <c:pt idx="24">
                  <c:v>-273.22259599693029</c:v>
                </c:pt>
                <c:pt idx="25">
                  <c:v>-7.6406352468518435</c:v>
                </c:pt>
                <c:pt idx="26">
                  <c:v>-254.96075311123445</c:v>
                </c:pt>
                <c:pt idx="27">
                  <c:v>192.71703367253008</c:v>
                </c:pt>
                <c:pt idx="28">
                  <c:v>451.44067734230453</c:v>
                </c:pt>
                <c:pt idx="29">
                  <c:v>18.285519460281989</c:v>
                </c:pt>
                <c:pt idx="30">
                  <c:v>-228.06621873496397</c:v>
                </c:pt>
                <c:pt idx="31">
                  <c:v>-421.70290691874015</c:v>
                </c:pt>
                <c:pt idx="32">
                  <c:v>-107.74781750717045</c:v>
                </c:pt>
                <c:pt idx="33">
                  <c:v>-3.1481026918138468</c:v>
                </c:pt>
                <c:pt idx="34">
                  <c:v>344.1845731268586</c:v>
                </c:pt>
                <c:pt idx="35">
                  <c:v>-102.531419022563</c:v>
                </c:pt>
                <c:pt idx="36">
                  <c:v>-173.69640849728648</c:v>
                </c:pt>
                <c:pt idx="37">
                  <c:v>-132.4696471830739</c:v>
                </c:pt>
                <c:pt idx="38">
                  <c:v>-81.988116380906263</c:v>
                </c:pt>
                <c:pt idx="39">
                  <c:v>-181.53680467671586</c:v>
                </c:pt>
                <c:pt idx="40">
                  <c:v>-544.02011608579051</c:v>
                </c:pt>
                <c:pt idx="41">
                  <c:v>-247.69568803241305</c:v>
                </c:pt>
                <c:pt idx="42">
                  <c:v>110.33152897332423</c:v>
                </c:pt>
                <c:pt idx="43">
                  <c:v>993.24085015451942</c:v>
                </c:pt>
              </c:numCache>
            </c:numRef>
          </c:yVal>
        </c:ser>
        <c:axId val="147113856"/>
        <c:axId val="147124224"/>
      </c:scatterChart>
      <c:valAx>
        <c:axId val="14711385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7124224"/>
        <c:crosses val="autoZero"/>
        <c:crossBetween val="midCat"/>
      </c:valAx>
      <c:valAx>
        <c:axId val="147124224"/>
        <c:scaling>
          <c:orientation val="minMax"/>
        </c:scaling>
        <c:axPos val="l"/>
        <c:majorGridlines/>
        <c:numFmt formatCode="General" sourceLinked="1"/>
        <c:tickLblPos val="nextTo"/>
        <c:crossAx val="147113856"/>
        <c:crosses val="autoZero"/>
        <c:crossBetween val="midCat"/>
      </c:valAx>
    </c:plotArea>
    <c:legend>
      <c:legendPos val="r"/>
      <c:layout>
        <c:manualLayout>
          <c:xMode val="edge"/>
          <c:yMode val="edge"/>
          <c:x val="0.8266670030383314"/>
          <c:y val="0.54155726381993996"/>
          <c:w val="0.1533333957248518"/>
          <c:h val="7.7748320053357703E-2"/>
        </c:manualLayout>
      </c:layout>
    </c:legend>
    <c:plotVisOnly val="1"/>
    <c:dispBlanksAs val="gap"/>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266700</xdr:colOff>
      <xdr:row>28</xdr:row>
      <xdr:rowOff>137160</xdr:rowOff>
    </xdr:from>
    <xdr:to>
      <xdr:col>18</xdr:col>
      <xdr:colOff>167640</xdr:colOff>
      <xdr:row>41</xdr:row>
      <xdr:rowOff>190500</xdr:rowOff>
    </xdr:to>
    <xdr:graphicFrame macro="">
      <xdr:nvGraphicFramePr>
        <xdr:cNvPr id="207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140</xdr:row>
      <xdr:rowOff>99060</xdr:rowOff>
    </xdr:from>
    <xdr:to>
      <xdr:col>8</xdr:col>
      <xdr:colOff>388620</xdr:colOff>
      <xdr:row>154</xdr:row>
      <xdr:rowOff>106680</xdr:rowOff>
    </xdr:to>
    <xdr:graphicFrame macro="">
      <xdr:nvGraphicFramePr>
        <xdr:cNvPr id="41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922020</xdr:colOff>
      <xdr:row>157</xdr:row>
      <xdr:rowOff>99060</xdr:rowOff>
    </xdr:from>
    <xdr:to>
      <xdr:col>3</xdr:col>
      <xdr:colOff>998220</xdr:colOff>
      <xdr:row>174</xdr:row>
      <xdr:rowOff>99060</xdr:rowOff>
    </xdr:to>
    <xdr:graphicFrame macro="">
      <xdr:nvGraphicFramePr>
        <xdr:cNvPr id="41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297180</xdr:colOff>
      <xdr:row>140</xdr:row>
      <xdr:rowOff>175260</xdr:rowOff>
    </xdr:from>
    <xdr:to>
      <xdr:col>19</xdr:col>
      <xdr:colOff>0</xdr:colOff>
      <xdr:row>157</xdr:row>
      <xdr:rowOff>60960</xdr:rowOff>
    </xdr:to>
    <xdr:graphicFrame macro="">
      <xdr:nvGraphicFramePr>
        <xdr:cNvPr id="41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83820</xdr:colOff>
      <xdr:row>157</xdr:row>
      <xdr:rowOff>76200</xdr:rowOff>
    </xdr:from>
    <xdr:to>
      <xdr:col>12</xdr:col>
      <xdr:colOff>388620</xdr:colOff>
      <xdr:row>174</xdr:row>
      <xdr:rowOff>68580</xdr:rowOff>
    </xdr:to>
    <xdr:graphicFrame macro="">
      <xdr:nvGraphicFramePr>
        <xdr:cNvPr id="41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83820</xdr:rowOff>
    </xdr:from>
    <xdr:to>
      <xdr:col>10</xdr:col>
      <xdr:colOff>464820</xdr:colOff>
      <xdr:row>5</xdr:row>
      <xdr:rowOff>45720</xdr:rowOff>
    </xdr:to>
    <xdr:sp macro="" textlink="">
      <xdr:nvSpPr>
        <xdr:cNvPr id="7" name="TextBox 6"/>
        <xdr:cNvSpPr txBox="1"/>
      </xdr:nvSpPr>
      <xdr:spPr>
        <a:xfrm>
          <a:off x="53340" y="83820"/>
          <a:ext cx="68961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An Associated Press release reported on a group of evangelical Christian ministers who launched the campaign “What Would to urge SUV and other big vehicle owners to “switch to more fuel-efficient vehicles to better preserve the planet.” .   But how do miles per gallon and type of vehicle affect emissions?  Here are relevant emission data and city and highway miles per gallon on the 20 top-selling vehicles (Class = 1 for pickups, 2 for minivans, 3 for SUVs, 4 for large cars, 5 for midsized cars, and 6 for small cars) in the Untied States for the 2002/03 period.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E370\Spring%202007\Lab%2012%20Apr.20\Last%20lab%20Answe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EO Salary"/>
      <sheetName val="Vehicle Emission"/>
      <sheetName val="College_GPA"/>
    </sheetNames>
    <sheetDataSet>
      <sheetData sheetId="0">
        <row r="86">
          <cell r="C86" t="str">
            <v>Residuals</v>
          </cell>
        </row>
        <row r="87">
          <cell r="B87">
            <v>947.23893591488536</v>
          </cell>
          <cell r="C87">
            <v>2.7800640851146454</v>
          </cell>
        </row>
        <row r="88">
          <cell r="B88">
            <v>974.29264047515244</v>
          </cell>
          <cell r="C88">
            <v>375.70735952484756</v>
          </cell>
        </row>
        <row r="89">
          <cell r="B89">
            <v>214.6288056098785</v>
          </cell>
          <cell r="C89">
            <v>1110.3711943901214</v>
          </cell>
        </row>
        <row r="90">
          <cell r="B90">
            <v>693.24144116316313</v>
          </cell>
          <cell r="C90">
            <v>-693.24144116316313</v>
          </cell>
        </row>
        <row r="91">
          <cell r="B91">
            <v>514.38410510756012</v>
          </cell>
          <cell r="C91">
            <v>135.61589489243988</v>
          </cell>
        </row>
        <row r="92">
          <cell r="B92">
            <v>1012.4899154672376</v>
          </cell>
          <cell r="C92">
            <v>-443.73991546723755</v>
          </cell>
        </row>
        <row r="93">
          <cell r="B93">
            <v>480.61589489243954</v>
          </cell>
          <cell r="C93">
            <v>-135.61589489243954</v>
          </cell>
        </row>
        <row r="94">
          <cell r="B94">
            <v>1143.3356603492052</v>
          </cell>
          <cell r="C94">
            <v>583.91433965079477</v>
          </cell>
        </row>
        <row r="95">
          <cell r="B95">
            <v>962.23592103420515</v>
          </cell>
          <cell r="C95">
            <v>10.514078965794852</v>
          </cell>
        </row>
        <row r="96">
          <cell r="B96">
            <v>882.90024461420035</v>
          </cell>
          <cell r="C96">
            <v>-57.900244614200346</v>
          </cell>
        </row>
        <row r="97">
          <cell r="B97">
            <v>838.60891928166416</v>
          </cell>
          <cell r="C97">
            <v>-283.60891928166416</v>
          </cell>
        </row>
        <row r="98">
          <cell r="B98">
            <v>956.39028136649927</v>
          </cell>
          <cell r="C98">
            <v>-236.39028136649927</v>
          </cell>
        </row>
        <row r="99">
          <cell r="B99">
            <v>920.13097867357578</v>
          </cell>
          <cell r="C99">
            <v>79.869021326424217</v>
          </cell>
        </row>
        <row r="100">
          <cell r="B100">
            <v>1091.9430591113075</v>
          </cell>
          <cell r="C100">
            <v>184.53594088869249</v>
          </cell>
        </row>
        <row r="101">
          <cell r="B101">
            <v>2493.939937289214</v>
          </cell>
          <cell r="C101">
            <v>506.06006271078604</v>
          </cell>
        </row>
        <row r="102">
          <cell r="B102">
            <v>1707.5397868263112</v>
          </cell>
          <cell r="C102">
            <v>-47.539786826311229</v>
          </cell>
        </row>
        <row r="103">
          <cell r="B103">
            <v>1019.1649784615822</v>
          </cell>
          <cell r="C103">
            <v>210.00202153841769</v>
          </cell>
        </row>
        <row r="104">
          <cell r="B104">
            <v>875.49413167764874</v>
          </cell>
          <cell r="C104">
            <v>208.47986832235119</v>
          </cell>
        </row>
        <row r="105">
          <cell r="B105">
            <v>1005.4690557907036</v>
          </cell>
          <cell r="C105">
            <v>-375.0400557907036</v>
          </cell>
        </row>
        <row r="106">
          <cell r="B106">
            <v>991.46061931195686</v>
          </cell>
          <cell r="C106">
            <v>-91.460619311956862</v>
          </cell>
        </row>
        <row r="107">
          <cell r="B107">
            <v>1045.2021366183612</v>
          </cell>
          <cell r="C107">
            <v>-95.202136618361237</v>
          </cell>
        </row>
        <row r="108">
          <cell r="B108">
            <v>986.05821845904575</v>
          </cell>
          <cell r="C108">
            <v>-304.24021845904576</v>
          </cell>
        </row>
        <row r="109">
          <cell r="B109">
            <v>919.529863475198</v>
          </cell>
          <cell r="C109">
            <v>6.994136524802002</v>
          </cell>
        </row>
        <row r="110">
          <cell r="B110">
            <v>1039.0994216723607</v>
          </cell>
          <cell r="C110">
            <v>-0.63742167236068781</v>
          </cell>
        </row>
        <row r="111">
          <cell r="B111">
            <v>1773.2225959969303</v>
          </cell>
          <cell r="C111">
            <v>-273.22259599693029</v>
          </cell>
        </row>
        <row r="112">
          <cell r="B112">
            <v>1007.6406352468518</v>
          </cell>
          <cell r="C112">
            <v>-7.6406352468518435</v>
          </cell>
        </row>
        <row r="113">
          <cell r="B113">
            <v>985.21075311123445</v>
          </cell>
          <cell r="C113">
            <v>-254.96075311123445</v>
          </cell>
        </row>
        <row r="114">
          <cell r="B114">
            <v>951.28296632746992</v>
          </cell>
          <cell r="C114">
            <v>192.71703367253008</v>
          </cell>
        </row>
        <row r="115">
          <cell r="B115">
            <v>1048.5593226576955</v>
          </cell>
          <cell r="C115">
            <v>451.44067734230453</v>
          </cell>
        </row>
        <row r="116">
          <cell r="B116">
            <v>937.71448053971801</v>
          </cell>
          <cell r="C116">
            <v>18.285519460281989</v>
          </cell>
        </row>
        <row r="117">
          <cell r="B117">
            <v>851.14321873496397</v>
          </cell>
          <cell r="C117">
            <v>-228.06621873496397</v>
          </cell>
        </row>
        <row r="118">
          <cell r="B118">
            <v>918.81790691874016</v>
          </cell>
          <cell r="C118">
            <v>-421.70290691874015</v>
          </cell>
        </row>
        <row r="119">
          <cell r="B119">
            <v>1007.7638175071704</v>
          </cell>
          <cell r="C119">
            <v>-107.74781750717045</v>
          </cell>
        </row>
        <row r="120">
          <cell r="B120">
            <v>1003.1481026918138</v>
          </cell>
          <cell r="C120">
            <v>-3.1481026918138468</v>
          </cell>
        </row>
        <row r="121">
          <cell r="B121">
            <v>1034.5684268731413</v>
          </cell>
          <cell r="C121">
            <v>344.1845731268586</v>
          </cell>
        </row>
        <row r="122">
          <cell r="B122">
            <v>797.65941902256304</v>
          </cell>
          <cell r="C122">
            <v>-102.531419022563</v>
          </cell>
        </row>
        <row r="123">
          <cell r="B123">
            <v>953.69640849728648</v>
          </cell>
          <cell r="C123">
            <v>-173.69640849728648</v>
          </cell>
        </row>
        <row r="124">
          <cell r="B124">
            <v>1252.4626471830738</v>
          </cell>
          <cell r="C124">
            <v>-132.4696471830739</v>
          </cell>
        </row>
        <row r="125">
          <cell r="B125">
            <v>831.98811638090626</v>
          </cell>
          <cell r="C125">
            <v>-81.988116380906263</v>
          </cell>
        </row>
        <row r="126">
          <cell r="B126">
            <v>956.53680467671586</v>
          </cell>
          <cell r="C126">
            <v>-181.53680467671586</v>
          </cell>
        </row>
        <row r="127">
          <cell r="B127">
            <v>1087.9261160857905</v>
          </cell>
          <cell r="C127">
            <v>-544.02011608579051</v>
          </cell>
        </row>
        <row r="128">
          <cell r="B128">
            <v>972.69568803241305</v>
          </cell>
          <cell r="C128">
            <v>-247.69568803241305</v>
          </cell>
        </row>
        <row r="129">
          <cell r="B129">
            <v>827.16847102667577</v>
          </cell>
          <cell r="C129">
            <v>110.33152897332423</v>
          </cell>
        </row>
        <row r="130">
          <cell r="B130">
            <v>974.75914984548058</v>
          </cell>
          <cell r="C130">
            <v>993.24085015451942</v>
          </cell>
        </row>
        <row r="144">
          <cell r="B144">
            <v>-400</v>
          </cell>
          <cell r="C144">
            <v>4</v>
          </cell>
        </row>
        <row r="145">
          <cell r="B145">
            <v>-200</v>
          </cell>
          <cell r="C145">
            <v>8</v>
          </cell>
        </row>
        <row r="146">
          <cell r="B146">
            <v>0</v>
          </cell>
          <cell r="C146">
            <v>14</v>
          </cell>
        </row>
        <row r="147">
          <cell r="B147">
            <v>200</v>
          </cell>
          <cell r="C147">
            <v>9</v>
          </cell>
        </row>
        <row r="148">
          <cell r="B148">
            <v>400</v>
          </cell>
          <cell r="C148">
            <v>4</v>
          </cell>
        </row>
        <row r="149">
          <cell r="B149">
            <v>600</v>
          </cell>
          <cell r="C149">
            <v>3</v>
          </cell>
        </row>
        <row r="150">
          <cell r="B150">
            <v>800</v>
          </cell>
          <cell r="C150">
            <v>0</v>
          </cell>
        </row>
        <row r="151">
          <cell r="B151">
            <v>1000</v>
          </cell>
          <cell r="C151">
            <v>1</v>
          </cell>
        </row>
        <row r="152">
          <cell r="B152">
            <v>1200</v>
          </cell>
          <cell r="C152">
            <v>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114"/>
  <sheetViews>
    <sheetView workbookViewId="0">
      <selection activeCell="D23" sqref="D23"/>
    </sheetView>
  </sheetViews>
  <sheetFormatPr defaultColWidth="9.109375" defaultRowHeight="15.6"/>
  <cols>
    <col min="1" max="3" width="9.109375" style="5"/>
    <col min="4" max="4" width="18.44140625" style="5" customWidth="1"/>
    <col min="5" max="5" width="12.88671875" style="5" customWidth="1"/>
    <col min="6" max="6" width="12" style="5" bestFit="1" customWidth="1"/>
    <col min="7" max="7" width="13.6640625" style="5" bestFit="1" customWidth="1"/>
    <col min="8" max="8" width="10.5546875" style="5" customWidth="1"/>
    <col min="9" max="9" width="12.44140625" style="5" bestFit="1" customWidth="1"/>
    <col min="10" max="10" width="13.5546875" style="5" bestFit="1" customWidth="1"/>
    <col min="11" max="16384" width="9.109375" style="5"/>
  </cols>
  <sheetData>
    <row r="1" spans="1:5">
      <c r="A1" s="5" t="s">
        <v>49</v>
      </c>
    </row>
    <row r="2" spans="1:5">
      <c r="A2" s="5" t="s">
        <v>33</v>
      </c>
    </row>
    <row r="3" spans="1:5">
      <c r="A3" s="5" t="s">
        <v>72</v>
      </c>
    </row>
    <row r="4" spans="1:5">
      <c r="A4" s="5" t="s">
        <v>2</v>
      </c>
    </row>
    <row r="5" spans="1:5">
      <c r="A5" s="6" t="s">
        <v>31</v>
      </c>
    </row>
    <row r="6" spans="1:5">
      <c r="A6" s="6" t="s">
        <v>32</v>
      </c>
    </row>
    <row r="7" spans="1:5">
      <c r="A7" s="6"/>
    </row>
    <row r="8" spans="1:5">
      <c r="A8" s="5" t="s">
        <v>0</v>
      </c>
      <c r="B8" s="5" t="s">
        <v>1</v>
      </c>
      <c r="D8" s="5" t="s">
        <v>45</v>
      </c>
      <c r="E8" s="6"/>
    </row>
    <row r="9" spans="1:5">
      <c r="A9" s="5">
        <v>2050</v>
      </c>
      <c r="B9" s="5">
        <v>2650</v>
      </c>
      <c r="D9" s="5" t="s">
        <v>46</v>
      </c>
      <c r="E9" s="6"/>
    </row>
    <row r="10" spans="1:5">
      <c r="A10" s="5">
        <v>2080</v>
      </c>
      <c r="B10" s="5">
        <v>2600</v>
      </c>
      <c r="D10" s="5" t="s">
        <v>55</v>
      </c>
      <c r="E10" s="6"/>
    </row>
    <row r="11" spans="1:5">
      <c r="A11" s="5">
        <v>2150</v>
      </c>
      <c r="B11" s="5">
        <v>2664</v>
      </c>
      <c r="D11" s="5" t="s">
        <v>44</v>
      </c>
      <c r="E11" s="6"/>
    </row>
    <row r="12" spans="1:5">
      <c r="A12" s="5">
        <v>2150</v>
      </c>
      <c r="B12" s="5">
        <v>2921</v>
      </c>
      <c r="D12" s="5" t="s">
        <v>60</v>
      </c>
    </row>
    <row r="13" spans="1:5">
      <c r="A13" s="5">
        <v>1999</v>
      </c>
      <c r="B13" s="5">
        <v>2580</v>
      </c>
      <c r="D13" s="5" t="s">
        <v>61</v>
      </c>
    </row>
    <row r="14" spans="1:5">
      <c r="A14" s="5">
        <v>1900</v>
      </c>
      <c r="B14" s="5">
        <v>2580</v>
      </c>
      <c r="D14" s="5" t="s">
        <v>56</v>
      </c>
    </row>
    <row r="15" spans="1:5">
      <c r="A15" s="5">
        <v>1800</v>
      </c>
      <c r="B15" s="5">
        <v>2774</v>
      </c>
      <c r="D15" s="5" t="s">
        <v>41</v>
      </c>
    </row>
    <row r="16" spans="1:5">
      <c r="A16" s="5">
        <v>1560</v>
      </c>
      <c r="B16" s="5">
        <v>1920</v>
      </c>
      <c r="D16" s="5" t="s">
        <v>73</v>
      </c>
    </row>
    <row r="17" spans="1:9">
      <c r="A17" s="5">
        <v>1449</v>
      </c>
      <c r="B17" s="5">
        <v>1710</v>
      </c>
    </row>
    <row r="18" spans="1:9">
      <c r="A18" s="5">
        <v>1375</v>
      </c>
      <c r="B18" s="5">
        <v>1837</v>
      </c>
      <c r="D18" s="5" t="s">
        <v>34</v>
      </c>
    </row>
    <row r="19" spans="1:9">
      <c r="A19" s="5">
        <v>1270</v>
      </c>
      <c r="B19" s="5">
        <v>1880</v>
      </c>
      <c r="D19" s="5" t="s">
        <v>70</v>
      </c>
    </row>
    <row r="20" spans="1:9">
      <c r="A20" s="5">
        <v>1250</v>
      </c>
      <c r="B20" s="5">
        <v>2150</v>
      </c>
      <c r="D20" s="5" t="s">
        <v>47</v>
      </c>
    </row>
    <row r="21" spans="1:9">
      <c r="A21" s="5">
        <v>1235</v>
      </c>
      <c r="B21" s="5">
        <v>1894</v>
      </c>
      <c r="D21" s="5" t="s">
        <v>69</v>
      </c>
    </row>
    <row r="22" spans="1:9">
      <c r="A22" s="5">
        <v>1170</v>
      </c>
      <c r="B22" s="5">
        <v>1928</v>
      </c>
    </row>
    <row r="23" spans="1:9" ht="16.2" thickBot="1">
      <c r="A23" s="5">
        <v>1180</v>
      </c>
      <c r="B23" s="5">
        <v>1830</v>
      </c>
      <c r="D23" s="5" t="s">
        <v>3</v>
      </c>
    </row>
    <row r="24" spans="1:9">
      <c r="A24" s="5">
        <v>1155</v>
      </c>
      <c r="B24" s="5">
        <v>1767</v>
      </c>
      <c r="D24" s="7" t="s">
        <v>4</v>
      </c>
      <c r="E24" s="7"/>
    </row>
    <row r="25" spans="1:9">
      <c r="A25" s="5">
        <v>1110</v>
      </c>
      <c r="B25" s="5">
        <v>1630</v>
      </c>
      <c r="D25" s="8" t="s">
        <v>5</v>
      </c>
      <c r="E25" s="8">
        <v>0.84116902412069394</v>
      </c>
    </row>
    <row r="26" spans="1:9">
      <c r="A26" s="5">
        <v>1139</v>
      </c>
      <c r="B26" s="5">
        <v>1680</v>
      </c>
      <c r="D26" s="8" t="s">
        <v>6</v>
      </c>
      <c r="E26" s="8">
        <v>0.70756532714016052</v>
      </c>
    </row>
    <row r="27" spans="1:9">
      <c r="A27" s="5">
        <v>995</v>
      </c>
      <c r="B27" s="5">
        <v>1725</v>
      </c>
      <c r="D27" s="8" t="s">
        <v>7</v>
      </c>
      <c r="E27" s="8">
        <v>0.70475345528573896</v>
      </c>
    </row>
    <row r="28" spans="1:9">
      <c r="A28" s="5">
        <v>995</v>
      </c>
      <c r="B28" s="5">
        <v>1500</v>
      </c>
      <c r="D28" s="8" t="s">
        <v>8</v>
      </c>
      <c r="E28" s="8">
        <v>208.10139841877356</v>
      </c>
    </row>
    <row r="29" spans="1:9" ht="16.2" thickBot="1">
      <c r="A29" s="5">
        <v>975</v>
      </c>
      <c r="B29" s="5">
        <v>1430</v>
      </c>
      <c r="D29" s="9" t="s">
        <v>9</v>
      </c>
      <c r="E29" s="9">
        <v>106</v>
      </c>
    </row>
    <row r="30" spans="1:9">
      <c r="A30" s="5">
        <v>975</v>
      </c>
      <c r="B30" s="5">
        <v>1360</v>
      </c>
    </row>
    <row r="31" spans="1:9" ht="16.2" thickBot="1">
      <c r="A31" s="5">
        <v>900</v>
      </c>
      <c r="B31" s="5">
        <v>1400</v>
      </c>
      <c r="D31" s="5" t="s">
        <v>10</v>
      </c>
    </row>
    <row r="32" spans="1:9">
      <c r="A32" s="5">
        <v>960</v>
      </c>
      <c r="B32" s="5">
        <v>1573</v>
      </c>
      <c r="D32" s="10"/>
      <c r="E32" s="10" t="s">
        <v>15</v>
      </c>
      <c r="F32" s="10" t="s">
        <v>16</v>
      </c>
      <c r="G32" s="10" t="s">
        <v>17</v>
      </c>
      <c r="H32" s="10" t="s">
        <v>18</v>
      </c>
      <c r="I32" s="10" t="s">
        <v>19</v>
      </c>
    </row>
    <row r="33" spans="1:12">
      <c r="A33" s="5">
        <v>860</v>
      </c>
      <c r="B33" s="5">
        <v>1385</v>
      </c>
      <c r="D33" s="8" t="s">
        <v>11</v>
      </c>
      <c r="E33" s="8">
        <v>1</v>
      </c>
      <c r="F33" s="8">
        <v>10897352.906878173</v>
      </c>
      <c r="G33" s="8">
        <v>10897352.906878173</v>
      </c>
      <c r="H33" s="8">
        <v>251.63498330393256</v>
      </c>
      <c r="I33" s="8">
        <v>1.582412146051418E-29</v>
      </c>
    </row>
    <row r="34" spans="1:12">
      <c r="A34" s="5">
        <v>1695</v>
      </c>
      <c r="B34" s="5">
        <v>2931</v>
      </c>
      <c r="D34" s="8" t="s">
        <v>12</v>
      </c>
      <c r="E34" s="8">
        <v>104</v>
      </c>
      <c r="F34" s="8">
        <v>4503843.9704803098</v>
      </c>
      <c r="G34" s="8">
        <v>43306.192023849129</v>
      </c>
      <c r="H34" s="8"/>
      <c r="I34" s="8"/>
    </row>
    <row r="35" spans="1:12" ht="16.2" thickBot="1">
      <c r="A35" s="5">
        <v>1300</v>
      </c>
      <c r="B35" s="5">
        <v>2000</v>
      </c>
      <c r="D35" s="9" t="s">
        <v>13</v>
      </c>
      <c r="E35" s="9">
        <v>105</v>
      </c>
      <c r="F35" s="9">
        <v>15401196.877358483</v>
      </c>
      <c r="G35" s="9"/>
      <c r="H35" s="9"/>
      <c r="I35" s="9"/>
    </row>
    <row r="36" spans="1:12" ht="16.2" thickBot="1">
      <c r="A36" s="5">
        <v>1020</v>
      </c>
      <c r="B36" s="5">
        <v>1478</v>
      </c>
    </row>
    <row r="37" spans="1:12">
      <c r="A37" s="5">
        <v>1020</v>
      </c>
      <c r="B37" s="5">
        <v>1713</v>
      </c>
      <c r="D37" s="10"/>
      <c r="E37" s="10" t="s">
        <v>20</v>
      </c>
      <c r="F37" s="10" t="s">
        <v>8</v>
      </c>
      <c r="G37" s="10" t="s">
        <v>21</v>
      </c>
      <c r="H37" s="10" t="s">
        <v>22</v>
      </c>
      <c r="I37" s="10" t="s">
        <v>23</v>
      </c>
      <c r="J37" s="10" t="s">
        <v>24</v>
      </c>
      <c r="K37" s="10" t="s">
        <v>25</v>
      </c>
      <c r="L37" s="10" t="s">
        <v>26</v>
      </c>
    </row>
    <row r="38" spans="1:12">
      <c r="A38" s="5">
        <v>922</v>
      </c>
      <c r="B38" s="5">
        <v>1326</v>
      </c>
      <c r="D38" s="8" t="s">
        <v>14</v>
      </c>
      <c r="E38" s="8">
        <v>64.956113386531328</v>
      </c>
      <c r="F38" s="8">
        <v>66.675450074977547</v>
      </c>
      <c r="G38" s="8">
        <v>0.97421334709382845</v>
      </c>
      <c r="H38" s="8">
        <v>0.33221115791934419</v>
      </c>
      <c r="I38" s="8">
        <v>-67.263635279551906</v>
      </c>
      <c r="J38" s="8">
        <v>197.17586205261455</v>
      </c>
      <c r="K38" s="8">
        <v>-67.263635279551906</v>
      </c>
      <c r="L38" s="8">
        <v>197.17586205261455</v>
      </c>
    </row>
    <row r="39" spans="1:12" ht="16.2" thickBot="1">
      <c r="A39" s="5">
        <v>925</v>
      </c>
      <c r="B39" s="5">
        <v>1050</v>
      </c>
      <c r="D39" s="9" t="s">
        <v>1</v>
      </c>
      <c r="E39" s="9">
        <v>0.60635341113088015</v>
      </c>
      <c r="F39" s="9">
        <v>3.8224368211031298E-2</v>
      </c>
      <c r="G39" s="9">
        <v>15.86300675483475</v>
      </c>
      <c r="H39" s="9">
        <v>1.5824121460513345E-29</v>
      </c>
      <c r="I39" s="9">
        <v>0.53055315253346436</v>
      </c>
      <c r="J39" s="9">
        <v>0.68215366972829594</v>
      </c>
      <c r="K39" s="9">
        <v>0.53055315253346436</v>
      </c>
      <c r="L39" s="9">
        <v>0.68215366972829594</v>
      </c>
    </row>
    <row r="40" spans="1:12">
      <c r="A40" s="5">
        <v>899</v>
      </c>
      <c r="B40" s="5">
        <v>1464</v>
      </c>
    </row>
    <row r="41" spans="1:12">
      <c r="A41" s="5">
        <v>850</v>
      </c>
      <c r="B41" s="5">
        <v>1190</v>
      </c>
      <c r="D41" s="5" t="s">
        <v>27</v>
      </c>
      <c r="E41" s="5" t="s">
        <v>48</v>
      </c>
    </row>
    <row r="42" spans="1:12">
      <c r="A42" s="5">
        <v>890</v>
      </c>
      <c r="B42" s="5">
        <v>1746</v>
      </c>
      <c r="E42" s="5" t="s">
        <v>66</v>
      </c>
    </row>
    <row r="43" spans="1:12">
      <c r="A43" s="5">
        <v>870</v>
      </c>
      <c r="B43" s="5">
        <v>1280</v>
      </c>
      <c r="E43" s="5" t="s">
        <v>67</v>
      </c>
    </row>
    <row r="44" spans="1:12">
      <c r="A44" s="5">
        <v>700</v>
      </c>
      <c r="B44" s="5">
        <v>1215</v>
      </c>
      <c r="E44" s="5" t="s">
        <v>40</v>
      </c>
    </row>
    <row r="45" spans="1:12">
      <c r="A45" s="5">
        <v>720</v>
      </c>
      <c r="B45" s="5">
        <v>1121</v>
      </c>
    </row>
    <row r="46" spans="1:12">
      <c r="A46" s="5">
        <v>749</v>
      </c>
      <c r="B46" s="5">
        <v>1733</v>
      </c>
      <c r="D46" s="5" t="s">
        <v>28</v>
      </c>
      <c r="E46" s="5" t="s">
        <v>43</v>
      </c>
    </row>
    <row r="47" spans="1:12">
      <c r="A47" s="5">
        <v>731</v>
      </c>
      <c r="B47" s="5">
        <v>1299</v>
      </c>
      <c r="E47" s="5" t="s">
        <v>50</v>
      </c>
    </row>
    <row r="48" spans="1:12">
      <c r="A48" s="5">
        <v>725</v>
      </c>
      <c r="B48" s="5">
        <v>1140</v>
      </c>
      <c r="E48" s="5" t="s">
        <v>35</v>
      </c>
    </row>
    <row r="49" spans="1:13">
      <c r="A49" s="5">
        <v>670</v>
      </c>
      <c r="B49" s="5">
        <v>1181</v>
      </c>
    </row>
    <row r="50" spans="1:13">
      <c r="A50" s="5">
        <v>2150</v>
      </c>
      <c r="B50" s="5">
        <v>2848</v>
      </c>
      <c r="D50" s="5" t="s">
        <v>29</v>
      </c>
      <c r="E50" s="5" t="s">
        <v>65</v>
      </c>
    </row>
    <row r="51" spans="1:13">
      <c r="A51" s="5">
        <v>1599</v>
      </c>
      <c r="B51" s="5">
        <v>2440</v>
      </c>
      <c r="E51" s="5" t="s">
        <v>51</v>
      </c>
      <c r="M51" s="11"/>
    </row>
    <row r="52" spans="1:13">
      <c r="A52" s="5">
        <v>1350</v>
      </c>
      <c r="B52" s="5">
        <v>2253</v>
      </c>
      <c r="M52" s="11"/>
    </row>
    <row r="53" spans="1:13">
      <c r="A53" s="5">
        <v>1299</v>
      </c>
      <c r="B53" s="5">
        <v>2743</v>
      </c>
      <c r="D53" s="5" t="s">
        <v>63</v>
      </c>
      <c r="E53" s="5" t="s">
        <v>62</v>
      </c>
      <c r="I53" s="17">
        <f>TINV(0.05,105)</f>
        <v>1.9828152172647813</v>
      </c>
      <c r="L53" s="11"/>
      <c r="M53" s="11"/>
    </row>
    <row r="54" spans="1:13">
      <c r="A54" s="5">
        <v>1250</v>
      </c>
      <c r="B54" s="5">
        <v>2180</v>
      </c>
      <c r="E54" s="5" t="s">
        <v>52</v>
      </c>
      <c r="L54" s="11"/>
      <c r="M54" s="11"/>
    </row>
    <row r="55" spans="1:13">
      <c r="A55" s="5">
        <v>1239</v>
      </c>
      <c r="B55" s="5">
        <v>1706</v>
      </c>
      <c r="E55" s="5" t="s">
        <v>53</v>
      </c>
      <c r="I55" s="13">
        <v>15.86300675483475</v>
      </c>
      <c r="J55" s="5" t="s">
        <v>54</v>
      </c>
      <c r="L55" s="11"/>
      <c r="M55" s="11"/>
    </row>
    <row r="56" spans="1:13">
      <c r="A56" s="5">
        <v>1200</v>
      </c>
      <c r="B56" s="5">
        <v>1948</v>
      </c>
      <c r="D56" s="5" t="s">
        <v>64</v>
      </c>
      <c r="E56" s="5" t="s">
        <v>68</v>
      </c>
      <c r="L56" s="11"/>
      <c r="M56" s="11"/>
    </row>
    <row r="57" spans="1:13">
      <c r="A57" s="5">
        <v>1125</v>
      </c>
      <c r="B57" s="5">
        <v>1710</v>
      </c>
      <c r="E57" s="5" t="s">
        <v>36</v>
      </c>
      <c r="L57" s="11"/>
      <c r="M57" s="11"/>
    </row>
    <row r="58" spans="1:13">
      <c r="A58" s="5">
        <v>1100</v>
      </c>
      <c r="B58" s="5">
        <v>1657</v>
      </c>
      <c r="L58" s="11"/>
      <c r="M58" s="11"/>
    </row>
    <row r="59" spans="1:13">
      <c r="A59" s="5">
        <v>1080</v>
      </c>
      <c r="B59" s="5">
        <v>2200</v>
      </c>
      <c r="D59" s="5" t="s">
        <v>30</v>
      </c>
      <c r="E59" s="5" t="s">
        <v>59</v>
      </c>
      <c r="G59" s="5" t="s">
        <v>57</v>
      </c>
      <c r="H59" s="15">
        <f>E38+E39*2000</f>
        <v>1277.6629356482918</v>
      </c>
      <c r="L59" s="11"/>
      <c r="M59" s="11"/>
    </row>
    <row r="60" spans="1:13">
      <c r="A60" s="5">
        <v>1050</v>
      </c>
      <c r="B60" s="5">
        <v>1680</v>
      </c>
      <c r="G60" s="5" t="s">
        <v>58</v>
      </c>
      <c r="H60" s="16">
        <v>127766</v>
      </c>
      <c r="L60" s="11"/>
      <c r="M60" s="11"/>
    </row>
    <row r="61" spans="1:13">
      <c r="A61" s="5">
        <v>1049</v>
      </c>
      <c r="B61" s="5">
        <v>1900</v>
      </c>
      <c r="L61" s="11"/>
      <c r="M61" s="11"/>
    </row>
    <row r="62" spans="1:13">
      <c r="A62" s="5">
        <v>955</v>
      </c>
      <c r="B62" s="5">
        <v>1565</v>
      </c>
      <c r="D62" s="5" t="s">
        <v>37</v>
      </c>
      <c r="E62" s="11" t="s">
        <v>71</v>
      </c>
      <c r="F62" s="11"/>
      <c r="G62" s="11"/>
      <c r="H62" s="11"/>
      <c r="I62" s="11"/>
      <c r="J62" s="11"/>
      <c r="K62" s="11"/>
      <c r="L62" s="11"/>
      <c r="M62" s="11"/>
    </row>
    <row r="63" spans="1:13">
      <c r="A63" s="5">
        <v>934</v>
      </c>
      <c r="B63" s="5">
        <v>1543</v>
      </c>
      <c r="D63" s="5" t="s">
        <v>38</v>
      </c>
      <c r="E63" s="5">
        <f>CORREL(A9:A114,B9:B114)</f>
        <v>0.84116902412069383</v>
      </c>
      <c r="F63" s="12"/>
      <c r="G63" s="11"/>
      <c r="H63" s="11"/>
      <c r="I63" s="11"/>
      <c r="J63" s="11"/>
      <c r="K63" s="11"/>
      <c r="L63" s="11"/>
      <c r="M63" s="11"/>
    </row>
    <row r="64" spans="1:13">
      <c r="A64" s="5">
        <v>875</v>
      </c>
      <c r="B64" s="5">
        <v>1173</v>
      </c>
      <c r="E64" s="8"/>
      <c r="F64" s="8"/>
      <c r="G64" s="11"/>
      <c r="H64" s="11"/>
      <c r="I64" s="11"/>
      <c r="J64" s="11"/>
      <c r="K64" s="11"/>
      <c r="L64" s="11"/>
      <c r="M64" s="11"/>
    </row>
    <row r="65" spans="1:13">
      <c r="A65" s="5">
        <v>889</v>
      </c>
      <c r="B65" s="5">
        <v>1549</v>
      </c>
      <c r="D65" s="5" t="s">
        <v>39</v>
      </c>
      <c r="E65" s="8" t="s">
        <v>42</v>
      </c>
      <c r="F65" s="8"/>
      <c r="G65" s="11"/>
      <c r="H65" s="11"/>
      <c r="I65" s="11"/>
      <c r="J65" s="11"/>
      <c r="K65" s="11"/>
      <c r="L65" s="11"/>
      <c r="M65" s="14"/>
    </row>
    <row r="66" spans="1:13">
      <c r="A66" s="5">
        <v>855</v>
      </c>
      <c r="B66" s="5">
        <v>1900</v>
      </c>
      <c r="E66" s="8"/>
      <c r="F66" s="8"/>
      <c r="G66" s="8"/>
      <c r="H66" s="8"/>
      <c r="I66" s="8"/>
      <c r="J66" s="8"/>
      <c r="K66" s="8"/>
      <c r="L66" s="8"/>
      <c r="M66" s="8"/>
    </row>
    <row r="67" spans="1:13">
      <c r="A67" s="5">
        <v>835</v>
      </c>
      <c r="B67" s="5">
        <v>1560</v>
      </c>
      <c r="E67" s="8"/>
      <c r="F67" s="8"/>
      <c r="G67" s="8"/>
      <c r="H67" s="8"/>
      <c r="I67" s="8"/>
      <c r="J67" s="8"/>
      <c r="K67" s="8"/>
      <c r="L67" s="8"/>
      <c r="M67" s="8"/>
    </row>
    <row r="68" spans="1:13">
      <c r="A68" s="5">
        <v>810</v>
      </c>
      <c r="B68" s="5">
        <v>1365</v>
      </c>
      <c r="E68" s="8"/>
      <c r="F68" s="8"/>
      <c r="G68" s="8"/>
      <c r="H68" s="8"/>
      <c r="I68" s="8"/>
      <c r="J68" s="8"/>
      <c r="K68" s="8"/>
      <c r="L68" s="8"/>
      <c r="M68" s="8"/>
    </row>
    <row r="69" spans="1:13">
      <c r="A69" s="5">
        <v>805</v>
      </c>
      <c r="B69" s="5">
        <v>1258</v>
      </c>
      <c r="E69" s="11"/>
      <c r="F69" s="11"/>
      <c r="G69" s="11"/>
      <c r="H69" s="11"/>
      <c r="I69" s="11"/>
      <c r="J69" s="11"/>
      <c r="K69" s="11"/>
      <c r="L69" s="11"/>
      <c r="M69" s="11"/>
    </row>
    <row r="70" spans="1:13">
      <c r="A70" s="5">
        <v>799</v>
      </c>
      <c r="B70" s="5">
        <v>1314</v>
      </c>
      <c r="E70" s="11"/>
      <c r="F70" s="11"/>
      <c r="G70" s="11"/>
      <c r="H70" s="11"/>
      <c r="I70" s="11"/>
      <c r="J70" s="11"/>
      <c r="K70" s="11"/>
      <c r="L70" s="11"/>
      <c r="M70" s="11"/>
    </row>
    <row r="71" spans="1:13">
      <c r="A71" s="5">
        <v>750</v>
      </c>
      <c r="B71" s="5">
        <v>1338</v>
      </c>
      <c r="E71" s="11"/>
      <c r="F71" s="11"/>
      <c r="G71" s="11"/>
      <c r="H71" s="11"/>
      <c r="I71" s="11"/>
      <c r="J71" s="11"/>
      <c r="K71" s="11"/>
      <c r="L71" s="11"/>
      <c r="M71" s="11"/>
    </row>
    <row r="72" spans="1:13">
      <c r="A72" s="5">
        <v>759</v>
      </c>
      <c r="B72" s="5">
        <v>997</v>
      </c>
    </row>
    <row r="73" spans="1:13">
      <c r="A73" s="5">
        <v>750</v>
      </c>
      <c r="B73" s="5">
        <v>1030</v>
      </c>
    </row>
    <row r="74" spans="1:13">
      <c r="A74" s="5">
        <v>730</v>
      </c>
      <c r="B74" s="5">
        <v>1027</v>
      </c>
    </row>
    <row r="75" spans="1:13">
      <c r="A75" s="5">
        <v>729</v>
      </c>
      <c r="B75" s="5">
        <v>1007</v>
      </c>
    </row>
    <row r="76" spans="1:13">
      <c r="A76" s="5">
        <v>710</v>
      </c>
      <c r="B76" s="5">
        <v>1083</v>
      </c>
    </row>
    <row r="77" spans="1:13">
      <c r="A77" s="5">
        <v>670</v>
      </c>
      <c r="B77" s="5">
        <v>1350</v>
      </c>
    </row>
    <row r="78" spans="1:13">
      <c r="A78" s="5">
        <v>619</v>
      </c>
      <c r="B78" s="5">
        <v>837</v>
      </c>
    </row>
    <row r="79" spans="1:13">
      <c r="A79" s="5">
        <v>1295</v>
      </c>
      <c r="B79" s="5">
        <v>3750</v>
      </c>
    </row>
    <row r="80" spans="1:13">
      <c r="A80" s="5">
        <v>975</v>
      </c>
      <c r="B80" s="5">
        <v>1500</v>
      </c>
    </row>
    <row r="81" spans="1:2">
      <c r="A81" s="5">
        <v>939</v>
      </c>
      <c r="B81" s="5">
        <v>1428</v>
      </c>
    </row>
    <row r="82" spans="1:2">
      <c r="A82" s="5">
        <v>820</v>
      </c>
      <c r="B82" s="5">
        <v>1375</v>
      </c>
    </row>
    <row r="83" spans="1:2">
      <c r="A83" s="5">
        <v>780</v>
      </c>
      <c r="B83" s="5">
        <v>1080</v>
      </c>
    </row>
    <row r="84" spans="1:2">
      <c r="A84" s="5">
        <v>770</v>
      </c>
      <c r="B84" s="5">
        <v>900</v>
      </c>
    </row>
    <row r="85" spans="1:2">
      <c r="A85" s="5">
        <v>700</v>
      </c>
      <c r="B85" s="5">
        <v>1505</v>
      </c>
    </row>
    <row r="86" spans="1:2">
      <c r="A86" s="5">
        <v>540</v>
      </c>
      <c r="B86" s="5">
        <v>1142</v>
      </c>
    </row>
    <row r="87" spans="1:2">
      <c r="A87" s="5">
        <v>1070</v>
      </c>
      <c r="B87" s="5">
        <v>1464</v>
      </c>
    </row>
    <row r="88" spans="1:2">
      <c r="A88" s="5">
        <v>2100</v>
      </c>
      <c r="B88" s="5">
        <v>2116</v>
      </c>
    </row>
    <row r="89" spans="1:2">
      <c r="A89" s="5">
        <v>725</v>
      </c>
      <c r="B89" s="5">
        <v>1280</v>
      </c>
    </row>
    <row r="90" spans="1:2">
      <c r="A90" s="5">
        <v>660</v>
      </c>
      <c r="B90" s="5">
        <v>1159</v>
      </c>
    </row>
    <row r="91" spans="1:2">
      <c r="A91" s="5">
        <v>580</v>
      </c>
      <c r="B91" s="5">
        <v>1051</v>
      </c>
    </row>
    <row r="92" spans="1:2">
      <c r="A92" s="5">
        <v>1844</v>
      </c>
      <c r="B92" s="5">
        <v>2250</v>
      </c>
    </row>
    <row r="93" spans="1:2">
      <c r="A93" s="5">
        <v>1580</v>
      </c>
      <c r="B93" s="5">
        <v>2563</v>
      </c>
    </row>
    <row r="94" spans="1:2">
      <c r="A94" s="5">
        <v>699</v>
      </c>
      <c r="B94" s="5">
        <v>1400</v>
      </c>
    </row>
    <row r="95" spans="1:2">
      <c r="A95" s="5">
        <v>1160</v>
      </c>
      <c r="B95" s="5">
        <v>1720</v>
      </c>
    </row>
    <row r="96" spans="1:2">
      <c r="A96" s="5">
        <v>1109</v>
      </c>
      <c r="B96" s="5">
        <v>1740</v>
      </c>
    </row>
    <row r="97" spans="1:2">
      <c r="A97" s="5">
        <v>1129</v>
      </c>
      <c r="B97" s="5">
        <v>1700</v>
      </c>
    </row>
    <row r="98" spans="1:2">
      <c r="A98" s="5">
        <v>1050</v>
      </c>
      <c r="B98" s="5">
        <v>1620</v>
      </c>
    </row>
    <row r="99" spans="1:2">
      <c r="A99" s="5">
        <v>1045</v>
      </c>
      <c r="B99" s="5">
        <v>1630</v>
      </c>
    </row>
    <row r="100" spans="1:2">
      <c r="A100" s="5">
        <v>1050</v>
      </c>
      <c r="B100" s="5">
        <v>1920</v>
      </c>
    </row>
    <row r="101" spans="1:2">
      <c r="A101" s="5">
        <v>1020</v>
      </c>
      <c r="B101" s="5">
        <v>1606</v>
      </c>
    </row>
    <row r="102" spans="1:2">
      <c r="A102" s="5">
        <v>1000</v>
      </c>
      <c r="B102" s="5">
        <v>1535</v>
      </c>
    </row>
    <row r="103" spans="1:2">
      <c r="A103" s="5">
        <v>1030</v>
      </c>
      <c r="B103" s="5">
        <v>1540</v>
      </c>
    </row>
    <row r="104" spans="1:2">
      <c r="A104" s="5">
        <v>975</v>
      </c>
      <c r="B104" s="5">
        <v>1739</v>
      </c>
    </row>
    <row r="105" spans="1:2">
      <c r="A105" s="5">
        <v>950</v>
      </c>
      <c r="B105" s="5">
        <v>1715</v>
      </c>
    </row>
    <row r="106" spans="1:2">
      <c r="A106" s="5">
        <v>940</v>
      </c>
      <c r="B106" s="5">
        <v>1305</v>
      </c>
    </row>
    <row r="107" spans="1:2">
      <c r="A107" s="5">
        <v>920</v>
      </c>
      <c r="B107" s="5">
        <v>1415</v>
      </c>
    </row>
    <row r="108" spans="1:2">
      <c r="A108" s="5">
        <v>945</v>
      </c>
      <c r="B108" s="5">
        <v>1580</v>
      </c>
    </row>
    <row r="109" spans="1:2">
      <c r="A109" s="5">
        <v>874</v>
      </c>
      <c r="B109" s="5">
        <v>1236</v>
      </c>
    </row>
    <row r="110" spans="1:2">
      <c r="A110" s="5">
        <v>872</v>
      </c>
      <c r="B110" s="5">
        <v>1229</v>
      </c>
    </row>
    <row r="111" spans="1:2">
      <c r="A111" s="5">
        <v>870</v>
      </c>
      <c r="B111" s="5">
        <v>1273</v>
      </c>
    </row>
    <row r="112" spans="1:2">
      <c r="A112" s="5">
        <v>869</v>
      </c>
      <c r="B112" s="5">
        <v>1165</v>
      </c>
    </row>
    <row r="113" spans="1:2">
      <c r="A113" s="5">
        <v>766</v>
      </c>
      <c r="B113" s="5">
        <v>1200</v>
      </c>
    </row>
    <row r="114" spans="1:2">
      <c r="A114" s="5">
        <v>739</v>
      </c>
      <c r="B114" s="5">
        <v>970</v>
      </c>
    </row>
  </sheetData>
  <phoneticPr fontId="1" type="noConversion"/>
  <pageMargins left="0.75" right="0.75" top="1" bottom="1" header="0.5" footer="0.5"/>
  <pageSetup orientation="portrait" horizontalDpi="200" verticalDpi="200" copies="0" r:id="rId1"/>
  <headerFooter alignWithMargins="0"/>
  <drawing r:id="rId2"/>
</worksheet>
</file>

<file path=xl/worksheets/sheet2.xml><?xml version="1.0" encoding="utf-8"?>
<worksheet xmlns="http://schemas.openxmlformats.org/spreadsheetml/2006/main" xmlns:r="http://schemas.openxmlformats.org/officeDocument/2006/relationships">
  <dimension ref="A1:L181"/>
  <sheetViews>
    <sheetView workbookViewId="0">
      <selection activeCell="B79" sqref="B79"/>
    </sheetView>
  </sheetViews>
  <sheetFormatPr defaultRowHeight="13.2"/>
  <cols>
    <col min="1" max="1" width="23.33203125" customWidth="1"/>
    <col min="2" max="2" width="30.44140625" bestFit="1" customWidth="1"/>
    <col min="3" max="3" width="19.6640625" bestFit="1" customWidth="1"/>
    <col min="4" max="4" width="18" bestFit="1" customWidth="1"/>
    <col min="5" max="5" width="21.6640625" customWidth="1"/>
  </cols>
  <sheetData>
    <row r="1" spans="1:12" ht="56.25" customHeight="1">
      <c r="A1" s="27" t="s">
        <v>134</v>
      </c>
      <c r="B1" s="28"/>
      <c r="C1" s="28"/>
      <c r="D1" s="28"/>
      <c r="E1" s="28"/>
      <c r="F1" s="28"/>
      <c r="G1" s="28"/>
      <c r="H1" s="28"/>
      <c r="I1" s="28"/>
      <c r="J1" s="28"/>
      <c r="K1" s="28"/>
      <c r="L1" s="28"/>
    </row>
    <row r="3" spans="1:12" s="20" customFormat="1" ht="18">
      <c r="A3" s="18" t="s">
        <v>135</v>
      </c>
      <c r="B3" s="18"/>
      <c r="C3" s="18"/>
      <c r="D3" s="18"/>
      <c r="E3" s="18"/>
      <c r="F3" s="18"/>
      <c r="G3" s="19"/>
    </row>
    <row r="4" spans="1:12" s="20" customFormat="1" ht="18">
      <c r="A4" s="18" t="s">
        <v>149</v>
      </c>
      <c r="B4" s="18"/>
      <c r="C4" s="18"/>
      <c r="D4" s="18"/>
      <c r="E4" s="18"/>
      <c r="F4" s="18"/>
      <c r="G4" s="19"/>
    </row>
    <row r="5" spans="1:12" s="20" customFormat="1" ht="18">
      <c r="A5" s="18" t="s">
        <v>74</v>
      </c>
      <c r="B5" s="18"/>
      <c r="C5" s="18"/>
      <c r="D5" s="18"/>
      <c r="E5" s="18"/>
      <c r="F5" s="18"/>
      <c r="G5" s="19"/>
    </row>
    <row r="6" spans="1:12" s="20" customFormat="1" ht="18">
      <c r="A6" s="18" t="s">
        <v>136</v>
      </c>
      <c r="B6" s="18"/>
      <c r="C6" s="18"/>
      <c r="D6" s="18"/>
      <c r="E6" s="18"/>
      <c r="F6" s="18"/>
      <c r="G6" s="19"/>
    </row>
    <row r="7" spans="1:12" s="20" customFormat="1" ht="18">
      <c r="A7" s="18" t="s">
        <v>75</v>
      </c>
      <c r="B7" s="18"/>
      <c r="C7" s="18"/>
      <c r="D7" s="18"/>
      <c r="E7" s="18"/>
      <c r="F7" s="18"/>
      <c r="G7" s="19"/>
    </row>
    <row r="8" spans="1:12" s="20" customFormat="1" ht="18">
      <c r="A8" s="18" t="s">
        <v>76</v>
      </c>
      <c r="B8" s="18"/>
      <c r="C8" s="18"/>
      <c r="D8" s="18"/>
      <c r="E8" s="18"/>
      <c r="F8" s="18"/>
      <c r="G8" s="19"/>
    </row>
    <row r="9" spans="1:12" s="20" customFormat="1" ht="18">
      <c r="A9" s="18" t="s">
        <v>77</v>
      </c>
      <c r="B9" s="18"/>
      <c r="C9" s="18"/>
      <c r="D9" s="18"/>
      <c r="E9" s="18"/>
      <c r="F9" s="18"/>
      <c r="G9" s="19"/>
    </row>
    <row r="10" spans="1:12" s="20" customFormat="1" ht="18">
      <c r="A10" s="18" t="s">
        <v>147</v>
      </c>
      <c r="B10" s="18"/>
      <c r="C10" s="18"/>
      <c r="D10" s="18"/>
      <c r="E10" s="18"/>
      <c r="F10" s="18"/>
      <c r="G10" s="19"/>
    </row>
    <row r="11" spans="1:12" s="20" customFormat="1" ht="18">
      <c r="A11" s="18"/>
      <c r="B11" s="18"/>
      <c r="C11" s="18"/>
      <c r="D11" s="18"/>
      <c r="E11" s="18"/>
      <c r="F11" s="18"/>
      <c r="G11" s="19"/>
    </row>
    <row r="13" spans="1:12">
      <c r="A13" t="s">
        <v>84</v>
      </c>
      <c r="B13" t="s">
        <v>133</v>
      </c>
      <c r="C13" t="s">
        <v>132</v>
      </c>
      <c r="D13" t="s">
        <v>158</v>
      </c>
      <c r="E13" t="s">
        <v>85</v>
      </c>
      <c r="F13" t="s">
        <v>138</v>
      </c>
    </row>
    <row r="14" spans="1:12">
      <c r="A14" t="s">
        <v>86</v>
      </c>
      <c r="B14">
        <v>950.01900000000001</v>
      </c>
      <c r="C14">
        <v>91.156000000000006</v>
      </c>
      <c r="D14">
        <f>IF(F14="FEMALE",1,0)</f>
        <v>0</v>
      </c>
      <c r="E14">
        <v>59</v>
      </c>
      <c r="F14" t="s">
        <v>87</v>
      </c>
    </row>
    <row r="15" spans="1:12">
      <c r="A15" t="s">
        <v>88</v>
      </c>
      <c r="B15">
        <v>1350</v>
      </c>
      <c r="C15">
        <v>258</v>
      </c>
      <c r="D15">
        <f t="shared" ref="D15:D57" si="0">IF(F15="FEMALE",1,0)</f>
        <v>0</v>
      </c>
      <c r="E15">
        <v>60</v>
      </c>
      <c r="F15" t="s">
        <v>87</v>
      </c>
    </row>
    <row r="16" spans="1:12">
      <c r="A16" t="s">
        <v>89</v>
      </c>
      <c r="B16">
        <v>1325</v>
      </c>
      <c r="C16">
        <v>-6469</v>
      </c>
      <c r="D16">
        <f t="shared" si="0"/>
        <v>0</v>
      </c>
      <c r="E16">
        <v>51</v>
      </c>
      <c r="F16" t="s">
        <v>87</v>
      </c>
    </row>
    <row r="17" spans="1:6">
      <c r="A17" t="s">
        <v>90</v>
      </c>
      <c r="B17">
        <v>0</v>
      </c>
      <c r="C17">
        <v>-18.507999999999999</v>
      </c>
      <c r="D17">
        <f t="shared" si="0"/>
        <v>0</v>
      </c>
      <c r="E17">
        <v>36</v>
      </c>
      <c r="F17" t="s">
        <v>87</v>
      </c>
    </row>
    <row r="18" spans="1:6">
      <c r="A18" t="s">
        <v>91</v>
      </c>
      <c r="B18">
        <v>650</v>
      </c>
      <c r="C18">
        <v>143.124</v>
      </c>
      <c r="D18">
        <f t="shared" si="0"/>
        <v>1</v>
      </c>
      <c r="E18">
        <v>52</v>
      </c>
      <c r="F18" t="s">
        <v>92</v>
      </c>
    </row>
    <row r="19" spans="1:6">
      <c r="A19" t="s">
        <v>93</v>
      </c>
      <c r="B19">
        <v>568.75</v>
      </c>
      <c r="C19">
        <v>323.60000000000002</v>
      </c>
      <c r="D19">
        <f t="shared" si="0"/>
        <v>0</v>
      </c>
      <c r="E19">
        <v>63</v>
      </c>
      <c r="F19" t="s">
        <v>87</v>
      </c>
    </row>
    <row r="20" spans="1:6">
      <c r="A20" t="s">
        <v>94</v>
      </c>
      <c r="B20">
        <v>345</v>
      </c>
      <c r="C20">
        <v>15.334</v>
      </c>
      <c r="D20">
        <f t="shared" si="0"/>
        <v>1</v>
      </c>
      <c r="E20">
        <v>50</v>
      </c>
      <c r="F20" t="s">
        <v>92</v>
      </c>
    </row>
    <row r="21" spans="1:6">
      <c r="A21" t="s">
        <v>95</v>
      </c>
      <c r="B21">
        <v>1727.25</v>
      </c>
      <c r="C21">
        <v>1327.1</v>
      </c>
      <c r="D21">
        <f t="shared" si="0"/>
        <v>0</v>
      </c>
      <c r="E21">
        <v>66</v>
      </c>
      <c r="F21" t="s">
        <v>87</v>
      </c>
    </row>
    <row r="22" spans="1:6">
      <c r="A22" t="s">
        <v>96</v>
      </c>
      <c r="B22">
        <v>972.75</v>
      </c>
      <c r="C22">
        <v>350</v>
      </c>
      <c r="D22">
        <f t="shared" si="0"/>
        <v>0</v>
      </c>
      <c r="E22">
        <v>58</v>
      </c>
      <c r="F22" t="s">
        <v>87</v>
      </c>
    </row>
    <row r="23" spans="1:6">
      <c r="A23" t="s">
        <v>97</v>
      </c>
      <c r="B23">
        <v>825</v>
      </c>
      <c r="C23">
        <v>82</v>
      </c>
      <c r="D23">
        <f t="shared" si="0"/>
        <v>0</v>
      </c>
      <c r="E23">
        <v>53</v>
      </c>
      <c r="F23" t="s">
        <v>87</v>
      </c>
    </row>
    <row r="24" spans="1:6">
      <c r="A24" t="s">
        <v>98</v>
      </c>
      <c r="B24">
        <v>555</v>
      </c>
      <c r="C24">
        <v>61.734999999999999</v>
      </c>
      <c r="D24">
        <f t="shared" si="0"/>
        <v>0</v>
      </c>
      <c r="E24">
        <v>49</v>
      </c>
      <c r="F24" t="s">
        <v>87</v>
      </c>
    </row>
    <row r="25" spans="1:6">
      <c r="A25" t="s">
        <v>99</v>
      </c>
      <c r="B25">
        <v>720</v>
      </c>
      <c r="C25">
        <v>183.797</v>
      </c>
      <c r="D25">
        <f t="shared" si="0"/>
        <v>0</v>
      </c>
      <c r="E25">
        <v>59</v>
      </c>
      <c r="F25" t="s">
        <v>87</v>
      </c>
    </row>
    <row r="26" spans="1:6">
      <c r="A26" t="s">
        <v>100</v>
      </c>
      <c r="B26">
        <v>1000</v>
      </c>
      <c r="C26">
        <v>887</v>
      </c>
      <c r="D26">
        <f t="shared" si="0"/>
        <v>0</v>
      </c>
      <c r="E26">
        <v>49</v>
      </c>
      <c r="F26" t="s">
        <v>87</v>
      </c>
    </row>
    <row r="27" spans="1:6">
      <c r="A27" t="s">
        <v>101</v>
      </c>
      <c r="B27">
        <v>1276.479</v>
      </c>
      <c r="C27">
        <v>1449</v>
      </c>
      <c r="D27">
        <f t="shared" si="0"/>
        <v>0</v>
      </c>
      <c r="E27">
        <v>60</v>
      </c>
      <c r="F27" t="s">
        <v>87</v>
      </c>
    </row>
    <row r="28" spans="1:6">
      <c r="A28" t="s">
        <v>102</v>
      </c>
      <c r="B28">
        <v>3000</v>
      </c>
      <c r="C28">
        <v>16819</v>
      </c>
      <c r="D28">
        <f t="shared" si="0"/>
        <v>0</v>
      </c>
      <c r="E28">
        <v>49</v>
      </c>
      <c r="F28" t="s">
        <v>87</v>
      </c>
    </row>
    <row r="29" spans="1:6">
      <c r="A29" t="s">
        <v>103</v>
      </c>
      <c r="B29">
        <v>1660</v>
      </c>
      <c r="C29">
        <v>8430</v>
      </c>
      <c r="D29">
        <f t="shared" si="0"/>
        <v>0</v>
      </c>
      <c r="E29">
        <v>53</v>
      </c>
      <c r="F29" t="s">
        <v>87</v>
      </c>
    </row>
    <row r="30" spans="1:6">
      <c r="A30" t="s">
        <v>104</v>
      </c>
      <c r="B30">
        <v>1229.1669999999999</v>
      </c>
      <c r="C30">
        <v>70.093999999999994</v>
      </c>
      <c r="D30">
        <f t="shared" si="0"/>
        <v>0</v>
      </c>
      <c r="E30">
        <v>66</v>
      </c>
      <c r="F30" t="s">
        <v>87</v>
      </c>
    </row>
    <row r="31" spans="1:6">
      <c r="A31" t="s">
        <v>105</v>
      </c>
      <c r="B31">
        <v>1083.9739999999999</v>
      </c>
      <c r="C31">
        <v>-100</v>
      </c>
      <c r="D31">
        <f t="shared" si="0"/>
        <v>0</v>
      </c>
      <c r="E31">
        <v>54</v>
      </c>
      <c r="F31" t="s">
        <v>87</v>
      </c>
    </row>
    <row r="32" spans="1:6">
      <c r="A32" t="s">
        <v>106</v>
      </c>
      <c r="B32">
        <v>630.42899999999997</v>
      </c>
      <c r="C32">
        <v>145.5</v>
      </c>
      <c r="D32">
        <f t="shared" si="0"/>
        <v>0</v>
      </c>
      <c r="E32">
        <v>64</v>
      </c>
      <c r="F32" t="s">
        <v>87</v>
      </c>
    </row>
    <row r="33" spans="1:6">
      <c r="A33" t="s">
        <v>107</v>
      </c>
      <c r="B33">
        <v>900</v>
      </c>
      <c r="C33">
        <v>110.71599999999999</v>
      </c>
      <c r="D33">
        <f t="shared" si="0"/>
        <v>0</v>
      </c>
      <c r="E33">
        <v>63</v>
      </c>
      <c r="F33" t="s">
        <v>87</v>
      </c>
    </row>
    <row r="34" spans="1:6">
      <c r="A34" t="s">
        <v>108</v>
      </c>
      <c r="B34">
        <v>950</v>
      </c>
      <c r="C34">
        <v>440.7</v>
      </c>
      <c r="D34">
        <f t="shared" si="0"/>
        <v>0</v>
      </c>
      <c r="E34">
        <v>65</v>
      </c>
      <c r="F34" t="s">
        <v>87</v>
      </c>
    </row>
    <row r="35" spans="1:6">
      <c r="A35" t="s">
        <v>109</v>
      </c>
      <c r="B35">
        <v>681.81799999999998</v>
      </c>
      <c r="C35">
        <v>-51</v>
      </c>
      <c r="D35">
        <f t="shared" si="0"/>
        <v>0</v>
      </c>
      <c r="E35">
        <v>64</v>
      </c>
      <c r="F35" t="s">
        <v>87</v>
      </c>
    </row>
    <row r="36" spans="1:6">
      <c r="A36" t="s">
        <v>110</v>
      </c>
      <c r="B36">
        <v>926.524</v>
      </c>
      <c r="C36">
        <v>345.78300000000002</v>
      </c>
      <c r="D36">
        <f t="shared" si="0"/>
        <v>0</v>
      </c>
      <c r="E36">
        <v>54</v>
      </c>
      <c r="F36" t="s">
        <v>87</v>
      </c>
    </row>
    <row r="37" spans="1:6">
      <c r="A37" t="s">
        <v>111</v>
      </c>
      <c r="B37">
        <v>1038.462</v>
      </c>
      <c r="C37">
        <v>700</v>
      </c>
      <c r="D37">
        <f t="shared" si="0"/>
        <v>0</v>
      </c>
      <c r="E37">
        <v>62</v>
      </c>
      <c r="F37" t="s">
        <v>87</v>
      </c>
    </row>
    <row r="38" spans="1:6">
      <c r="A38" t="s">
        <v>112</v>
      </c>
      <c r="B38">
        <v>1500</v>
      </c>
      <c r="C38">
        <v>9416</v>
      </c>
      <c r="D38">
        <f t="shared" si="0"/>
        <v>0</v>
      </c>
      <c r="E38">
        <v>50</v>
      </c>
      <c r="F38" t="s">
        <v>87</v>
      </c>
    </row>
    <row r="39" spans="1:6">
      <c r="A39" t="s">
        <v>113</v>
      </c>
      <c r="B39">
        <v>1000</v>
      </c>
      <c r="C39">
        <v>60.457000000000001</v>
      </c>
      <c r="D39">
        <f t="shared" si="0"/>
        <v>0</v>
      </c>
      <c r="E39">
        <v>65</v>
      </c>
      <c r="F39" t="s">
        <v>87</v>
      </c>
    </row>
    <row r="40" spans="1:6">
      <c r="A40" t="s">
        <v>114</v>
      </c>
      <c r="B40">
        <v>730.25</v>
      </c>
      <c r="C40">
        <v>261.5</v>
      </c>
      <c r="D40">
        <f t="shared" si="0"/>
        <v>0</v>
      </c>
      <c r="E40">
        <v>61</v>
      </c>
      <c r="F40" t="s">
        <v>87</v>
      </c>
    </row>
    <row r="41" spans="1:6">
      <c r="A41" t="s">
        <v>115</v>
      </c>
      <c r="B41">
        <v>1144</v>
      </c>
      <c r="C41">
        <v>560.20000000000005</v>
      </c>
      <c r="D41">
        <f t="shared" si="0"/>
        <v>0</v>
      </c>
      <c r="E41">
        <v>55</v>
      </c>
      <c r="F41" t="s">
        <v>87</v>
      </c>
    </row>
    <row r="42" spans="1:6">
      <c r="A42" t="s">
        <v>116</v>
      </c>
      <c r="B42">
        <v>1500</v>
      </c>
      <c r="C42">
        <v>1223.8699999999999</v>
      </c>
      <c r="D42">
        <f t="shared" si="0"/>
        <v>0</v>
      </c>
      <c r="E42">
        <v>58</v>
      </c>
      <c r="F42" t="s">
        <v>87</v>
      </c>
    </row>
    <row r="43" spans="1:6">
      <c r="A43" t="s">
        <v>117</v>
      </c>
      <c r="B43">
        <v>956</v>
      </c>
      <c r="C43">
        <v>315.81700000000001</v>
      </c>
      <c r="D43">
        <f t="shared" si="0"/>
        <v>0</v>
      </c>
      <c r="E43">
        <v>56</v>
      </c>
      <c r="F43" t="s">
        <v>87</v>
      </c>
    </row>
    <row r="44" spans="1:6">
      <c r="A44" t="s">
        <v>118</v>
      </c>
      <c r="B44">
        <v>623.077</v>
      </c>
      <c r="C44">
        <v>81.596000000000004</v>
      </c>
      <c r="D44">
        <f t="shared" si="0"/>
        <v>0</v>
      </c>
      <c r="E44">
        <v>50</v>
      </c>
      <c r="F44" t="s">
        <v>87</v>
      </c>
    </row>
    <row r="45" spans="1:6">
      <c r="A45" t="s">
        <v>119</v>
      </c>
      <c r="B45">
        <v>497.11500000000001</v>
      </c>
      <c r="C45">
        <v>124.523</v>
      </c>
      <c r="D45">
        <f t="shared" si="0"/>
        <v>0</v>
      </c>
      <c r="E45">
        <v>56</v>
      </c>
      <c r="F45" t="s">
        <v>87</v>
      </c>
    </row>
    <row r="46" spans="1:6">
      <c r="A46" t="s">
        <v>120</v>
      </c>
      <c r="B46">
        <v>900.01599999999996</v>
      </c>
      <c r="C46">
        <v>61.704000000000001</v>
      </c>
      <c r="D46">
        <f t="shared" si="0"/>
        <v>0</v>
      </c>
      <c r="E46">
        <v>65</v>
      </c>
      <c r="F46" t="s">
        <v>87</v>
      </c>
    </row>
    <row r="47" spans="1:6">
      <c r="A47" t="s">
        <v>121</v>
      </c>
      <c r="B47">
        <v>1000</v>
      </c>
      <c r="C47">
        <v>871.18899999999996</v>
      </c>
      <c r="D47">
        <f t="shared" si="0"/>
        <v>0</v>
      </c>
      <c r="E47">
        <v>57</v>
      </c>
      <c r="F47" t="s">
        <v>87</v>
      </c>
    </row>
    <row r="48" spans="1:6">
      <c r="A48" t="s">
        <v>122</v>
      </c>
      <c r="B48">
        <v>1378.7529999999999</v>
      </c>
      <c r="C48">
        <v>119</v>
      </c>
      <c r="D48">
        <f t="shared" si="0"/>
        <v>0</v>
      </c>
      <c r="E48">
        <v>67</v>
      </c>
      <c r="F48" t="s">
        <v>87</v>
      </c>
    </row>
    <row r="49" spans="1:7">
      <c r="A49" t="s">
        <v>123</v>
      </c>
      <c r="B49">
        <v>695.12800000000004</v>
      </c>
      <c r="C49">
        <v>75.3</v>
      </c>
      <c r="D49">
        <f t="shared" si="0"/>
        <v>0</v>
      </c>
      <c r="E49">
        <v>45</v>
      </c>
      <c r="F49" t="s">
        <v>87</v>
      </c>
    </row>
    <row r="50" spans="1:7">
      <c r="A50" t="s">
        <v>124</v>
      </c>
      <c r="B50">
        <v>780</v>
      </c>
      <c r="C50">
        <v>49.5</v>
      </c>
      <c r="D50">
        <f t="shared" si="0"/>
        <v>0</v>
      </c>
      <c r="E50">
        <v>60</v>
      </c>
      <c r="F50" t="s">
        <v>87</v>
      </c>
    </row>
    <row r="51" spans="1:7">
      <c r="A51" t="s">
        <v>125</v>
      </c>
      <c r="B51">
        <v>1119.9929999999999</v>
      </c>
      <c r="C51">
        <v>3181</v>
      </c>
      <c r="D51">
        <f t="shared" si="0"/>
        <v>0</v>
      </c>
      <c r="E51">
        <v>59</v>
      </c>
      <c r="F51" t="s">
        <v>87</v>
      </c>
    </row>
    <row r="52" spans="1:7">
      <c r="A52" t="s">
        <v>126</v>
      </c>
      <c r="B52">
        <v>750</v>
      </c>
      <c r="C52">
        <v>529.84299999999996</v>
      </c>
      <c r="D52">
        <f t="shared" si="0"/>
        <v>0</v>
      </c>
      <c r="E52">
        <v>44</v>
      </c>
      <c r="F52" t="s">
        <v>87</v>
      </c>
    </row>
    <row r="53" spans="1:7">
      <c r="A53" t="s">
        <v>127</v>
      </c>
      <c r="B53">
        <v>775</v>
      </c>
      <c r="C53">
        <v>399.33300000000003</v>
      </c>
      <c r="D53">
        <f t="shared" si="0"/>
        <v>0</v>
      </c>
      <c r="E53">
        <v>57</v>
      </c>
      <c r="F53" t="s">
        <v>87</v>
      </c>
    </row>
    <row r="54" spans="1:7">
      <c r="A54" t="s">
        <v>128</v>
      </c>
      <c r="B54">
        <v>543.90599999999995</v>
      </c>
      <c r="C54">
        <v>16.992999999999999</v>
      </c>
      <c r="D54">
        <f t="shared" si="0"/>
        <v>0</v>
      </c>
      <c r="E54">
        <v>73</v>
      </c>
      <c r="F54" t="s">
        <v>87</v>
      </c>
    </row>
    <row r="55" spans="1:7">
      <c r="A55" t="s">
        <v>129</v>
      </c>
      <c r="B55">
        <v>725</v>
      </c>
      <c r="C55">
        <v>27.780999999999999</v>
      </c>
      <c r="D55">
        <f t="shared" si="0"/>
        <v>0</v>
      </c>
      <c r="E55">
        <v>62</v>
      </c>
      <c r="F55" t="s">
        <v>87</v>
      </c>
    </row>
    <row r="56" spans="1:7">
      <c r="A56" t="s">
        <v>130</v>
      </c>
      <c r="B56">
        <v>937.5</v>
      </c>
      <c r="C56">
        <v>267</v>
      </c>
      <c r="D56">
        <f t="shared" si="0"/>
        <v>0</v>
      </c>
      <c r="E56">
        <v>46</v>
      </c>
      <c r="F56" t="s">
        <v>87</v>
      </c>
    </row>
    <row r="57" spans="1:7">
      <c r="A57" t="s">
        <v>131</v>
      </c>
      <c r="B57">
        <v>1968</v>
      </c>
      <c r="C57">
        <v>690.82799999999997</v>
      </c>
      <c r="D57">
        <f t="shared" si="0"/>
        <v>0</v>
      </c>
      <c r="E57">
        <v>56</v>
      </c>
      <c r="F57" t="s">
        <v>87</v>
      </c>
    </row>
    <row r="59" spans="1:7" ht="15.6">
      <c r="A59" s="21" t="s">
        <v>137</v>
      </c>
      <c r="B59" s="21"/>
      <c r="C59" s="21"/>
      <c r="D59" s="21"/>
      <c r="E59" s="21"/>
      <c r="F59" s="21"/>
      <c r="G59" s="21"/>
    </row>
    <row r="61" spans="1:7">
      <c r="A61" t="s">
        <v>3</v>
      </c>
    </row>
    <row r="62" spans="1:7" ht="13.8" thickBot="1"/>
    <row r="63" spans="1:7">
      <c r="A63" s="4" t="s">
        <v>4</v>
      </c>
      <c r="B63" s="4"/>
    </row>
    <row r="64" spans="1:7">
      <c r="A64" s="1" t="s">
        <v>5</v>
      </c>
      <c r="B64" s="1">
        <v>0.68857396596640763</v>
      </c>
    </row>
    <row r="65" spans="1:9">
      <c r="A65" s="1" t="s">
        <v>6</v>
      </c>
      <c r="B65" s="1">
        <v>0.47413410660670752</v>
      </c>
    </row>
    <row r="66" spans="1:9">
      <c r="A66" s="1" t="s">
        <v>7</v>
      </c>
      <c r="B66" s="1">
        <v>0.43469416460221061</v>
      </c>
    </row>
    <row r="67" spans="1:9">
      <c r="A67" s="1" t="s">
        <v>8</v>
      </c>
      <c r="B67" s="1">
        <v>367.45679591500084</v>
      </c>
    </row>
    <row r="68" spans="1:9" ht="13.8" thickBot="1">
      <c r="A68" s="2" t="s">
        <v>9</v>
      </c>
      <c r="B68" s="2">
        <v>44</v>
      </c>
    </row>
    <row r="70" spans="1:9" ht="13.8" thickBot="1">
      <c r="A70" t="s">
        <v>10</v>
      </c>
    </row>
    <row r="71" spans="1:9">
      <c r="A71" s="3"/>
      <c r="B71" s="3" t="s">
        <v>15</v>
      </c>
      <c r="C71" s="3" t="s">
        <v>16</v>
      </c>
      <c r="D71" s="3" t="s">
        <v>17</v>
      </c>
      <c r="E71" s="3" t="s">
        <v>18</v>
      </c>
      <c r="F71" s="3" t="s">
        <v>19</v>
      </c>
    </row>
    <row r="72" spans="1:9">
      <c r="A72" s="1" t="s">
        <v>11</v>
      </c>
      <c r="B72" s="1">
        <v>3</v>
      </c>
      <c r="C72" s="1">
        <v>4869661.2573661646</v>
      </c>
      <c r="D72" s="1">
        <v>1623220.4191220549</v>
      </c>
      <c r="E72" s="1">
        <v>12.021673524587001</v>
      </c>
      <c r="F72" s="1">
        <v>9.4948233825890043E-6</v>
      </c>
    </row>
    <row r="73" spans="1:9">
      <c r="A73" s="1" t="s">
        <v>12</v>
      </c>
      <c r="B73" s="1">
        <v>40</v>
      </c>
      <c r="C73" s="1">
        <v>5400979.8745647436</v>
      </c>
      <c r="D73" s="1">
        <v>135024.49686411858</v>
      </c>
      <c r="E73" s="1"/>
      <c r="F73" s="1"/>
    </row>
    <row r="74" spans="1:9" ht="13.8" thickBot="1">
      <c r="A74" s="2" t="s">
        <v>13</v>
      </c>
      <c r="B74" s="2">
        <v>43</v>
      </c>
      <c r="C74" s="2">
        <v>10270641.131930908</v>
      </c>
      <c r="D74" s="2"/>
      <c r="E74" s="2"/>
      <c r="F74" s="2"/>
    </row>
    <row r="75" spans="1:9" ht="13.8" thickBot="1"/>
    <row r="76" spans="1:9">
      <c r="A76" s="3"/>
      <c r="B76" s="3" t="s">
        <v>20</v>
      </c>
      <c r="C76" s="3" t="s">
        <v>8</v>
      </c>
      <c r="D76" s="3" t="s">
        <v>21</v>
      </c>
      <c r="E76" s="3" t="s">
        <v>22</v>
      </c>
      <c r="F76" s="3" t="s">
        <v>23</v>
      </c>
      <c r="G76" s="3" t="s">
        <v>24</v>
      </c>
      <c r="H76" s="3" t="s">
        <v>25</v>
      </c>
      <c r="I76" s="3" t="s">
        <v>26</v>
      </c>
    </row>
    <row r="77" spans="1:9">
      <c r="A77" s="1" t="s">
        <v>14</v>
      </c>
      <c r="B77" s="1">
        <v>314.46430372539498</v>
      </c>
      <c r="C77" s="1">
        <v>457.27516904132949</v>
      </c>
      <c r="D77" s="1">
        <v>0.6876916242459975</v>
      </c>
      <c r="E77" s="1">
        <v>0.49561559150076451</v>
      </c>
      <c r="F77" s="1">
        <v>-609.72291594338617</v>
      </c>
      <c r="G77" s="1">
        <v>1238.6515233941761</v>
      </c>
      <c r="H77" s="1">
        <v>-609.72291594338617</v>
      </c>
      <c r="I77" s="1">
        <v>1238.6515233941761</v>
      </c>
    </row>
    <row r="78" spans="1:9">
      <c r="A78" s="1" t="s">
        <v>132</v>
      </c>
      <c r="B78" s="1">
        <v>9.8782887184009405E-2</v>
      </c>
      <c r="C78" s="1">
        <v>1.7441770092378052E-2</v>
      </c>
      <c r="D78" s="1">
        <v>5.6635815436632182</v>
      </c>
      <c r="E78" s="1">
        <v>1.4037074628044375E-6</v>
      </c>
      <c r="F78" s="1">
        <v>6.3531769040920283E-2</v>
      </c>
      <c r="G78" s="1">
        <v>0.13403400532709858</v>
      </c>
      <c r="H78" s="1">
        <v>6.3531769040920283E-2</v>
      </c>
      <c r="I78" s="1">
        <v>0.13403400532709858</v>
      </c>
    </row>
    <row r="79" spans="1:9">
      <c r="A79" s="1" t="s">
        <v>158</v>
      </c>
      <c r="B79" s="1">
        <v>-363.98177217193802</v>
      </c>
      <c r="C79" s="1">
        <v>271.33932445454332</v>
      </c>
      <c r="D79" s="1">
        <v>-1.3414265436962651</v>
      </c>
      <c r="E79" s="1">
        <v>0.18734883778143507</v>
      </c>
      <c r="F79" s="1">
        <v>-912.37878305748745</v>
      </c>
      <c r="G79" s="1">
        <v>184.4152387136125</v>
      </c>
      <c r="H79" s="1">
        <v>-912.37878305748745</v>
      </c>
      <c r="I79" s="1">
        <v>184.4152387136125</v>
      </c>
    </row>
    <row r="80" spans="1:9" ht="13.8" thickBot="1">
      <c r="A80" s="2" t="s">
        <v>85</v>
      </c>
      <c r="B80" s="2">
        <v>10.5723725309381</v>
      </c>
      <c r="C80" s="2">
        <v>7.880628945917473</v>
      </c>
      <c r="D80" s="2">
        <v>1.3415645633734632</v>
      </c>
      <c r="E80" s="2">
        <v>0.18730443951042408</v>
      </c>
      <c r="F80" s="2">
        <v>-5.3549662966607805</v>
      </c>
      <c r="G80" s="2">
        <v>26.499711358536882</v>
      </c>
      <c r="H80" s="2">
        <v>-5.3549662966607805</v>
      </c>
      <c r="I80" s="2">
        <v>26.499711358536882</v>
      </c>
    </row>
    <row r="84" spans="1:6">
      <c r="A84" t="s">
        <v>78</v>
      </c>
    </row>
    <row r="85" spans="1:6" ht="13.8" thickBot="1"/>
    <row r="86" spans="1:6">
      <c r="A86" s="3" t="s">
        <v>79</v>
      </c>
      <c r="B86" s="3" t="s">
        <v>139</v>
      </c>
      <c r="C86" s="3" t="s">
        <v>80</v>
      </c>
      <c r="D86" s="3" t="s">
        <v>81</v>
      </c>
    </row>
    <row r="87" spans="1:6">
      <c r="A87" s="1">
        <v>1</v>
      </c>
      <c r="B87" s="1">
        <v>947.23893591488536</v>
      </c>
      <c r="C87" s="1">
        <v>2.7800640851146454</v>
      </c>
      <c r="D87" s="1">
        <v>7.8442740072233764E-3</v>
      </c>
      <c r="E87">
        <f>IF(ABS(D87)&gt;3,1,0)</f>
        <v>0</v>
      </c>
      <c r="F87">
        <f>C87/C131</f>
        <v>7.8442740072233764E-3</v>
      </c>
    </row>
    <row r="88" spans="1:6">
      <c r="A88" s="1">
        <v>2</v>
      </c>
      <c r="B88" s="1">
        <v>974.29264047515244</v>
      </c>
      <c r="C88" s="1">
        <v>375.70735952484756</v>
      </c>
      <c r="D88" s="1">
        <v>1.0601019920451775</v>
      </c>
      <c r="E88">
        <f t="shared" ref="E88:E130" si="1">IF(ABS(D88)&gt;3,1,0)</f>
        <v>0</v>
      </c>
    </row>
    <row r="89" spans="1:6">
      <c r="A89" s="1">
        <v>3</v>
      </c>
      <c r="B89" s="1">
        <v>214.6288056098785</v>
      </c>
      <c r="C89" s="1">
        <v>1110.3711943901214</v>
      </c>
      <c r="D89" s="22">
        <v>3.1330414090669483</v>
      </c>
      <c r="E89">
        <f t="shared" si="1"/>
        <v>1</v>
      </c>
    </row>
    <row r="90" spans="1:6">
      <c r="A90" s="1">
        <v>4</v>
      </c>
      <c r="B90" s="1">
        <v>693.24144116316313</v>
      </c>
      <c r="C90" s="1">
        <v>-693.24144116316313</v>
      </c>
      <c r="D90" s="1">
        <v>-1.9560613177095234</v>
      </c>
      <c r="E90">
        <f t="shared" si="1"/>
        <v>0</v>
      </c>
    </row>
    <row r="91" spans="1:6">
      <c r="A91" s="1">
        <v>5</v>
      </c>
      <c r="B91" s="1">
        <v>514.38410510756012</v>
      </c>
      <c r="C91" s="1">
        <v>135.61589489243988</v>
      </c>
      <c r="D91" s="1">
        <v>0.38265601320741993</v>
      </c>
      <c r="E91">
        <f t="shared" si="1"/>
        <v>0</v>
      </c>
    </row>
    <row r="92" spans="1:6">
      <c r="A92" s="1">
        <v>6</v>
      </c>
      <c r="B92" s="1">
        <v>1012.4899154672376</v>
      </c>
      <c r="C92" s="1">
        <v>-443.73991546723755</v>
      </c>
      <c r="D92" s="1">
        <v>-1.2520637576322657</v>
      </c>
      <c r="E92">
        <f t="shared" si="1"/>
        <v>0</v>
      </c>
    </row>
    <row r="93" spans="1:6">
      <c r="A93" s="1">
        <v>7</v>
      </c>
      <c r="B93" s="1">
        <v>480.61589489243954</v>
      </c>
      <c r="C93" s="1">
        <v>-135.61589489243954</v>
      </c>
      <c r="D93" s="1">
        <v>-0.38265601320741899</v>
      </c>
      <c r="E93">
        <f t="shared" si="1"/>
        <v>0</v>
      </c>
    </row>
    <row r="94" spans="1:6">
      <c r="A94" s="1">
        <v>8</v>
      </c>
      <c r="B94" s="1">
        <v>1143.3356603492052</v>
      </c>
      <c r="C94" s="1">
        <v>583.91433965079477</v>
      </c>
      <c r="D94" s="1">
        <v>1.6475821911777417</v>
      </c>
      <c r="E94">
        <f t="shared" si="1"/>
        <v>0</v>
      </c>
    </row>
    <row r="95" spans="1:6">
      <c r="A95" s="1">
        <v>9</v>
      </c>
      <c r="B95" s="1">
        <v>962.23592103420515</v>
      </c>
      <c r="C95" s="1">
        <v>10.514078965794852</v>
      </c>
      <c r="D95" s="1">
        <v>2.9666696096279897E-2</v>
      </c>
      <c r="E95">
        <f t="shared" si="1"/>
        <v>0</v>
      </c>
    </row>
    <row r="96" spans="1:6">
      <c r="A96" s="1">
        <v>10</v>
      </c>
      <c r="B96" s="1">
        <v>882.90024461420035</v>
      </c>
      <c r="C96" s="1">
        <v>-57.900244614200346</v>
      </c>
      <c r="D96" s="1">
        <v>-0.16337227126198323</v>
      </c>
      <c r="E96">
        <f t="shared" si="1"/>
        <v>0</v>
      </c>
    </row>
    <row r="97" spans="1:5">
      <c r="A97" s="1">
        <v>11</v>
      </c>
      <c r="B97" s="1">
        <v>838.60891928166416</v>
      </c>
      <c r="C97" s="1">
        <v>-283.60891928166416</v>
      </c>
      <c r="D97" s="1">
        <v>-0.80023553616970933</v>
      </c>
      <c r="E97">
        <f t="shared" si="1"/>
        <v>0</v>
      </c>
    </row>
    <row r="98" spans="1:5">
      <c r="A98" s="1">
        <v>12</v>
      </c>
      <c r="B98" s="1">
        <v>956.39028136649927</v>
      </c>
      <c r="C98" s="1">
        <v>-236.39028136649927</v>
      </c>
      <c r="D98" s="1">
        <v>-0.66700265997896302</v>
      </c>
      <c r="E98">
        <f t="shared" si="1"/>
        <v>0</v>
      </c>
    </row>
    <row r="99" spans="1:5">
      <c r="A99" s="1">
        <v>13</v>
      </c>
      <c r="B99" s="1">
        <v>920.13097867357578</v>
      </c>
      <c r="C99" s="1">
        <v>79.869021326424217</v>
      </c>
      <c r="D99" s="1">
        <v>0.22535972869395293</v>
      </c>
      <c r="E99">
        <f t="shared" si="1"/>
        <v>0</v>
      </c>
    </row>
    <row r="100" spans="1:5">
      <c r="A100" s="1">
        <v>14</v>
      </c>
      <c r="B100" s="1">
        <v>1091.9430591113075</v>
      </c>
      <c r="C100" s="1">
        <v>184.53594088869249</v>
      </c>
      <c r="D100" s="1">
        <v>0.52068961009292181</v>
      </c>
      <c r="E100">
        <f t="shared" si="1"/>
        <v>0</v>
      </c>
    </row>
    <row r="101" spans="1:5">
      <c r="A101" s="1">
        <v>15</v>
      </c>
      <c r="B101" s="1">
        <v>2493.939937289214</v>
      </c>
      <c r="C101" s="1">
        <v>506.06006271078604</v>
      </c>
      <c r="D101" s="1">
        <v>1.427907297990344</v>
      </c>
      <c r="E101">
        <f t="shared" si="1"/>
        <v>0</v>
      </c>
    </row>
    <row r="102" spans="1:5">
      <c r="A102" s="1">
        <v>16</v>
      </c>
      <c r="B102" s="1">
        <v>1707.5397868263112</v>
      </c>
      <c r="C102" s="1">
        <v>-47.539786826311229</v>
      </c>
      <c r="D102" s="1">
        <v>-0.13413903517810274</v>
      </c>
      <c r="E102">
        <f t="shared" si="1"/>
        <v>0</v>
      </c>
    </row>
    <row r="103" spans="1:5">
      <c r="A103" s="1">
        <v>17</v>
      </c>
      <c r="B103" s="1">
        <v>1019.1649784615822</v>
      </c>
      <c r="C103" s="1">
        <v>210.00202153841769</v>
      </c>
      <c r="D103" s="1">
        <v>0.59254511715698133</v>
      </c>
      <c r="E103">
        <f t="shared" si="1"/>
        <v>0</v>
      </c>
    </row>
    <row r="104" spans="1:5">
      <c r="A104" s="1">
        <v>18</v>
      </c>
      <c r="B104" s="1">
        <v>875.49413167764874</v>
      </c>
      <c r="C104" s="1">
        <v>208.47986832235119</v>
      </c>
      <c r="D104" s="1">
        <v>0.58825018490281722</v>
      </c>
      <c r="E104">
        <f t="shared" si="1"/>
        <v>0</v>
      </c>
    </row>
    <row r="105" spans="1:5">
      <c r="A105" s="1">
        <v>19</v>
      </c>
      <c r="B105" s="1">
        <v>1005.4690557907036</v>
      </c>
      <c r="C105" s="1">
        <v>-375.0400557907036</v>
      </c>
      <c r="D105" s="1">
        <v>-1.0582191169831616</v>
      </c>
      <c r="E105">
        <f t="shared" si="1"/>
        <v>0</v>
      </c>
    </row>
    <row r="106" spans="1:5">
      <c r="A106" s="1">
        <v>20</v>
      </c>
      <c r="B106" s="1">
        <v>991.46061931195686</v>
      </c>
      <c r="C106" s="1">
        <v>-91.460619311956862</v>
      </c>
      <c r="D106" s="1">
        <v>-0.25806676996935107</v>
      </c>
      <c r="E106">
        <f t="shared" si="1"/>
        <v>0</v>
      </c>
    </row>
    <row r="107" spans="1:5">
      <c r="A107" s="1">
        <v>21</v>
      </c>
      <c r="B107" s="1">
        <v>1045.2021366183612</v>
      </c>
      <c r="C107" s="1">
        <v>-95.202136618361237</v>
      </c>
      <c r="D107" s="1">
        <v>-0.26862389601236236</v>
      </c>
      <c r="E107">
        <f t="shared" si="1"/>
        <v>0</v>
      </c>
    </row>
    <row r="108" spans="1:5">
      <c r="A108" s="1">
        <v>22</v>
      </c>
      <c r="B108" s="1">
        <v>986.05821845904575</v>
      </c>
      <c r="C108" s="1">
        <v>-304.24021845904576</v>
      </c>
      <c r="D108" s="1">
        <v>-0.85844914525120997</v>
      </c>
      <c r="E108">
        <f t="shared" si="1"/>
        <v>0</v>
      </c>
    </row>
    <row r="109" spans="1:5">
      <c r="A109" s="1">
        <v>23</v>
      </c>
      <c r="B109" s="1">
        <v>919.529863475198</v>
      </c>
      <c r="C109" s="1">
        <v>6.994136524802002</v>
      </c>
      <c r="D109" s="1">
        <v>1.9734769294792526E-2</v>
      </c>
      <c r="E109">
        <f t="shared" si="1"/>
        <v>0</v>
      </c>
    </row>
    <row r="110" spans="1:5">
      <c r="A110" s="1">
        <v>24</v>
      </c>
      <c r="B110" s="1">
        <v>1039.0994216723607</v>
      </c>
      <c r="C110" s="1">
        <v>-0.63742167236068781</v>
      </c>
      <c r="D110" s="1">
        <v>-1.7985593508120883E-3</v>
      </c>
      <c r="E110">
        <f t="shared" si="1"/>
        <v>0</v>
      </c>
    </row>
    <row r="111" spans="1:5">
      <c r="A111" s="1">
        <v>25</v>
      </c>
      <c r="B111" s="1">
        <v>1773.2225959969303</v>
      </c>
      <c r="C111" s="1">
        <v>-273.22259599693029</v>
      </c>
      <c r="D111" s="1">
        <v>-0.7709293175795372</v>
      </c>
      <c r="E111">
        <f t="shared" si="1"/>
        <v>0</v>
      </c>
    </row>
    <row r="112" spans="1:5">
      <c r="A112" s="1">
        <v>26</v>
      </c>
      <c r="B112" s="1">
        <v>1007.6406352468518</v>
      </c>
      <c r="C112" s="1">
        <v>-7.6406352468518435</v>
      </c>
      <c r="D112" s="1">
        <v>-2.1558940596537741E-2</v>
      </c>
      <c r="E112">
        <f t="shared" si="1"/>
        <v>0</v>
      </c>
    </row>
    <row r="113" spans="1:5">
      <c r="A113" s="1">
        <v>27</v>
      </c>
      <c r="B113" s="1">
        <v>985.21075311123445</v>
      </c>
      <c r="C113" s="1">
        <v>-254.96075311123445</v>
      </c>
      <c r="D113" s="1">
        <v>-0.71940140488167093</v>
      </c>
      <c r="E113">
        <f t="shared" si="1"/>
        <v>0</v>
      </c>
    </row>
    <row r="114" spans="1:5">
      <c r="A114" s="1">
        <v>28</v>
      </c>
      <c r="B114" s="1">
        <v>951.28296632746992</v>
      </c>
      <c r="C114" s="1">
        <v>192.71703367253008</v>
      </c>
      <c r="D114" s="1">
        <v>0.54377351445992972</v>
      </c>
      <c r="E114">
        <f t="shared" si="1"/>
        <v>0</v>
      </c>
    </row>
    <row r="115" spans="1:5">
      <c r="A115" s="1">
        <v>29</v>
      </c>
      <c r="B115" s="1">
        <v>1048.5593226576955</v>
      </c>
      <c r="C115" s="1">
        <v>451.44067734230453</v>
      </c>
      <c r="D115" s="1">
        <v>1.2737923525002195</v>
      </c>
      <c r="E115">
        <f t="shared" si="1"/>
        <v>0</v>
      </c>
    </row>
    <row r="116" spans="1:5">
      <c r="A116" s="1">
        <v>30</v>
      </c>
      <c r="B116" s="1">
        <v>937.71448053971801</v>
      </c>
      <c r="C116" s="1">
        <v>18.285519460281989</v>
      </c>
      <c r="D116" s="1">
        <v>5.1594718905536359E-2</v>
      </c>
      <c r="E116">
        <f t="shared" si="1"/>
        <v>0</v>
      </c>
    </row>
    <row r="117" spans="1:5">
      <c r="A117" s="1">
        <v>31</v>
      </c>
      <c r="B117" s="1">
        <v>851.14321873496397</v>
      </c>
      <c r="C117" s="1">
        <v>-228.06621873496397</v>
      </c>
      <c r="D117" s="1">
        <v>-0.64351534956598777</v>
      </c>
      <c r="E117">
        <f t="shared" si="1"/>
        <v>0</v>
      </c>
    </row>
    <row r="118" spans="1:5">
      <c r="A118" s="1">
        <v>32</v>
      </c>
      <c r="B118" s="1">
        <v>918.81790691874016</v>
      </c>
      <c r="C118" s="1">
        <v>-421.70290691874015</v>
      </c>
      <c r="D118" s="1">
        <v>-1.1898837761420875</v>
      </c>
      <c r="E118">
        <f t="shared" si="1"/>
        <v>0</v>
      </c>
    </row>
    <row r="119" spans="1:5">
      <c r="A119" s="1">
        <v>33</v>
      </c>
      <c r="B119" s="1">
        <v>1007.7638175071704</v>
      </c>
      <c r="C119" s="1">
        <v>-107.74781750717045</v>
      </c>
      <c r="D119" s="1">
        <v>-0.30402299311445197</v>
      </c>
      <c r="E119">
        <f t="shared" si="1"/>
        <v>0</v>
      </c>
    </row>
    <row r="120" spans="1:5">
      <c r="A120" s="1">
        <v>34</v>
      </c>
      <c r="B120" s="1">
        <v>1003.1481026918138</v>
      </c>
      <c r="C120" s="1">
        <v>-3.1481026918138468</v>
      </c>
      <c r="D120" s="1">
        <v>-8.8827377216546925E-3</v>
      </c>
      <c r="E120">
        <f t="shared" si="1"/>
        <v>0</v>
      </c>
    </row>
    <row r="121" spans="1:5">
      <c r="A121" s="1">
        <v>35</v>
      </c>
      <c r="B121" s="1">
        <v>1034.5684268731413</v>
      </c>
      <c r="C121" s="1">
        <v>344.1845731268586</v>
      </c>
      <c r="D121" s="1">
        <v>0.97115678560156338</v>
      </c>
      <c r="E121">
        <f t="shared" si="1"/>
        <v>0</v>
      </c>
    </row>
    <row r="122" spans="1:5">
      <c r="A122" s="1">
        <v>36</v>
      </c>
      <c r="B122" s="1">
        <v>797.65941902256304</v>
      </c>
      <c r="C122" s="1">
        <v>-102.531419022563</v>
      </c>
      <c r="D122" s="1">
        <v>-0.28930431836762927</v>
      </c>
      <c r="E122">
        <f t="shared" si="1"/>
        <v>0</v>
      </c>
    </row>
    <row r="123" spans="1:5">
      <c r="A123" s="1">
        <v>37</v>
      </c>
      <c r="B123" s="1">
        <v>953.69640849728648</v>
      </c>
      <c r="C123" s="1">
        <v>-173.69640849728648</v>
      </c>
      <c r="D123" s="1">
        <v>-0.49010460932130984</v>
      </c>
      <c r="E123">
        <f t="shared" si="1"/>
        <v>0</v>
      </c>
    </row>
    <row r="124" spans="1:5">
      <c r="A124" s="1">
        <v>38</v>
      </c>
      <c r="B124" s="1">
        <v>1252.4626471830738</v>
      </c>
      <c r="C124" s="1">
        <v>-132.4696471830739</v>
      </c>
      <c r="D124" s="1">
        <v>-0.3737785095343894</v>
      </c>
      <c r="E124">
        <f t="shared" si="1"/>
        <v>0</v>
      </c>
    </row>
    <row r="125" spans="1:5">
      <c r="A125" s="1">
        <v>39</v>
      </c>
      <c r="B125" s="1">
        <v>831.98811638090626</v>
      </c>
      <c r="C125" s="1">
        <v>-81.988116380906263</v>
      </c>
      <c r="D125" s="1">
        <v>-0.23133900174154659</v>
      </c>
      <c r="E125">
        <f t="shared" si="1"/>
        <v>0</v>
      </c>
    </row>
    <row r="126" spans="1:5">
      <c r="A126" s="1">
        <v>40</v>
      </c>
      <c r="B126" s="1">
        <v>956.53680467671586</v>
      </c>
      <c r="C126" s="1">
        <v>-181.53680467671586</v>
      </c>
      <c r="D126" s="1">
        <v>-0.5122271986119431</v>
      </c>
      <c r="E126">
        <f t="shared" si="1"/>
        <v>0</v>
      </c>
    </row>
    <row r="127" spans="1:5">
      <c r="A127" s="1">
        <v>41</v>
      </c>
      <c r="B127" s="1">
        <v>1087.9261160857905</v>
      </c>
      <c r="C127" s="1">
        <v>-544.02011608579051</v>
      </c>
      <c r="D127" s="1">
        <v>-1.5350160015618588</v>
      </c>
      <c r="E127">
        <f t="shared" si="1"/>
        <v>0</v>
      </c>
    </row>
    <row r="128" spans="1:5">
      <c r="A128" s="1">
        <v>42</v>
      </c>
      <c r="B128" s="1">
        <v>972.69568803241305</v>
      </c>
      <c r="C128" s="1">
        <v>-247.69568803241305</v>
      </c>
      <c r="D128" s="1">
        <v>-0.69890217917542796</v>
      </c>
      <c r="E128">
        <f t="shared" si="1"/>
        <v>0</v>
      </c>
    </row>
    <row r="129" spans="1:12">
      <c r="A129" s="1">
        <v>43</v>
      </c>
      <c r="B129" s="1">
        <v>827.16847102667577</v>
      </c>
      <c r="C129" s="1">
        <v>110.33152897332423</v>
      </c>
      <c r="D129" s="1">
        <v>0.31131323538067629</v>
      </c>
      <c r="E129">
        <f t="shared" si="1"/>
        <v>0</v>
      </c>
    </row>
    <row r="130" spans="1:12" ht="13.8" thickBot="1">
      <c r="A130" s="2">
        <v>44</v>
      </c>
      <c r="B130" s="2">
        <v>974.75914984548058</v>
      </c>
      <c r="C130" s="2">
        <v>993.24085015451942</v>
      </c>
      <c r="D130" s="2">
        <v>2.8025445260403941</v>
      </c>
      <c r="E130">
        <f t="shared" si="1"/>
        <v>0</v>
      </c>
    </row>
    <row r="131" spans="1:12">
      <c r="C131">
        <f>STDEV(C87:C130)</f>
        <v>354.40680457549439</v>
      </c>
    </row>
    <row r="132" spans="1:12">
      <c r="A132" t="s">
        <v>140</v>
      </c>
    </row>
    <row r="133" spans="1:12">
      <c r="A133" t="s">
        <v>150</v>
      </c>
      <c r="B133" t="s">
        <v>151</v>
      </c>
    </row>
    <row r="134" spans="1:12">
      <c r="B134" t="s">
        <v>152</v>
      </c>
    </row>
    <row r="135" spans="1:12">
      <c r="B135" t="s">
        <v>153</v>
      </c>
    </row>
    <row r="137" spans="1:12">
      <c r="A137" t="s">
        <v>141</v>
      </c>
    </row>
    <row r="139" spans="1:12">
      <c r="A139" t="s">
        <v>142</v>
      </c>
    </row>
    <row r="141" spans="1:12" ht="13.8" thickBot="1">
      <c r="A141" t="s">
        <v>143</v>
      </c>
    </row>
    <row r="142" spans="1:12">
      <c r="K142" s="3" t="s">
        <v>12</v>
      </c>
      <c r="L142" s="3" t="s">
        <v>82</v>
      </c>
    </row>
    <row r="143" spans="1:12">
      <c r="A143" s="23" t="s">
        <v>12</v>
      </c>
      <c r="B143" t="s">
        <v>12</v>
      </c>
      <c r="C143" t="s">
        <v>82</v>
      </c>
      <c r="K143" s="26">
        <v>-400</v>
      </c>
      <c r="L143" s="1">
        <v>4</v>
      </c>
    </row>
    <row r="144" spans="1:12">
      <c r="A144">
        <v>-400</v>
      </c>
      <c r="B144" s="24">
        <v>-400</v>
      </c>
      <c r="C144">
        <v>4</v>
      </c>
      <c r="K144" s="26">
        <v>-200</v>
      </c>
      <c r="L144" s="1">
        <v>8</v>
      </c>
    </row>
    <row r="145" spans="1:12">
      <c r="A145">
        <v>-200</v>
      </c>
      <c r="B145" s="24">
        <v>-200</v>
      </c>
      <c r="C145">
        <v>8</v>
      </c>
      <c r="K145" s="26">
        <v>0</v>
      </c>
      <c r="L145" s="1">
        <v>14</v>
      </c>
    </row>
    <row r="146" spans="1:12">
      <c r="A146">
        <v>0</v>
      </c>
      <c r="B146" s="24">
        <v>0</v>
      </c>
      <c r="C146">
        <v>14</v>
      </c>
      <c r="K146" s="26">
        <v>200</v>
      </c>
      <c r="L146" s="1">
        <v>9</v>
      </c>
    </row>
    <row r="147" spans="1:12">
      <c r="A147">
        <v>200</v>
      </c>
      <c r="B147" s="24">
        <v>200</v>
      </c>
      <c r="C147">
        <v>9</v>
      </c>
      <c r="K147" s="26">
        <v>400</v>
      </c>
      <c r="L147" s="1">
        <v>4</v>
      </c>
    </row>
    <row r="148" spans="1:12">
      <c r="A148">
        <v>400</v>
      </c>
      <c r="B148" s="24">
        <v>400</v>
      </c>
      <c r="C148">
        <v>4</v>
      </c>
      <c r="K148" s="26">
        <v>600</v>
      </c>
      <c r="L148" s="1">
        <v>3</v>
      </c>
    </row>
    <row r="149" spans="1:12">
      <c r="A149">
        <v>600</v>
      </c>
      <c r="B149" s="24">
        <v>600</v>
      </c>
      <c r="C149">
        <v>3</v>
      </c>
      <c r="K149" s="26">
        <v>800</v>
      </c>
      <c r="L149" s="1">
        <v>0</v>
      </c>
    </row>
    <row r="150" spans="1:12">
      <c r="A150">
        <v>800</v>
      </c>
      <c r="B150" s="24">
        <v>800</v>
      </c>
      <c r="C150">
        <v>0</v>
      </c>
      <c r="K150" s="26">
        <v>1000</v>
      </c>
      <c r="L150" s="1">
        <v>1</v>
      </c>
    </row>
    <row r="151" spans="1:12">
      <c r="A151">
        <v>1000</v>
      </c>
      <c r="B151" s="24">
        <v>1000</v>
      </c>
      <c r="C151">
        <v>1</v>
      </c>
      <c r="K151" s="26">
        <v>1200</v>
      </c>
      <c r="L151" s="1">
        <v>1</v>
      </c>
    </row>
    <row r="152" spans="1:12" ht="13.8" thickBot="1">
      <c r="A152">
        <v>1200</v>
      </c>
      <c r="B152" s="24">
        <v>1200</v>
      </c>
      <c r="C152">
        <v>1</v>
      </c>
      <c r="K152" s="2"/>
      <c r="L152" s="2"/>
    </row>
    <row r="156" spans="1:12">
      <c r="A156" t="s">
        <v>37</v>
      </c>
      <c r="B156" t="s">
        <v>144</v>
      </c>
    </row>
    <row r="177" spans="1:5">
      <c r="A177" t="s">
        <v>39</v>
      </c>
      <c r="B177" t="s">
        <v>145</v>
      </c>
      <c r="C177">
        <f xml:space="preserve"> CORREL(C14:C57,E14:E57)</f>
        <v>-0.16532082262671427</v>
      </c>
    </row>
    <row r="179" spans="1:5">
      <c r="B179" t="s">
        <v>146</v>
      </c>
    </row>
    <row r="181" spans="1:5" ht="28.5" customHeight="1">
      <c r="A181" t="s">
        <v>83</v>
      </c>
      <c r="B181" s="29" t="s">
        <v>148</v>
      </c>
      <c r="C181" s="29"/>
      <c r="D181" s="29"/>
      <c r="E181" s="29"/>
    </row>
  </sheetData>
  <mergeCells count="2">
    <mergeCell ref="A1:L1"/>
    <mergeCell ref="B181:E181"/>
  </mergeCells>
  <phoneticPr fontId="8"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dimension ref="A1:Q89"/>
  <sheetViews>
    <sheetView tabSelected="1" topLeftCell="A19" workbookViewId="0">
      <selection activeCell="A9" sqref="A9"/>
    </sheetView>
  </sheetViews>
  <sheetFormatPr defaultColWidth="9.109375" defaultRowHeight="15"/>
  <cols>
    <col min="1" max="8" width="9.109375" style="32"/>
    <col min="9" max="9" width="12.5546875" style="32" bestFit="1" customWidth="1"/>
    <col min="10" max="16384" width="9.109375" style="32"/>
  </cols>
  <sheetData>
    <row r="1" spans="1:17" ht="17.399999999999999">
      <c r="A1" s="30"/>
      <c r="B1" s="30"/>
      <c r="C1" s="30"/>
      <c r="D1" s="30"/>
      <c r="E1" s="30"/>
      <c r="F1" s="30"/>
      <c r="G1" s="30"/>
      <c r="H1" s="30"/>
      <c r="I1" s="30"/>
      <c r="J1" s="30"/>
      <c r="K1" s="31"/>
      <c r="L1" s="31"/>
      <c r="M1" s="31"/>
      <c r="N1" s="31"/>
      <c r="O1" s="31"/>
    </row>
    <row r="2" spans="1:17" ht="17.399999999999999">
      <c r="A2" s="30"/>
      <c r="B2" s="30"/>
      <c r="C2" s="30"/>
      <c r="D2" s="30"/>
      <c r="E2" s="30"/>
      <c r="F2" s="30"/>
      <c r="G2" s="30"/>
      <c r="H2" s="30"/>
      <c r="I2" s="30"/>
      <c r="J2" s="30"/>
      <c r="K2" s="31"/>
      <c r="L2" s="31"/>
      <c r="M2" s="31"/>
      <c r="N2" s="31"/>
      <c r="O2" s="31"/>
    </row>
    <row r="3" spans="1:17" ht="17.399999999999999">
      <c r="A3" s="30"/>
      <c r="B3" s="30"/>
      <c r="C3" s="30"/>
      <c r="D3" s="30"/>
      <c r="E3" s="30"/>
      <c r="F3" s="30"/>
      <c r="G3" s="30"/>
      <c r="H3" s="30"/>
      <c r="I3" s="30"/>
      <c r="J3" s="30"/>
      <c r="K3" s="31"/>
      <c r="L3" s="31"/>
      <c r="M3" s="31"/>
      <c r="N3" s="31"/>
      <c r="O3" s="31"/>
    </row>
    <row r="4" spans="1:17" ht="17.399999999999999">
      <c r="A4" s="30"/>
      <c r="B4" s="30"/>
      <c r="C4" s="30"/>
      <c r="D4" s="30"/>
      <c r="E4" s="30"/>
      <c r="F4" s="30"/>
      <c r="G4" s="30"/>
      <c r="H4" s="30"/>
      <c r="I4" s="30"/>
      <c r="J4" s="30"/>
      <c r="K4" s="31"/>
      <c r="L4" s="31"/>
      <c r="M4" s="31"/>
      <c r="N4" s="31"/>
      <c r="O4" s="31"/>
    </row>
    <row r="5" spans="1:17" ht="17.399999999999999">
      <c r="A5" s="30"/>
      <c r="B5" s="30"/>
      <c r="C5" s="30"/>
      <c r="D5" s="30"/>
      <c r="E5" s="30"/>
      <c r="F5" s="30"/>
      <c r="G5" s="30"/>
      <c r="H5" s="30"/>
      <c r="I5" s="30"/>
      <c r="J5" s="30"/>
      <c r="K5" s="31"/>
      <c r="L5" s="31"/>
      <c r="M5" s="31"/>
      <c r="N5" s="31"/>
      <c r="O5" s="31"/>
    </row>
    <row r="6" spans="1:17" ht="15.6">
      <c r="A6" s="25"/>
      <c r="B6" s="25"/>
      <c r="C6" s="25"/>
      <c r="D6" s="25"/>
      <c r="E6" s="25"/>
      <c r="F6" s="25"/>
      <c r="G6" s="25"/>
      <c r="H6" s="25"/>
      <c r="I6" s="25"/>
      <c r="J6" s="25"/>
    </row>
    <row r="7" spans="1:17" ht="18">
      <c r="A7" s="18" t="s">
        <v>159</v>
      </c>
      <c r="B7" s="18"/>
      <c r="C7" s="18"/>
      <c r="D7" s="18"/>
      <c r="E7" s="18"/>
      <c r="F7" s="18"/>
      <c r="G7" s="18"/>
      <c r="H7" s="18"/>
      <c r="I7" s="18"/>
      <c r="J7" s="18"/>
      <c r="K7" s="33"/>
      <c r="L7" s="33"/>
      <c r="M7" s="33"/>
      <c r="N7" s="33"/>
      <c r="O7" s="33"/>
      <c r="P7" s="33"/>
      <c r="Q7" s="33"/>
    </row>
    <row r="8" spans="1:17" ht="18">
      <c r="A8" s="18" t="s">
        <v>160</v>
      </c>
      <c r="B8" s="18"/>
      <c r="C8" s="18"/>
      <c r="D8" s="18"/>
      <c r="E8" s="18"/>
      <c r="F8" s="18"/>
      <c r="G8" s="18"/>
      <c r="H8" s="18"/>
      <c r="I8" s="18"/>
      <c r="J8" s="18"/>
      <c r="K8" s="33"/>
      <c r="L8" s="33"/>
      <c r="M8" s="33"/>
      <c r="N8" s="33"/>
      <c r="O8" s="33"/>
      <c r="P8" s="33"/>
      <c r="Q8" s="33"/>
    </row>
    <row r="9" spans="1:17" ht="18">
      <c r="A9" s="18" t="s">
        <v>175</v>
      </c>
      <c r="B9" s="18"/>
      <c r="C9" s="18"/>
      <c r="D9" s="18"/>
      <c r="E9" s="18"/>
      <c r="F9" s="18"/>
      <c r="G9" s="18"/>
      <c r="H9" s="18"/>
      <c r="I9" s="18"/>
      <c r="J9" s="18"/>
      <c r="K9" s="33"/>
      <c r="L9" s="33"/>
      <c r="M9" s="33"/>
      <c r="N9" s="33"/>
      <c r="O9" s="33"/>
      <c r="P9" s="33"/>
      <c r="Q9" s="33"/>
    </row>
    <row r="10" spans="1:17" ht="18">
      <c r="A10" s="18" t="s">
        <v>161</v>
      </c>
      <c r="B10" s="18"/>
      <c r="C10" s="18"/>
      <c r="D10" s="18"/>
      <c r="E10" s="18"/>
      <c r="F10" s="18"/>
      <c r="G10" s="18"/>
      <c r="H10" s="18"/>
      <c r="I10" s="18"/>
      <c r="J10" s="18"/>
      <c r="K10" s="33"/>
      <c r="L10" s="33"/>
      <c r="M10" s="33"/>
      <c r="N10" s="33"/>
      <c r="O10" s="33"/>
      <c r="P10" s="33"/>
      <c r="Q10" s="33"/>
    </row>
    <row r="11" spans="1:17" ht="18">
      <c r="A11" s="18" t="s">
        <v>162</v>
      </c>
      <c r="B11" s="18"/>
      <c r="C11" s="18"/>
      <c r="D11" s="18"/>
      <c r="E11" s="18"/>
      <c r="F11" s="18"/>
      <c r="G11" s="18"/>
      <c r="H11" s="18"/>
      <c r="I11" s="18"/>
      <c r="J11" s="18"/>
      <c r="K11" s="33"/>
      <c r="L11" s="33"/>
      <c r="M11" s="33"/>
      <c r="N11" s="33"/>
      <c r="O11" s="33"/>
      <c r="P11" s="33"/>
      <c r="Q11" s="33"/>
    </row>
    <row r="12" spans="1:17" ht="18">
      <c r="A12" s="18" t="s">
        <v>163</v>
      </c>
      <c r="B12" s="18"/>
      <c r="C12" s="18"/>
      <c r="D12" s="18"/>
      <c r="E12" s="18"/>
      <c r="F12" s="18"/>
      <c r="G12" s="18"/>
      <c r="H12" s="18"/>
      <c r="I12" s="18"/>
      <c r="J12" s="18"/>
      <c r="K12" s="33"/>
      <c r="L12" s="33"/>
      <c r="M12" s="33"/>
      <c r="N12" s="33"/>
      <c r="O12" s="33"/>
      <c r="P12" s="33"/>
      <c r="Q12" s="33"/>
    </row>
    <row r="13" spans="1:17" ht="18">
      <c r="A13" s="18" t="s">
        <v>164</v>
      </c>
      <c r="B13" s="18"/>
      <c r="C13" s="18"/>
      <c r="D13" s="18"/>
      <c r="E13" s="18"/>
      <c r="F13" s="18"/>
      <c r="G13" s="18"/>
      <c r="H13" s="18"/>
      <c r="I13" s="18"/>
      <c r="J13" s="18"/>
      <c r="K13" s="33"/>
      <c r="L13" s="33"/>
      <c r="M13" s="33"/>
      <c r="N13" s="33"/>
      <c r="O13" s="33"/>
      <c r="P13" s="33"/>
      <c r="Q13" s="33"/>
    </row>
    <row r="14" spans="1:17" ht="18">
      <c r="A14" s="18" t="s">
        <v>165</v>
      </c>
      <c r="B14" s="19"/>
      <c r="C14" s="19"/>
      <c r="D14" s="18"/>
      <c r="E14" s="18"/>
      <c r="F14" s="18"/>
      <c r="G14" s="18"/>
      <c r="H14" s="18"/>
      <c r="I14" s="18"/>
      <c r="J14" s="18"/>
      <c r="K14" s="33"/>
      <c r="L14" s="33"/>
      <c r="M14" s="33"/>
      <c r="N14" s="33"/>
      <c r="O14" s="33"/>
      <c r="P14" s="33"/>
      <c r="Q14" s="33"/>
    </row>
    <row r="15" spans="1:17" ht="18">
      <c r="A15" s="18" t="s">
        <v>166</v>
      </c>
      <c r="B15" s="19"/>
      <c r="C15" s="19"/>
      <c r="D15" s="18"/>
      <c r="E15" s="18"/>
      <c r="F15" s="18"/>
      <c r="G15" s="18"/>
      <c r="H15" s="18"/>
      <c r="I15" s="18"/>
      <c r="J15" s="18"/>
      <c r="K15" s="33"/>
      <c r="L15" s="33"/>
      <c r="M15" s="33"/>
      <c r="N15" s="33"/>
      <c r="O15" s="33"/>
      <c r="P15" s="33"/>
      <c r="Q15" s="33"/>
    </row>
    <row r="16" spans="1:17" ht="15.6">
      <c r="A16" s="25"/>
      <c r="B16" s="25"/>
      <c r="C16" s="34"/>
      <c r="D16" s="25"/>
      <c r="E16" s="25"/>
      <c r="F16" s="35"/>
      <c r="G16" s="35"/>
      <c r="H16" s="35"/>
      <c r="I16" s="35"/>
      <c r="J16" s="35"/>
    </row>
    <row r="17" spans="1:11" ht="15.6">
      <c r="A17" s="25"/>
      <c r="B17" s="25"/>
      <c r="C17" s="25"/>
      <c r="D17" s="25"/>
      <c r="E17" s="25"/>
      <c r="F17" s="35"/>
      <c r="G17" s="35"/>
      <c r="H17" s="35"/>
      <c r="I17" s="35"/>
      <c r="J17" s="35"/>
    </row>
    <row r="18" spans="1:11" ht="15.6">
      <c r="A18" s="25" t="s">
        <v>167</v>
      </c>
      <c r="B18" s="25" t="s">
        <v>168</v>
      </c>
      <c r="C18" s="25" t="s">
        <v>154</v>
      </c>
      <c r="D18" s="25" t="s">
        <v>155</v>
      </c>
      <c r="E18" s="25" t="s">
        <v>156</v>
      </c>
      <c r="F18" s="25" t="s">
        <v>169</v>
      </c>
      <c r="G18" s="25" t="s">
        <v>170</v>
      </c>
      <c r="H18" s="25" t="s">
        <v>171</v>
      </c>
      <c r="I18" s="25" t="s">
        <v>172</v>
      </c>
      <c r="J18" s="25" t="s">
        <v>173</v>
      </c>
      <c r="K18" s="32" t="s">
        <v>174</v>
      </c>
    </row>
    <row r="19" spans="1:11" ht="15.6">
      <c r="A19" s="25">
        <v>1</v>
      </c>
      <c r="B19" s="25">
        <v>1</v>
      </c>
      <c r="C19" s="25">
        <v>2.1949999999999998</v>
      </c>
      <c r="D19" s="25">
        <v>14.2683</v>
      </c>
      <c r="E19" s="25">
        <v>18.2927</v>
      </c>
      <c r="F19" s="25">
        <f>IF(B19=1,1,0)</f>
        <v>1</v>
      </c>
      <c r="G19" s="25">
        <f>IF(B19=2,1,0)</f>
        <v>0</v>
      </c>
      <c r="H19" s="25">
        <f>IF(B19=3,1,0)</f>
        <v>0</v>
      </c>
      <c r="I19" s="25">
        <f>IF(B19=4,1,0)</f>
        <v>0</v>
      </c>
      <c r="J19" s="25">
        <f>IF(B19=5,1,0)</f>
        <v>0</v>
      </c>
      <c r="K19" s="32">
        <f>IF(B19=6,1,0)</f>
        <v>0</v>
      </c>
    </row>
    <row r="20" spans="1:11" ht="15.6">
      <c r="A20" s="25">
        <v>2</v>
      </c>
      <c r="B20" s="25">
        <v>1</v>
      </c>
      <c r="C20" s="25">
        <v>1.756</v>
      </c>
      <c r="D20" s="25">
        <v>14.333299999999999</v>
      </c>
      <c r="E20" s="25">
        <v>18.488900000000001</v>
      </c>
      <c r="F20" s="25">
        <f t="shared" ref="F20:F38" si="0">IF(B20=1,1,0)</f>
        <v>1</v>
      </c>
      <c r="G20" s="25">
        <f t="shared" ref="G20:G38" si="1">IF(B20=2,1,0)</f>
        <v>0</v>
      </c>
      <c r="H20" s="25">
        <f t="shared" ref="H20:H38" si="2">IF(B20=3,1,0)</f>
        <v>0</v>
      </c>
      <c r="I20" s="25">
        <f t="shared" ref="I20:I38" si="3">IF(B20=4,1,0)</f>
        <v>0</v>
      </c>
      <c r="J20" s="25">
        <f t="shared" ref="J20:J38" si="4">IF(B20=5,1,0)</f>
        <v>0</v>
      </c>
      <c r="K20" s="32">
        <f t="shared" ref="K20:K38" si="5">IF(B20=6,1,0)</f>
        <v>0</v>
      </c>
    </row>
    <row r="21" spans="1:11" ht="15.6">
      <c r="A21" s="25">
        <v>3</v>
      </c>
      <c r="B21" s="25">
        <v>1</v>
      </c>
      <c r="C21" s="25">
        <v>1</v>
      </c>
      <c r="D21" s="25">
        <v>13.875</v>
      </c>
      <c r="E21" s="25">
        <v>18.125</v>
      </c>
      <c r="F21" s="25">
        <f t="shared" si="0"/>
        <v>1</v>
      </c>
      <c r="G21" s="25">
        <f t="shared" si="1"/>
        <v>0</v>
      </c>
      <c r="H21" s="25">
        <f t="shared" si="2"/>
        <v>0</v>
      </c>
      <c r="I21" s="25">
        <f t="shared" si="3"/>
        <v>0</v>
      </c>
      <c r="J21" s="25">
        <f t="shared" si="4"/>
        <v>0</v>
      </c>
      <c r="K21" s="32">
        <f t="shared" si="5"/>
        <v>0</v>
      </c>
    </row>
    <row r="22" spans="1:11" ht="15.6">
      <c r="A22" s="25">
        <v>4</v>
      </c>
      <c r="B22" s="25">
        <v>5</v>
      </c>
      <c r="C22" s="25">
        <v>7</v>
      </c>
      <c r="D22" s="25">
        <v>21.5</v>
      </c>
      <c r="E22" s="25">
        <v>30.25</v>
      </c>
      <c r="F22" s="25">
        <f t="shared" si="0"/>
        <v>0</v>
      </c>
      <c r="G22" s="25">
        <f t="shared" si="1"/>
        <v>0</v>
      </c>
      <c r="H22" s="25">
        <f t="shared" si="2"/>
        <v>0</v>
      </c>
      <c r="I22" s="25">
        <f t="shared" si="3"/>
        <v>0</v>
      </c>
      <c r="J22" s="25">
        <f t="shared" si="4"/>
        <v>1</v>
      </c>
      <c r="K22" s="32">
        <f t="shared" si="5"/>
        <v>0</v>
      </c>
    </row>
    <row r="23" spans="1:11" ht="15.6">
      <c r="A23" s="25">
        <v>5</v>
      </c>
      <c r="B23" s="25">
        <v>5</v>
      </c>
      <c r="C23" s="25">
        <v>8.3079999999999998</v>
      </c>
      <c r="D23" s="25">
        <v>22.384599999999999</v>
      </c>
      <c r="E23" s="25">
        <v>31.538499999999999</v>
      </c>
      <c r="F23" s="25">
        <f t="shared" si="0"/>
        <v>0</v>
      </c>
      <c r="G23" s="25">
        <f t="shared" si="1"/>
        <v>0</v>
      </c>
      <c r="H23" s="25">
        <f t="shared" si="2"/>
        <v>0</v>
      </c>
      <c r="I23" s="25">
        <f t="shared" si="3"/>
        <v>0</v>
      </c>
      <c r="J23" s="25">
        <f t="shared" si="4"/>
        <v>1</v>
      </c>
      <c r="K23" s="32">
        <f t="shared" si="5"/>
        <v>0</v>
      </c>
    </row>
    <row r="24" spans="1:11" ht="15.6">
      <c r="A24" s="25">
        <v>6</v>
      </c>
      <c r="B24" s="25">
        <v>3</v>
      </c>
      <c r="C24" s="25">
        <v>4</v>
      </c>
      <c r="D24" s="25">
        <v>15.416700000000001</v>
      </c>
      <c r="E24" s="25">
        <v>19.916699999999999</v>
      </c>
      <c r="F24" s="25">
        <f t="shared" si="0"/>
        <v>0</v>
      </c>
      <c r="G24" s="25">
        <f t="shared" si="1"/>
        <v>0</v>
      </c>
      <c r="H24" s="25">
        <f t="shared" si="2"/>
        <v>1</v>
      </c>
      <c r="I24" s="25">
        <f t="shared" si="3"/>
        <v>0</v>
      </c>
      <c r="J24" s="25">
        <f t="shared" si="4"/>
        <v>0</v>
      </c>
      <c r="K24" s="32">
        <f t="shared" si="5"/>
        <v>0</v>
      </c>
    </row>
    <row r="25" spans="1:11" ht="15.6">
      <c r="A25" s="25">
        <v>7</v>
      </c>
      <c r="B25" s="25">
        <v>6</v>
      </c>
      <c r="C25" s="25">
        <v>5.6</v>
      </c>
      <c r="D25" s="25">
        <v>26.8</v>
      </c>
      <c r="E25" s="25">
        <v>32</v>
      </c>
      <c r="F25" s="25">
        <f t="shared" si="0"/>
        <v>0</v>
      </c>
      <c r="G25" s="25">
        <f t="shared" si="1"/>
        <v>0</v>
      </c>
      <c r="H25" s="25">
        <f t="shared" si="2"/>
        <v>0</v>
      </c>
      <c r="I25" s="25">
        <f t="shared" si="3"/>
        <v>0</v>
      </c>
      <c r="J25" s="25">
        <f t="shared" si="4"/>
        <v>0</v>
      </c>
      <c r="K25" s="32">
        <f t="shared" si="5"/>
        <v>1</v>
      </c>
    </row>
    <row r="26" spans="1:11" ht="15.6">
      <c r="A26" s="25">
        <v>8</v>
      </c>
      <c r="B26" s="25">
        <v>4</v>
      </c>
      <c r="C26" s="25">
        <v>6.5</v>
      </c>
      <c r="D26" s="25">
        <v>19.5</v>
      </c>
      <c r="E26" s="25">
        <v>26.75</v>
      </c>
      <c r="F26" s="25">
        <f t="shared" si="0"/>
        <v>0</v>
      </c>
      <c r="G26" s="25">
        <f t="shared" si="1"/>
        <v>0</v>
      </c>
      <c r="H26" s="25">
        <f t="shared" si="2"/>
        <v>0</v>
      </c>
      <c r="I26" s="25">
        <f t="shared" si="3"/>
        <v>1</v>
      </c>
      <c r="J26" s="25">
        <f t="shared" si="4"/>
        <v>0</v>
      </c>
      <c r="K26" s="32">
        <f t="shared" si="5"/>
        <v>0</v>
      </c>
    </row>
    <row r="27" spans="1:11" ht="15.6">
      <c r="A27" s="25">
        <v>9</v>
      </c>
      <c r="B27" s="25">
        <v>6</v>
      </c>
      <c r="C27" s="25">
        <v>7.8</v>
      </c>
      <c r="D27" s="25">
        <v>30.6</v>
      </c>
      <c r="E27" s="25">
        <v>36.4</v>
      </c>
      <c r="F27" s="25">
        <f t="shared" si="0"/>
        <v>0</v>
      </c>
      <c r="G27" s="25">
        <f t="shared" si="1"/>
        <v>0</v>
      </c>
      <c r="H27" s="25">
        <f t="shared" si="2"/>
        <v>0</v>
      </c>
      <c r="I27" s="25">
        <f t="shared" si="3"/>
        <v>0</v>
      </c>
      <c r="J27" s="25">
        <f t="shared" si="4"/>
        <v>0</v>
      </c>
      <c r="K27" s="32">
        <f t="shared" si="5"/>
        <v>1</v>
      </c>
    </row>
    <row r="28" spans="1:11" ht="15.6">
      <c r="A28" s="25">
        <v>10</v>
      </c>
      <c r="B28" s="25">
        <v>4</v>
      </c>
      <c r="C28" s="25">
        <v>6.6</v>
      </c>
      <c r="D28" s="25">
        <v>19.600000000000001</v>
      </c>
      <c r="E28" s="25">
        <v>30</v>
      </c>
      <c r="F28" s="25">
        <f t="shared" si="0"/>
        <v>0</v>
      </c>
      <c r="G28" s="25">
        <f t="shared" si="1"/>
        <v>0</v>
      </c>
      <c r="H28" s="25">
        <f t="shared" si="2"/>
        <v>0</v>
      </c>
      <c r="I28" s="25">
        <f t="shared" si="3"/>
        <v>1</v>
      </c>
      <c r="J28" s="25">
        <f t="shared" si="4"/>
        <v>0</v>
      </c>
      <c r="K28" s="32">
        <f t="shared" si="5"/>
        <v>0</v>
      </c>
    </row>
    <row r="29" spans="1:11" ht="15.6">
      <c r="A29" s="25">
        <v>11</v>
      </c>
      <c r="B29" s="25">
        <v>3</v>
      </c>
      <c r="C29" s="25">
        <v>2.3330000000000002</v>
      </c>
      <c r="D29" s="25">
        <v>14.833299999999999</v>
      </c>
      <c r="E29" s="25">
        <v>19.5</v>
      </c>
      <c r="F29" s="25">
        <f t="shared" si="0"/>
        <v>0</v>
      </c>
      <c r="G29" s="25">
        <f t="shared" si="1"/>
        <v>0</v>
      </c>
      <c r="H29" s="25">
        <f t="shared" si="2"/>
        <v>1</v>
      </c>
      <c r="I29" s="25">
        <f t="shared" si="3"/>
        <v>0</v>
      </c>
      <c r="J29" s="25">
        <f t="shared" si="4"/>
        <v>0</v>
      </c>
      <c r="K29" s="32">
        <f t="shared" si="5"/>
        <v>0</v>
      </c>
    </row>
    <row r="30" spans="1:11" ht="15.6">
      <c r="A30" s="25">
        <v>12</v>
      </c>
      <c r="B30" s="25">
        <v>6</v>
      </c>
      <c r="C30" s="25">
        <v>6</v>
      </c>
      <c r="D30" s="25">
        <v>25</v>
      </c>
      <c r="E30" s="25">
        <v>33</v>
      </c>
      <c r="F30" s="25">
        <f t="shared" si="0"/>
        <v>0</v>
      </c>
      <c r="G30" s="25">
        <f t="shared" si="1"/>
        <v>0</v>
      </c>
      <c r="H30" s="25">
        <f t="shared" si="2"/>
        <v>0</v>
      </c>
      <c r="I30" s="25">
        <f t="shared" si="3"/>
        <v>0</v>
      </c>
      <c r="J30" s="25">
        <f t="shared" si="4"/>
        <v>0</v>
      </c>
      <c r="K30" s="32">
        <f t="shared" si="5"/>
        <v>1</v>
      </c>
    </row>
    <row r="31" spans="1:11" ht="15.6">
      <c r="A31" s="25">
        <v>13</v>
      </c>
      <c r="B31" s="25">
        <v>2</v>
      </c>
      <c r="C31" s="25">
        <v>4</v>
      </c>
      <c r="D31" s="25">
        <v>18.666699999999999</v>
      </c>
      <c r="E31" s="25">
        <v>25</v>
      </c>
      <c r="F31" s="25">
        <f t="shared" si="0"/>
        <v>0</v>
      </c>
      <c r="G31" s="25">
        <f t="shared" si="1"/>
        <v>1</v>
      </c>
      <c r="H31" s="25">
        <f t="shared" si="2"/>
        <v>0</v>
      </c>
      <c r="I31" s="25">
        <f t="shared" si="3"/>
        <v>0</v>
      </c>
      <c r="J31" s="25">
        <f t="shared" si="4"/>
        <v>0</v>
      </c>
      <c r="K31" s="32">
        <f t="shared" si="5"/>
        <v>0</v>
      </c>
    </row>
    <row r="32" spans="1:11" ht="15.6">
      <c r="A32" s="25">
        <v>14</v>
      </c>
      <c r="B32" s="25">
        <v>6</v>
      </c>
      <c r="C32" s="25">
        <v>7.8460000000000001</v>
      </c>
      <c r="D32" s="25">
        <v>25.1538</v>
      </c>
      <c r="E32" s="25">
        <v>31.769200000000001</v>
      </c>
      <c r="F32" s="25">
        <f t="shared" si="0"/>
        <v>0</v>
      </c>
      <c r="G32" s="25">
        <f t="shared" si="1"/>
        <v>0</v>
      </c>
      <c r="H32" s="25">
        <f t="shared" si="2"/>
        <v>0</v>
      </c>
      <c r="I32" s="25">
        <f t="shared" si="3"/>
        <v>0</v>
      </c>
      <c r="J32" s="25">
        <f t="shared" si="4"/>
        <v>0</v>
      </c>
      <c r="K32" s="32">
        <f t="shared" si="5"/>
        <v>1</v>
      </c>
    </row>
    <row r="33" spans="1:11" ht="15.6">
      <c r="A33" s="25">
        <v>15</v>
      </c>
      <c r="B33" s="25">
        <v>1</v>
      </c>
      <c r="C33" s="25">
        <v>4.8330000000000002</v>
      </c>
      <c r="D33" s="25">
        <v>17.916699999999999</v>
      </c>
      <c r="E33" s="25">
        <v>22.166699999999999</v>
      </c>
      <c r="F33" s="25">
        <f t="shared" si="0"/>
        <v>1</v>
      </c>
      <c r="G33" s="25">
        <f t="shared" si="1"/>
        <v>0</v>
      </c>
      <c r="H33" s="25">
        <f t="shared" si="2"/>
        <v>0</v>
      </c>
      <c r="I33" s="25">
        <f t="shared" si="3"/>
        <v>0</v>
      </c>
      <c r="J33" s="25">
        <f t="shared" si="4"/>
        <v>0</v>
      </c>
      <c r="K33" s="32">
        <f t="shared" si="5"/>
        <v>0</v>
      </c>
    </row>
    <row r="34" spans="1:11" ht="15.6">
      <c r="A34" s="25">
        <v>16</v>
      </c>
      <c r="B34" s="25">
        <v>5</v>
      </c>
      <c r="C34" s="25">
        <v>6.5</v>
      </c>
      <c r="D34" s="25">
        <v>21.5</v>
      </c>
      <c r="E34" s="25">
        <v>27.5</v>
      </c>
      <c r="F34" s="25">
        <f t="shared" si="0"/>
        <v>0</v>
      </c>
      <c r="G34" s="25">
        <f t="shared" si="1"/>
        <v>0</v>
      </c>
      <c r="H34" s="25">
        <f t="shared" si="2"/>
        <v>0</v>
      </c>
      <c r="I34" s="25">
        <f t="shared" si="3"/>
        <v>0</v>
      </c>
      <c r="J34" s="25">
        <f t="shared" si="4"/>
        <v>1</v>
      </c>
      <c r="K34" s="32">
        <f t="shared" si="5"/>
        <v>0</v>
      </c>
    </row>
    <row r="35" spans="1:11" ht="15.6">
      <c r="A35" s="25">
        <v>17</v>
      </c>
      <c r="B35" s="25">
        <v>3</v>
      </c>
      <c r="C35" s="25">
        <v>1.4</v>
      </c>
      <c r="D35" s="25">
        <v>13.8</v>
      </c>
      <c r="E35" s="25">
        <v>17.8</v>
      </c>
      <c r="F35" s="25">
        <f t="shared" si="0"/>
        <v>0</v>
      </c>
      <c r="G35" s="25">
        <f t="shared" si="1"/>
        <v>0</v>
      </c>
      <c r="H35" s="25">
        <f t="shared" si="2"/>
        <v>1</v>
      </c>
      <c r="I35" s="25">
        <f t="shared" si="3"/>
        <v>0</v>
      </c>
      <c r="J35" s="25">
        <f t="shared" si="4"/>
        <v>0</v>
      </c>
      <c r="K35" s="32">
        <f t="shared" si="5"/>
        <v>0</v>
      </c>
    </row>
    <row r="36" spans="1:11" ht="15.6">
      <c r="A36" s="25">
        <v>18</v>
      </c>
      <c r="B36" s="25">
        <v>1</v>
      </c>
      <c r="C36" s="25">
        <v>1.7729999999999999</v>
      </c>
      <c r="D36" s="25">
        <v>14.5227</v>
      </c>
      <c r="E36" s="25">
        <v>18.590900000000001</v>
      </c>
      <c r="F36" s="25">
        <f t="shared" si="0"/>
        <v>1</v>
      </c>
      <c r="G36" s="25">
        <f t="shared" si="1"/>
        <v>0</v>
      </c>
      <c r="H36" s="25">
        <f t="shared" si="2"/>
        <v>0</v>
      </c>
      <c r="I36" s="25">
        <f t="shared" si="3"/>
        <v>0</v>
      </c>
      <c r="J36" s="25">
        <f t="shared" si="4"/>
        <v>0</v>
      </c>
      <c r="K36" s="32">
        <f t="shared" si="5"/>
        <v>0</v>
      </c>
    </row>
    <row r="37" spans="1:11" ht="15.6">
      <c r="A37" s="25">
        <v>19</v>
      </c>
      <c r="B37" s="25">
        <v>3</v>
      </c>
      <c r="C37" s="25">
        <v>5</v>
      </c>
      <c r="D37" s="25">
        <v>15.5</v>
      </c>
      <c r="E37" s="25">
        <v>20.5</v>
      </c>
      <c r="F37" s="25">
        <f t="shared" si="0"/>
        <v>0</v>
      </c>
      <c r="G37" s="25">
        <f t="shared" si="1"/>
        <v>0</v>
      </c>
      <c r="H37" s="25">
        <f t="shared" si="2"/>
        <v>1</v>
      </c>
      <c r="I37" s="25">
        <f t="shared" si="3"/>
        <v>0</v>
      </c>
      <c r="J37" s="25">
        <f t="shared" si="4"/>
        <v>0</v>
      </c>
      <c r="K37" s="32">
        <f t="shared" si="5"/>
        <v>0</v>
      </c>
    </row>
    <row r="38" spans="1:11" ht="15.6">
      <c r="A38" s="25">
        <v>20</v>
      </c>
      <c r="B38" s="25">
        <v>3</v>
      </c>
      <c r="C38" s="25">
        <v>3</v>
      </c>
      <c r="D38" s="25">
        <v>13.5</v>
      </c>
      <c r="E38" s="25">
        <v>18</v>
      </c>
      <c r="F38" s="25">
        <f t="shared" si="0"/>
        <v>0</v>
      </c>
      <c r="G38" s="25">
        <f t="shared" si="1"/>
        <v>0</v>
      </c>
      <c r="H38" s="25">
        <f t="shared" si="2"/>
        <v>1</v>
      </c>
      <c r="I38" s="25">
        <f t="shared" si="3"/>
        <v>0</v>
      </c>
      <c r="J38" s="25">
        <f t="shared" si="4"/>
        <v>0</v>
      </c>
      <c r="K38" s="32">
        <f t="shared" si="5"/>
        <v>0</v>
      </c>
    </row>
    <row r="39" spans="1:11" ht="15.6">
      <c r="A39" s="25"/>
      <c r="B39" s="25"/>
      <c r="C39" s="25"/>
      <c r="D39" s="25"/>
      <c r="E39" s="25"/>
      <c r="F39" s="25"/>
      <c r="G39" s="25"/>
      <c r="H39" s="25"/>
      <c r="I39" s="25"/>
      <c r="J39" s="25"/>
    </row>
    <row r="40" spans="1:11">
      <c r="B40" t="s">
        <v>3</v>
      </c>
      <c r="C40"/>
      <c r="D40"/>
      <c r="E40"/>
      <c r="F40"/>
      <c r="G40"/>
      <c r="H40"/>
      <c r="I40"/>
      <c r="J40"/>
    </row>
    <row r="41" spans="1:11" ht="15.6" thickBot="1">
      <c r="B41"/>
      <c r="C41"/>
      <c r="D41"/>
      <c r="E41"/>
      <c r="F41"/>
      <c r="G41"/>
      <c r="H41"/>
      <c r="I41"/>
      <c r="J41"/>
    </row>
    <row r="42" spans="1:11">
      <c r="B42" s="4" t="s">
        <v>4</v>
      </c>
      <c r="C42" s="4"/>
      <c r="D42"/>
      <c r="E42"/>
      <c r="F42"/>
      <c r="G42"/>
      <c r="H42"/>
      <c r="I42"/>
      <c r="J42"/>
    </row>
    <row r="43" spans="1:11">
      <c r="B43" s="1" t="s">
        <v>5</v>
      </c>
      <c r="C43" s="1">
        <v>0.94588380917563775</v>
      </c>
      <c r="D43"/>
      <c r="E43"/>
      <c r="F43"/>
      <c r="G43"/>
      <c r="H43"/>
      <c r="I43"/>
      <c r="J43"/>
    </row>
    <row r="44" spans="1:11">
      <c r="B44" s="1" t="s">
        <v>6</v>
      </c>
      <c r="C44" s="1">
        <v>0.89469618046061428</v>
      </c>
      <c r="D44"/>
      <c r="E44"/>
      <c r="F44"/>
      <c r="G44"/>
      <c r="H44"/>
      <c r="I44"/>
      <c r="J44"/>
    </row>
    <row r="45" spans="1:11">
      <c r="B45" s="1" t="s">
        <v>7</v>
      </c>
      <c r="C45" s="1">
        <v>0.83326895239597265</v>
      </c>
      <c r="D45"/>
      <c r="E45"/>
      <c r="F45"/>
      <c r="G45"/>
      <c r="H45"/>
      <c r="I45"/>
      <c r="J45"/>
    </row>
    <row r="46" spans="1:11">
      <c r="B46" s="1" t="s">
        <v>8</v>
      </c>
      <c r="C46" s="1">
        <v>0.97378414062788587</v>
      </c>
      <c r="D46"/>
      <c r="E46"/>
      <c r="F46"/>
      <c r="G46"/>
      <c r="H46"/>
      <c r="I46"/>
      <c r="J46"/>
    </row>
    <row r="47" spans="1:11" ht="15.6" thickBot="1">
      <c r="B47" s="2" t="s">
        <v>9</v>
      </c>
      <c r="C47" s="2">
        <v>20</v>
      </c>
      <c r="D47"/>
      <c r="E47"/>
      <c r="F47"/>
      <c r="G47"/>
      <c r="H47"/>
      <c r="I47"/>
      <c r="J47"/>
    </row>
    <row r="48" spans="1:11">
      <c r="B48"/>
      <c r="C48"/>
      <c r="D48"/>
      <c r="E48"/>
      <c r="F48"/>
      <c r="G48"/>
      <c r="H48"/>
      <c r="I48"/>
      <c r="J48"/>
    </row>
    <row r="49" spans="2:10" ht="15.6" thickBot="1">
      <c r="B49" t="s">
        <v>10</v>
      </c>
      <c r="C49"/>
      <c r="D49"/>
      <c r="E49"/>
      <c r="F49"/>
      <c r="G49"/>
      <c r="H49"/>
      <c r="I49"/>
      <c r="J49"/>
    </row>
    <row r="50" spans="2:10">
      <c r="B50" s="3"/>
      <c r="C50" s="3" t="s">
        <v>15</v>
      </c>
      <c r="D50" s="3" t="s">
        <v>16</v>
      </c>
      <c r="E50" s="3" t="s">
        <v>17</v>
      </c>
      <c r="F50" s="3" t="s">
        <v>18</v>
      </c>
      <c r="G50" s="3" t="s">
        <v>19</v>
      </c>
      <c r="H50"/>
      <c r="I50"/>
      <c r="J50"/>
    </row>
    <row r="51" spans="2:10">
      <c r="B51" s="1" t="s">
        <v>11</v>
      </c>
      <c r="C51" s="1">
        <v>7</v>
      </c>
      <c r="D51" s="1">
        <v>96.680324569539295</v>
      </c>
      <c r="E51" s="1">
        <v>13.811474938505613</v>
      </c>
      <c r="F51" s="1">
        <v>14.565140063281047</v>
      </c>
      <c r="G51" s="1">
        <v>5.368206842457693E-5</v>
      </c>
      <c r="H51"/>
      <c r="I51"/>
      <c r="J51"/>
    </row>
    <row r="52" spans="2:10">
      <c r="B52" s="1" t="s">
        <v>12</v>
      </c>
      <c r="C52" s="1">
        <v>12</v>
      </c>
      <c r="D52" s="1">
        <v>11.379066630460683</v>
      </c>
      <c r="E52" s="1">
        <v>0.94825555253839022</v>
      </c>
      <c r="F52" s="1"/>
      <c r="G52" s="1"/>
      <c r="H52"/>
      <c r="I52"/>
      <c r="J52"/>
    </row>
    <row r="53" spans="2:10" ht="15.6" thickBot="1">
      <c r="B53" s="2" t="s">
        <v>13</v>
      </c>
      <c r="C53" s="2">
        <v>19</v>
      </c>
      <c r="D53" s="2">
        <v>108.05939119999998</v>
      </c>
      <c r="E53" s="2"/>
      <c r="F53" s="2"/>
      <c r="G53" s="2"/>
      <c r="H53"/>
      <c r="I53"/>
      <c r="J53"/>
    </row>
    <row r="54" spans="2:10" ht="15.6" thickBot="1">
      <c r="B54"/>
      <c r="C54"/>
      <c r="D54"/>
      <c r="E54"/>
      <c r="F54"/>
      <c r="G54"/>
      <c r="H54"/>
      <c r="I54"/>
      <c r="J54"/>
    </row>
    <row r="55" spans="2:10">
      <c r="B55" s="3"/>
      <c r="C55" s="3" t="s">
        <v>20</v>
      </c>
      <c r="D55" s="3" t="s">
        <v>8</v>
      </c>
      <c r="E55" s="3" t="s">
        <v>21</v>
      </c>
      <c r="F55" s="3" t="s">
        <v>22</v>
      </c>
      <c r="G55" s="3" t="s">
        <v>23</v>
      </c>
      <c r="H55" s="3" t="s">
        <v>24</v>
      </c>
      <c r="I55" s="3" t="s">
        <v>25</v>
      </c>
      <c r="J55" s="3" t="s">
        <v>26</v>
      </c>
    </row>
    <row r="56" spans="2:10">
      <c r="B56" s="1" t="s">
        <v>14</v>
      </c>
      <c r="C56" s="1">
        <v>-10.025974419459121</v>
      </c>
      <c r="D56" s="1">
        <v>4.9387457527177885</v>
      </c>
      <c r="E56" s="1">
        <v>-2.0300649034103109</v>
      </c>
      <c r="F56" s="1">
        <v>6.5120993353809387E-2</v>
      </c>
      <c r="G56" s="1">
        <v>-20.786577015587646</v>
      </c>
      <c r="H56" s="1">
        <v>0.73462817666940272</v>
      </c>
      <c r="I56" s="1">
        <v>-20.786577015587646</v>
      </c>
      <c r="J56" s="1">
        <v>0.73462817666940272</v>
      </c>
    </row>
    <row r="57" spans="2:10">
      <c r="B57" s="1" t="s">
        <v>155</v>
      </c>
      <c r="C57" s="1">
        <v>0.15755968145321081</v>
      </c>
      <c r="D57" s="1">
        <v>0.27854527607985957</v>
      </c>
      <c r="E57" s="1">
        <v>0.5656519603227379</v>
      </c>
      <c r="F57" s="1">
        <v>0.58205306840538373</v>
      </c>
      <c r="G57" s="1">
        <v>-0.44933833901582282</v>
      </c>
      <c r="H57" s="1">
        <v>0.76445770192224449</v>
      </c>
      <c r="I57" s="1">
        <v>-0.44933833901582282</v>
      </c>
      <c r="J57" s="1">
        <v>0.76445770192224449</v>
      </c>
    </row>
    <row r="58" spans="2:10">
      <c r="B58" s="1" t="s">
        <v>156</v>
      </c>
      <c r="C58" s="1">
        <v>0.37849409030582265</v>
      </c>
      <c r="D58" s="1">
        <v>0.24696110464153304</v>
      </c>
      <c r="E58" s="1">
        <v>1.5326060792253553</v>
      </c>
      <c r="F58" s="1">
        <v>0.15130327912289177</v>
      </c>
      <c r="G58" s="1">
        <v>-0.15958793229800453</v>
      </c>
      <c r="H58" s="1">
        <v>0.9165761129096498</v>
      </c>
      <c r="I58" s="1">
        <v>-0.15958793229800453</v>
      </c>
      <c r="J58" s="1">
        <v>0.9165761129096498</v>
      </c>
    </row>
    <row r="59" spans="2:10">
      <c r="B59" s="1" t="s">
        <v>169</v>
      </c>
      <c r="C59" s="1">
        <v>2.734959329542519</v>
      </c>
      <c r="D59" s="1">
        <v>2.2151482273534375</v>
      </c>
      <c r="E59" s="1">
        <v>1.2346619949718349</v>
      </c>
      <c r="F59" s="1">
        <v>0.24058703370714229</v>
      </c>
      <c r="G59" s="1">
        <v>-2.0914340422871165</v>
      </c>
      <c r="H59" s="1">
        <v>7.5613527013721544</v>
      </c>
      <c r="I59" s="1">
        <v>-2.0914340422871165</v>
      </c>
      <c r="J59" s="1">
        <v>7.5613527013721544</v>
      </c>
    </row>
    <row r="60" spans="2:10">
      <c r="B60" s="1" t="s">
        <v>170</v>
      </c>
      <c r="C60" s="1">
        <v>1.6225028560309085</v>
      </c>
      <c r="D60" s="1">
        <v>1.7443512175485967</v>
      </c>
      <c r="E60" s="1">
        <v>0.93014688768416354</v>
      </c>
      <c r="F60" s="1">
        <v>0.37062937827187992</v>
      </c>
      <c r="G60" s="1">
        <v>-2.1781119518449805</v>
      </c>
      <c r="H60" s="1">
        <v>5.4231176639067975</v>
      </c>
      <c r="I60" s="1">
        <v>-2.1781119518449805</v>
      </c>
      <c r="J60" s="1">
        <v>5.4231176639067975</v>
      </c>
    </row>
    <row r="61" spans="2:10">
      <c r="B61" s="1" t="s">
        <v>171</v>
      </c>
      <c r="C61" s="1">
        <v>3.6249864147126463</v>
      </c>
      <c r="D61" s="1">
        <v>2.2395866690038937</v>
      </c>
      <c r="E61" s="1">
        <v>1.6185961744114774</v>
      </c>
      <c r="F61" s="1">
        <v>0.13150027203921463</v>
      </c>
      <c r="G61" s="1">
        <v>-1.254653747260928</v>
      </c>
      <c r="H61" s="1">
        <v>8.5046265766862206</v>
      </c>
      <c r="I61" s="1">
        <v>-1.254653747260928</v>
      </c>
      <c r="J61" s="1">
        <v>8.5046265766862206</v>
      </c>
    </row>
    <row r="62" spans="2:10">
      <c r="B62" s="1" t="s">
        <v>172</v>
      </c>
      <c r="C62" s="1">
        <v>2.7559128346211348</v>
      </c>
      <c r="D62" s="1">
        <v>1.5335145691704521</v>
      </c>
      <c r="E62" s="1">
        <v>1.7971220424152432</v>
      </c>
      <c r="F62" s="1">
        <v>9.7509351879732753E-2</v>
      </c>
      <c r="G62" s="1">
        <v>-0.58532837933196158</v>
      </c>
      <c r="H62" s="1">
        <v>6.0971540485742315</v>
      </c>
      <c r="I62" s="1">
        <v>-0.58532837933196158</v>
      </c>
      <c r="J62" s="1">
        <v>6.0971540485742315</v>
      </c>
    </row>
    <row r="63" spans="2:10" ht="15.6" thickBot="1">
      <c r="B63" s="2" t="s">
        <v>173</v>
      </c>
      <c r="C63" s="2">
        <v>2.59625897605344</v>
      </c>
      <c r="D63" s="2">
        <v>1.1518846223029573</v>
      </c>
      <c r="E63" s="2">
        <v>2.2539227677705709</v>
      </c>
      <c r="F63" s="2">
        <v>4.368713624699172E-2</v>
      </c>
      <c r="G63" s="2">
        <v>8.651798556556535E-2</v>
      </c>
      <c r="H63" s="2">
        <v>5.1059999665413143</v>
      </c>
      <c r="I63" s="2">
        <v>8.651798556556535E-2</v>
      </c>
      <c r="J63" s="2">
        <v>5.1059999665413143</v>
      </c>
    </row>
    <row r="64" spans="2:10">
      <c r="B64"/>
      <c r="C64"/>
      <c r="D64"/>
      <c r="E64"/>
      <c r="F64"/>
      <c r="G64"/>
      <c r="H64"/>
      <c r="I64"/>
      <c r="J64"/>
    </row>
    <row r="65" spans="2:10">
      <c r="B65"/>
      <c r="C65"/>
      <c r="D65"/>
      <c r="E65"/>
      <c r="F65"/>
      <c r="G65"/>
      <c r="H65"/>
      <c r="I65"/>
      <c r="J65"/>
    </row>
    <row r="66" spans="2:10">
      <c r="B66"/>
      <c r="C66"/>
      <c r="D66"/>
      <c r="E66"/>
      <c r="F66"/>
      <c r="G66"/>
      <c r="H66"/>
      <c r="I66"/>
      <c r="J66"/>
    </row>
    <row r="67" spans="2:10">
      <c r="B67" t="s">
        <v>78</v>
      </c>
      <c r="C67"/>
      <c r="D67"/>
      <c r="E67"/>
      <c r="F67"/>
      <c r="G67"/>
      <c r="H67"/>
      <c r="I67"/>
      <c r="J67"/>
    </row>
    <row r="68" spans="2:10" ht="15.6" thickBot="1">
      <c r="B68"/>
      <c r="C68"/>
      <c r="D68"/>
      <c r="E68"/>
      <c r="F68"/>
      <c r="G68"/>
      <c r="H68"/>
      <c r="I68"/>
      <c r="J68"/>
    </row>
    <row r="69" spans="2:10">
      <c r="B69" s="3" t="s">
        <v>79</v>
      </c>
      <c r="C69" s="3" t="s">
        <v>157</v>
      </c>
      <c r="D69" s="3" t="s">
        <v>80</v>
      </c>
      <c r="E69" s="3" t="s">
        <v>81</v>
      </c>
      <c r="F69"/>
      <c r="G69"/>
      <c r="H69"/>
      <c r="I69"/>
      <c r="J69"/>
    </row>
    <row r="70" spans="2:10">
      <c r="B70" s="1">
        <v>1</v>
      </c>
      <c r="C70" s="1">
        <v>1.8807725586995676</v>
      </c>
      <c r="D70" s="1">
        <v>0.31422744130043223</v>
      </c>
      <c r="E70" s="1">
        <v>0.40603885020269914</v>
      </c>
      <c r="F70"/>
      <c r="G70"/>
      <c r="H70"/>
      <c r="I70"/>
      <c r="J70"/>
    </row>
    <row r="71" spans="2:10">
      <c r="B71" s="1">
        <v>2</v>
      </c>
      <c r="C71" s="1">
        <v>1.9652744785120291</v>
      </c>
      <c r="D71" s="1">
        <v>-0.20927447851202907</v>
      </c>
      <c r="E71" s="1">
        <v>-0.2704205854209617</v>
      </c>
      <c r="F71"/>
      <c r="G71"/>
      <c r="H71"/>
      <c r="I71"/>
      <c r="J71"/>
    </row>
    <row r="72" spans="2:10">
      <c r="B72" s="1">
        <v>3</v>
      </c>
      <c r="C72" s="1">
        <v>1.7553308770397327</v>
      </c>
      <c r="D72" s="1">
        <v>-0.75533087703973267</v>
      </c>
      <c r="E72" s="1">
        <v>-0.97602449858152318</v>
      </c>
      <c r="F72"/>
      <c r="G72"/>
      <c r="H72"/>
      <c r="I72"/>
      <c r="J72"/>
    </row>
    <row r="73" spans="2:10">
      <c r="B73" s="1">
        <v>4</v>
      </c>
      <c r="C73" s="1">
        <v>7.4072639395894857</v>
      </c>
      <c r="D73" s="1">
        <v>-0.4072639395894857</v>
      </c>
      <c r="E73" s="1">
        <v>-0.52625888138722798</v>
      </c>
      <c r="F73"/>
      <c r="G73"/>
      <c r="H73"/>
      <c r="I73"/>
      <c r="J73"/>
    </row>
    <row r="74" spans="2:10">
      <c r="B74" s="1">
        <v>5</v>
      </c>
      <c r="C74" s="1">
        <v>8.0343308691620496</v>
      </c>
      <c r="D74" s="1">
        <v>0.27366913083795019</v>
      </c>
      <c r="E74" s="1">
        <v>0.35363015642918161</v>
      </c>
      <c r="F74"/>
      <c r="G74"/>
      <c r="H74"/>
      <c r="I74"/>
      <c r="J74"/>
    </row>
    <row r="75" spans="2:10">
      <c r="B75" s="1">
        <v>6</v>
      </c>
      <c r="C75" s="1">
        <v>3.5664155847072174</v>
      </c>
      <c r="D75" s="1">
        <v>0.43358441529278258</v>
      </c>
      <c r="E75" s="1">
        <v>0.56026971012683757</v>
      </c>
      <c r="F75"/>
      <c r="G75"/>
      <c r="H75"/>
      <c r="I75"/>
      <c r="J75"/>
    </row>
    <row r="76" spans="2:10">
      <c r="B76" s="1">
        <v>7</v>
      </c>
      <c r="C76" s="1">
        <v>6.3084359332732536</v>
      </c>
      <c r="D76" s="1">
        <v>-0.70843593327325394</v>
      </c>
      <c r="E76" s="1">
        <v>-0.91542772521106497</v>
      </c>
      <c r="F76"/>
      <c r="G76"/>
      <c r="H76"/>
      <c r="I76"/>
      <c r="J76"/>
    </row>
    <row r="77" spans="2:10">
      <c r="B77" s="1">
        <v>8</v>
      </c>
      <c r="C77" s="1">
        <v>5.9270691191803797</v>
      </c>
      <c r="D77" s="1">
        <v>0.57293088081962029</v>
      </c>
      <c r="E77" s="1">
        <v>0.7403306189009734</v>
      </c>
      <c r="F77"/>
      <c r="G77"/>
      <c r="H77"/>
      <c r="I77"/>
      <c r="J77"/>
    </row>
    <row r="78" spans="2:10">
      <c r="B78" s="1">
        <v>9</v>
      </c>
      <c r="C78" s="1">
        <v>8.5725367201410734</v>
      </c>
      <c r="D78" s="1">
        <v>-0.77253672014107355</v>
      </c>
      <c r="E78" s="1">
        <v>-0.99825756874472693</v>
      </c>
      <c r="F78"/>
      <c r="G78"/>
      <c r="H78"/>
      <c r="I78"/>
      <c r="J78"/>
    </row>
    <row r="79" spans="2:10">
      <c r="B79" s="1">
        <v>10</v>
      </c>
      <c r="C79" s="1">
        <v>7.1729308808196244</v>
      </c>
      <c r="D79" s="1">
        <v>-0.57293088081962473</v>
      </c>
      <c r="E79" s="1">
        <v>-0.74033061890097918</v>
      </c>
      <c r="F79"/>
      <c r="G79"/>
      <c r="H79"/>
      <c r="I79"/>
      <c r="J79"/>
    </row>
    <row r="80" spans="2:10">
      <c r="B80" s="1">
        <v>11</v>
      </c>
      <c r="C80" s="1">
        <v>3.316776779116978</v>
      </c>
      <c r="D80" s="1">
        <v>-0.98377677911697781</v>
      </c>
      <c r="E80" s="1">
        <v>-1.2712180406511904</v>
      </c>
      <c r="F80"/>
      <c r="G80"/>
      <c r="H80"/>
      <c r="I80"/>
      <c r="J80"/>
    </row>
    <row r="81" spans="2:10">
      <c r="B81" s="1">
        <v>12</v>
      </c>
      <c r="C81" s="1">
        <v>6.4033225969632959</v>
      </c>
      <c r="D81" s="1">
        <v>-0.40332259696329587</v>
      </c>
      <c r="E81" s="1">
        <v>-0.52116595181503655</v>
      </c>
      <c r="F81"/>
      <c r="G81"/>
      <c r="H81"/>
      <c r="I81"/>
      <c r="J81"/>
    </row>
    <row r="82" spans="2:10">
      <c r="B82" s="1">
        <v>13</v>
      </c>
      <c r="C82" s="1">
        <v>4.0000000000000036</v>
      </c>
      <c r="D82" s="1">
        <v>-3.5527136788005009E-15</v>
      </c>
      <c r="E82" s="1">
        <v>-4.590750480828781E-15</v>
      </c>
      <c r="F82"/>
      <c r="G82"/>
      <c r="H82"/>
      <c r="I82"/>
      <c r="J82"/>
    </row>
    <row r="83" spans="2:10">
      <c r="B83" s="1">
        <v>14</v>
      </c>
      <c r="C83" s="1">
        <v>5.9617047496223945</v>
      </c>
      <c r="D83" s="1">
        <v>1.8842952503776056</v>
      </c>
      <c r="E83" s="1">
        <v>2.4348512457708056</v>
      </c>
      <c r="F83"/>
      <c r="G83"/>
      <c r="H83"/>
      <c r="I83"/>
      <c r="J83"/>
    </row>
    <row r="84" spans="2:10">
      <c r="B84" s="1">
        <v>15</v>
      </c>
      <c r="C84" s="1">
        <v>3.921899406358218</v>
      </c>
      <c r="D84" s="1">
        <v>0.9111005936417822</v>
      </c>
      <c r="E84" s="1">
        <v>1.177307226670903</v>
      </c>
      <c r="F84"/>
      <c r="G84"/>
      <c r="H84"/>
      <c r="I84"/>
      <c r="J84"/>
    </row>
    <row r="85" spans="2:10">
      <c r="B85" s="1">
        <v>16</v>
      </c>
      <c r="C85" s="1">
        <v>6.3664051912484743</v>
      </c>
      <c r="D85" s="1">
        <v>0.13359480875152574</v>
      </c>
      <c r="E85" s="1">
        <v>0.17262872495803372</v>
      </c>
      <c r="F85"/>
      <c r="G85"/>
      <c r="H85"/>
      <c r="I85"/>
      <c r="J85"/>
    </row>
    <row r="86" spans="2:10">
      <c r="B86" s="1">
        <v>17</v>
      </c>
      <c r="C86" s="1">
        <v>2.5105304067514771</v>
      </c>
      <c r="D86" s="1">
        <v>-1.1105304067514772</v>
      </c>
      <c r="E86" s="1">
        <v>-1.4350067187206077</v>
      </c>
      <c r="F86"/>
      <c r="G86"/>
      <c r="H86"/>
      <c r="I86"/>
      <c r="J86"/>
    </row>
    <row r="87" spans="2:10">
      <c r="B87" s="1">
        <v>18</v>
      </c>
      <c r="C87" s="1">
        <v>2.0337226793904613</v>
      </c>
      <c r="D87" s="1">
        <v>-0.26072267939046134</v>
      </c>
      <c r="E87" s="1">
        <v>-0.33690099287112857</v>
      </c>
      <c r="F87"/>
      <c r="G87"/>
      <c r="H87"/>
      <c r="I87"/>
      <c r="J87"/>
    </row>
    <row r="88" spans="2:10">
      <c r="B88" s="1">
        <v>19</v>
      </c>
      <c r="C88" s="1">
        <v>3.8003159090476566</v>
      </c>
      <c r="D88" s="1">
        <v>1.1996840909523434</v>
      </c>
      <c r="E88" s="1">
        <v>1.5502094498202243</v>
      </c>
      <c r="F88"/>
      <c r="G88"/>
      <c r="H88"/>
      <c r="I88"/>
      <c r="J88"/>
    </row>
    <row r="89" spans="2:10" ht="15.6" thickBot="1">
      <c r="B89" s="2">
        <v>20</v>
      </c>
      <c r="C89" s="2">
        <v>2.5389613203766785</v>
      </c>
      <c r="D89" s="2">
        <v>0.46103867962332146</v>
      </c>
      <c r="E89" s="2">
        <v>0.59574559942472638</v>
      </c>
      <c r="F89"/>
      <c r="G89"/>
      <c r="H89"/>
      <c r="I89"/>
      <c r="J8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 Regression</vt:lpstr>
      <vt:lpstr>CEO Salary</vt:lpstr>
      <vt:lpstr>Emission</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BigToshiba</dc:creator>
  <cp:lastModifiedBy>jjung</cp:lastModifiedBy>
  <dcterms:created xsi:type="dcterms:W3CDTF">2006-04-05T19:50:16Z</dcterms:created>
  <dcterms:modified xsi:type="dcterms:W3CDTF">2010-05-14T21:42:58Z</dcterms:modified>
</cp:coreProperties>
</file>