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<sst xmlns="http://schemas.openxmlformats.org/spreadsheetml/2006/main" count="301" uniqueCount="173">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</sst>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1788.044224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128.8367942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1527.838092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1788.044224</v>
      </c>
      <c r="AM34" s="28">
        <f t="shared" si="52"/>
        <v>1830.918853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128.8367942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1527.838092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1788.044224</v>
      </c>
      <c r="AM35" s="28">
        <f t="shared" si="53"/>
        <v>1830.918853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128.8367942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1527.838092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1788.044224</v>
      </c>
      <c r="AM36" s="28">
        <f t="shared" si="54"/>
        <v>1830.918853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128.8367942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1527.838092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1788.044224</v>
      </c>
      <c r="AM37" s="28">
        <f t="shared" si="55"/>
        <v>1830.918853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128.8367942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1527.838092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1788.044224</v>
      </c>
      <c r="AM38" s="28">
        <f t="shared" si="56"/>
        <v>1830.918853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128.8367942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1527.838092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1788.044224</v>
      </c>
      <c r="AM39" s="28">
        <f t="shared" si="57"/>
        <v>1830.918853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128.8367942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1527.838092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1788.044224</v>
      </c>
      <c r="AM40" s="28">
        <f t="shared" si="58"/>
        <v>1830.918853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128.8367942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1527.838092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1788.044224</v>
      </c>
      <c r="AM41" s="28">
        <f t="shared" si="60"/>
        <v>1830.918853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128.8367942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1527.838092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1788.044224</v>
      </c>
      <c r="AM42" s="28">
        <f t="shared" si="64"/>
        <v>1830.918853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128.8367942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1527.838092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1788.044224</v>
      </c>
      <c r="AM43" s="28">
        <f t="shared" si="67"/>
        <v>1830.918853</v>
      </c>
      <c r="AN43" s="28">
        <f t="shared" si="67"/>
        <v>1353.792648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128.8367942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1527.838092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1788.044224</v>
      </c>
      <c r="AM44" s="28">
        <f t="shared" si="68"/>
        <v>1830.918853</v>
      </c>
      <c r="AN44" s="28">
        <f t="shared" si="68"/>
        <v>1353.792648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128.8367942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1527.838092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1788.044224</v>
      </c>
      <c r="AM45" s="28">
        <f t="shared" si="69"/>
        <v>1830.918853</v>
      </c>
      <c r="AN45" s="28">
        <f t="shared" si="69"/>
        <v>1353.792648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128.8367942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1527.838092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1788.044224</v>
      </c>
      <c r="AM46" s="28">
        <f t="shared" si="70"/>
        <v>1830.918853</v>
      </c>
      <c r="AN46" s="28">
        <f t="shared" si="70"/>
        <v>1353.792648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128.8367942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1527.838092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1788.044224</v>
      </c>
      <c r="AM47" s="28">
        <f t="shared" si="72"/>
        <v>1830.918853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128.8367942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1527.838092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1788.044224</v>
      </c>
      <c r="AM48" s="28">
        <f t="shared" si="75"/>
        <v>1830.918853</v>
      </c>
      <c r="AN48" s="28">
        <f t="shared" si="75"/>
        <v>1353.792648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128.8367942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1527.838092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1788.044224</v>
      </c>
      <c r="AM49" s="28">
        <f t="shared" si="76"/>
        <v>1830.918853</v>
      </c>
      <c r="AN49" s="28">
        <f t="shared" si="76"/>
        <v>1353.792648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128.8367942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1527.838092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1788.044224</v>
      </c>
      <c r="AM50" s="28">
        <f t="shared" si="77"/>
        <v>1830.918853</v>
      </c>
      <c r="AN50" s="28">
        <f t="shared" si="77"/>
        <v>1353.792648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128.8367942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1527.838092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1788.044224</v>
      </c>
      <c r="AM51" s="28">
        <f t="shared" si="78"/>
        <v>1830.918853</v>
      </c>
      <c r="AN51" s="28">
        <f t="shared" si="78"/>
        <v>1353.792648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128.8367942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1527.838092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1788.044224</v>
      </c>
      <c r="AM52" s="28">
        <f t="shared" si="79"/>
        <v>1830.918853</v>
      </c>
      <c r="AN52" s="28">
        <f t="shared" si="79"/>
        <v>1353.792648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128.8367942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1527.838092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1788.044224</v>
      </c>
      <c r="AM53" s="28">
        <f t="shared" si="80"/>
        <v>1830.918853</v>
      </c>
      <c r="AN53" s="28">
        <f t="shared" si="80"/>
        <v>1353.792648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128.8367942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1527.838092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1788.044224</v>
      </c>
      <c r="AM54" s="28">
        <f t="shared" si="81"/>
        <v>1830.918853</v>
      </c>
      <c r="AN54" s="28">
        <f t="shared" si="81"/>
        <v>1353.792648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128.8367942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1527.838092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1788.044224</v>
      </c>
      <c r="AM55" s="28">
        <f t="shared" si="82"/>
        <v>1830.918853</v>
      </c>
      <c r="AN55" s="28">
        <f t="shared" si="82"/>
        <v>1353.792648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128.8367942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1527.838092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1788.044224</v>
      </c>
      <c r="AM56" s="28">
        <f t="shared" si="83"/>
        <v>1830.918853</v>
      </c>
      <c r="AN56" s="28">
        <f t="shared" si="83"/>
        <v>1353.792648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128.8367942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1527.838092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1788.044224</v>
      </c>
      <c r="AM57" s="28">
        <f t="shared" si="84"/>
        <v>1830.918853</v>
      </c>
      <c r="AN57" s="28">
        <f t="shared" si="84"/>
        <v>1353.792648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128.8367942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1527.838092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1788.044224</v>
      </c>
      <c r="AM58" s="28">
        <f t="shared" si="85"/>
        <v>1830.918853</v>
      </c>
      <c r="AN58" s="28">
        <f t="shared" si="85"/>
        <v>1353.792648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128.8367942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1527.838092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1788.044224</v>
      </c>
      <c r="AM59" s="28">
        <f t="shared" si="86"/>
        <v>1830.918853</v>
      </c>
      <c r="AN59" s="28">
        <f t="shared" si="86"/>
        <v>1353.792648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128.8367942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1527.838092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1788.044224</v>
      </c>
      <c r="AM60" s="28">
        <f t="shared" si="87"/>
        <v>1830.918853</v>
      </c>
      <c r="AN60" s="28">
        <f t="shared" si="87"/>
        <v>1353.792648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128.8367942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1527.838092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1788.044224</v>
      </c>
      <c r="AM61" s="28">
        <f t="shared" si="88"/>
        <v>1830.918853</v>
      </c>
      <c r="AN61" s="28">
        <f t="shared" si="88"/>
        <v>1353.792648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128.8367942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1527.838092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1788.044224</v>
      </c>
      <c r="AM62" s="28">
        <f t="shared" si="89"/>
        <v>1830.918853</v>
      </c>
      <c r="AN62" s="28">
        <f t="shared" si="89"/>
        <v>1353.792648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128.8367942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1527.838092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1788.044224</v>
      </c>
      <c r="AM63" s="28">
        <f t="shared" si="90"/>
        <v>1830.918853</v>
      </c>
      <c r="AN63" s="28">
        <f t="shared" si="90"/>
        <v>1353.792648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128.8367942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1527.838092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1788.044224</v>
      </c>
      <c r="AM64" s="28">
        <f t="shared" si="91"/>
        <v>1830.918853</v>
      </c>
      <c r="AN64" s="28">
        <f t="shared" si="91"/>
        <v>1353.792648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128.8367942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1527.838092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1788.044224</v>
      </c>
      <c r="AM65" s="28">
        <f t="shared" si="92"/>
        <v>1830.918853</v>
      </c>
      <c r="AN65" s="28">
        <f t="shared" si="92"/>
        <v>1353.792648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128.8367942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1527.838092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1788.044224</v>
      </c>
      <c r="AM66" s="28">
        <f t="shared" si="93"/>
        <v>1830.918853</v>
      </c>
      <c r="AN66" s="28">
        <f t="shared" si="93"/>
        <v>1353.792648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128.8367942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1527.838092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1788.044224</v>
      </c>
      <c r="AM67" s="28">
        <f t="shared" si="94"/>
        <v>1830.918853</v>
      </c>
      <c r="AN67" s="28">
        <f t="shared" si="94"/>
        <v>1353.792648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128.8367942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1527.838092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1788.044224</v>
      </c>
      <c r="AM68" s="28">
        <f t="shared" si="95"/>
        <v>1830.918853</v>
      </c>
      <c r="AN68" s="28">
        <f t="shared" si="95"/>
        <v>1353.792648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128.8367942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1527.838092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1788.044224</v>
      </c>
      <c r="AM69" s="28">
        <f t="shared" si="96"/>
        <v>1830.918853</v>
      </c>
      <c r="AN69" s="28">
        <f t="shared" si="96"/>
        <v>1353.792648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128.8367942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1527.838092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1788.044224</v>
      </c>
      <c r="AM70" s="28">
        <f t="shared" si="97"/>
        <v>1830.918853</v>
      </c>
      <c r="AN70" s="28">
        <f t="shared" si="97"/>
        <v>1353.792648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128.8367942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1527.838092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1788.044224</v>
      </c>
      <c r="AM71" s="28">
        <f t="shared" si="98"/>
        <v>1830.918853</v>
      </c>
      <c r="AN71" s="28">
        <f t="shared" si="98"/>
        <v>1353.792648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128.8367942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1527.838092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1788.044224</v>
      </c>
      <c r="AM72" s="28">
        <f t="shared" si="99"/>
        <v>1830.918853</v>
      </c>
      <c r="AN72" s="28">
        <f t="shared" si="99"/>
        <v>1353.792648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128.8367942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1527.838092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1788.044224</v>
      </c>
      <c r="AM73" s="28">
        <f t="shared" si="100"/>
        <v>1830.918853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128.8367942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1527.838092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1788.044224</v>
      </c>
      <c r="AM74" s="28">
        <f t="shared" si="101"/>
        <v>1830.918853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128.8367942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1527.838092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1788.044224</v>
      </c>
      <c r="AM75" s="28">
        <f t="shared" si="102"/>
        <v>1830.918853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128.8367942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1527.838092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1788.044224</v>
      </c>
      <c r="AM76" s="28">
        <f t="shared" si="103"/>
        <v>1830.918853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128.8367942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1527.838092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1788.044224</v>
      </c>
      <c r="AM77" s="28">
        <f t="shared" si="104"/>
        <v>1830.918853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128.8367942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1527.838092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1788.044224</v>
      </c>
      <c r="AM78" s="28">
        <f t="shared" si="105"/>
        <v>1830.918853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128.8367942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1527.838092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1788.044224</v>
      </c>
      <c r="AM79" s="28">
        <f t="shared" si="106"/>
        <v>1830.918853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128.8367942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1527.838092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1788.044224</v>
      </c>
      <c r="AM80" s="28">
        <f t="shared" si="107"/>
        <v>1830.918853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128.8367942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1527.838092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1788.044224</v>
      </c>
      <c r="AM81" s="28">
        <f t="shared" si="108"/>
        <v>1830.918853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128.8367942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1527.838092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1788.044224</v>
      </c>
      <c r="AM82" s="28">
        <f t="shared" si="109"/>
        <v>1830.918853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128.8367942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1527.838092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1788.044224</v>
      </c>
      <c r="AM83" s="28">
        <f t="shared" si="110"/>
        <v>1830.918853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128.8367942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1527.838092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1788.044224</v>
      </c>
      <c r="AM84" s="28">
        <f t="shared" si="111"/>
        <v>1830.918853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128.8367942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1527.838092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1788.044224</v>
      </c>
      <c r="AM85" s="28">
        <f t="shared" si="112"/>
        <v>1830.918853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128.8367942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1527.838092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1788.044224</v>
      </c>
      <c r="AM86" s="28">
        <f t="shared" si="113"/>
        <v>1830.918853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128.8367942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1527.838092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1788.044224</v>
      </c>
      <c r="AM87" s="28">
        <f t="shared" si="114"/>
        <v>1830.918853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128.8367942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1527.838092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1788.044224</v>
      </c>
      <c r="AM88" s="28">
        <f t="shared" si="115"/>
        <v>1830.918853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128.8367942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1527.838092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1788.044224</v>
      </c>
      <c r="AM89" s="28">
        <f t="shared" si="116"/>
        <v>1830.918853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128.8367942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1527.838092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1788.044224</v>
      </c>
      <c r="AM90" s="28">
        <f t="shared" si="117"/>
        <v>1830.918853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128.8367942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1527.838092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1788.044224</v>
      </c>
      <c r="AM91" s="28">
        <f t="shared" si="118"/>
        <v>1830.918853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128.8367942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1527.838092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1788.044224</v>
      </c>
      <c r="AM92" s="28">
        <f t="shared" si="119"/>
        <v>1830.918853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128.8367942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1527.838092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1788.044224</v>
      </c>
      <c r="AM93" s="28">
        <f t="shared" si="120"/>
        <v>1830.918853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128.8367942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1527.838092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1788.044224</v>
      </c>
      <c r="AM94" s="28">
        <f t="shared" si="121"/>
        <v>1830.918853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128.8367942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1527.838092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1788.044224</v>
      </c>
      <c r="AM95" s="28">
        <f t="shared" si="122"/>
        <v>1830.918853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128.8367942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1527.838092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1788.044224</v>
      </c>
      <c r="AM96" s="28">
        <f t="shared" si="123"/>
        <v>1830.918853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128.8367942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1527.838092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1788.044224</v>
      </c>
      <c r="AM97" s="28">
        <f t="shared" si="124"/>
        <v>1830.918853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128.8367942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1527.838092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1788.044224</v>
      </c>
      <c r="AM98" s="28">
        <f t="shared" si="125"/>
        <v>1830.918853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128.8367942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1527.838092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1788.044224</v>
      </c>
      <c r="AM99" s="28">
        <f t="shared" si="126"/>
        <v>1830.918853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128.8367942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1527.838092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1788.044224</v>
      </c>
      <c r="AM100" s="28">
        <f t="shared" si="127"/>
        <v>1830.918853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128.8367942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1527.838092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1788.044224</v>
      </c>
      <c r="AM101" s="28">
        <f t="shared" si="128"/>
        <v>1830.918853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128.8367942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1527.838092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1788.044224</v>
      </c>
      <c r="AM102" s="28">
        <f t="shared" si="129"/>
        <v>1830.918853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128.8367942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1527.838092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1788.044224</v>
      </c>
      <c r="AM103" s="28">
        <f t="shared" si="130"/>
        <v>1830.918853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128.8367942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1527.838092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1788.044224</v>
      </c>
      <c r="AM104" s="28">
        <f t="shared" si="131"/>
        <v>1830.918853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128.8367942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1527.838092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1788.044224</v>
      </c>
      <c r="AM105" s="28">
        <f t="shared" si="132"/>
        <v>1830.918853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128.8367942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1527.838092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1788.044224</v>
      </c>
      <c r="AM106" s="28">
        <f t="shared" si="133"/>
        <v>1830.918853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128.8367942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1527.838092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1788.044224</v>
      </c>
      <c r="AM107" s="28">
        <f t="shared" si="134"/>
        <v>1830.918853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128.8367942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1527.838092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1788.044224</v>
      </c>
      <c r="AM108" s="28">
        <f t="shared" si="135"/>
        <v>1830.918853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128.8367942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1527.838092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1788.044224</v>
      </c>
      <c r="AM109" s="28">
        <f t="shared" si="136"/>
        <v>1830.918853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128.8367942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1527.838092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1788.044224</v>
      </c>
      <c r="AM110" s="28">
        <f t="shared" si="137"/>
        <v>1830.918853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128.8367942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1527.838092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1788.044224</v>
      </c>
      <c r="AM111" s="28">
        <f t="shared" si="138"/>
        <v>1830.918853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128.8367942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1527.838092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1788.044224</v>
      </c>
      <c r="AM112" s="28">
        <f t="shared" si="139"/>
        <v>1830.918853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128.8367942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1527.838092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1788.044224</v>
      </c>
      <c r="AM113" s="28">
        <f t="shared" si="140"/>
        <v>1830.918853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128.8367942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1527.838092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1788.044224</v>
      </c>
      <c r="AM114" s="28">
        <f t="shared" si="141"/>
        <v>1830.918853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128.8367942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1527.838092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1788.044224</v>
      </c>
      <c r="AM115" s="28">
        <f t="shared" si="142"/>
        <v>1830.918853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128.8367942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1527.838092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1788.044224</v>
      </c>
      <c r="AM116" s="28">
        <f t="shared" si="143"/>
        <v>1830.918853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128.8367942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1527.838092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1788.044224</v>
      </c>
      <c r="AM117" s="28">
        <f t="shared" si="144"/>
        <v>1830.918853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128.8367942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1527.838092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1788.044224</v>
      </c>
      <c r="AM118" s="28">
        <f t="shared" si="145"/>
        <v>1830.918853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128.8367942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1527.838092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1788.044224</v>
      </c>
      <c r="AM119" s="28">
        <f t="shared" si="146"/>
        <v>1830.918853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128.8367942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1527.838092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1788.044224</v>
      </c>
      <c r="AM120" s="28">
        <f t="shared" si="147"/>
        <v>1830.918853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128.8367942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1527.838092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1788.044224</v>
      </c>
      <c r="AM121" s="28">
        <f t="shared" si="148"/>
        <v>1830.918853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128.8367942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1527.838092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1788.044224</v>
      </c>
      <c r="AM122" s="28">
        <f t="shared" si="149"/>
        <v>1830.918853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128.8367942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1527.838092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1788.044224</v>
      </c>
      <c r="AM123" s="28">
        <f t="shared" si="150"/>
        <v>1830.918853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128.8367942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1527.838092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1788.044224</v>
      </c>
      <c r="AM124" s="28">
        <f t="shared" si="151"/>
        <v>1830.918853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128.8367942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1527.838092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1788.044224</v>
      </c>
      <c r="AM125" s="28">
        <f t="shared" si="152"/>
        <v>1830.918853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128.8367942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1527.838092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1788.044224</v>
      </c>
      <c r="AM126" s="28">
        <f t="shared" si="153"/>
        <v>1830.918853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128.8367942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1527.838092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1788.044224</v>
      </c>
      <c r="AM127" s="28">
        <f t="shared" si="154"/>
        <v>1830.918853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128.8367942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1527.838092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1788.044224</v>
      </c>
      <c r="AM128" s="28">
        <f t="shared" si="155"/>
        <v>1830.918853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128.8367942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1527.838092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1788.044224</v>
      </c>
      <c r="AM129" s="28">
        <f t="shared" si="156"/>
        <v>1830.918853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128.8367942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1527.838092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1788.044224</v>
      </c>
      <c r="AM130" s="28">
        <f t="shared" si="157"/>
        <v>1830.918853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128.8367942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1527.838092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1788.044224</v>
      </c>
      <c r="AM131" s="28">
        <f t="shared" si="158"/>
        <v>1830.918853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128.8367942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1527.838092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1788.044224</v>
      </c>
      <c r="AM132" s="28">
        <f t="shared" si="159"/>
        <v>1830.918853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128.8367942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1527.838092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1788.044224</v>
      </c>
      <c r="AM133" s="28">
        <f t="shared" si="160"/>
        <v>1830.918853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128.8367942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1527.838092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1788.044224</v>
      </c>
      <c r="AM134" s="28">
        <f t="shared" si="161"/>
        <v>1830.918853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128.8367942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1527.838092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1788.044224</v>
      </c>
      <c r="AM135" s="28">
        <f t="shared" si="162"/>
        <v>1830.918853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128.8367942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1527.838092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1788.044224</v>
      </c>
      <c r="AM136" s="28">
        <f t="shared" si="163"/>
        <v>1830.918853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128.8367942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1527.838092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1788.044224</v>
      </c>
      <c r="AM137" s="28">
        <f t="shared" si="164"/>
        <v>1830.918853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128.8367942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1527.838092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1788.044224</v>
      </c>
      <c r="AM138" s="28">
        <f t="shared" si="165"/>
        <v>1830.918853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128.8367942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1527.838092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1788.044224</v>
      </c>
      <c r="AM139" s="28">
        <f t="shared" si="166"/>
        <v>1830.918853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128.8367942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1527.838092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1788.044224</v>
      </c>
      <c r="AM140" s="28">
        <f t="shared" si="167"/>
        <v>1830.918853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128.8367942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1527.838092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1788.044224</v>
      </c>
      <c r="AM141" s="28">
        <f t="shared" si="168"/>
        <v>1830.918853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128.8367942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1527.838092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1788.044224</v>
      </c>
      <c r="AM142" s="28">
        <f t="shared" si="169"/>
        <v>1830.918853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128.8367942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1527.838092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1788.044224</v>
      </c>
      <c r="AM143" s="28">
        <f t="shared" si="170"/>
        <v>1830.918853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128.8367942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1527.838092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1788.044224</v>
      </c>
      <c r="AM144" s="28">
        <f t="shared" si="171"/>
        <v>1830.918853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128.8367942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1527.838092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1788.044224</v>
      </c>
      <c r="AM145" s="28">
        <f t="shared" si="172"/>
        <v>1830.918853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128.8367942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1527.838092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1788.044224</v>
      </c>
      <c r="AM146" s="28">
        <f t="shared" si="173"/>
        <v>1830.918853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128.8367942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1527.838092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1788.044224</v>
      </c>
      <c r="AM147" s="28">
        <f t="shared" si="174"/>
        <v>1830.918853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128.8367942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1527.838092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1788.044224</v>
      </c>
      <c r="AM148" s="28">
        <f t="shared" si="175"/>
        <v>1830.918853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128.8367942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1527.838092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1788.044224</v>
      </c>
      <c r="AM149" s="28">
        <f t="shared" si="176"/>
        <v>1830.918853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128.8367942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1527.838092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1788.044224</v>
      </c>
      <c r="AM150" s="28">
        <f t="shared" si="177"/>
        <v>1830.918853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128.8367942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1527.838092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1788.044224</v>
      </c>
      <c r="AM151" s="28">
        <f t="shared" si="178"/>
        <v>1830.918853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128.8367942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1527.838092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1788.044224</v>
      </c>
      <c r="AM152" s="28">
        <f t="shared" si="179"/>
        <v>1830.918853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128.8367942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1527.838092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1788.044224</v>
      </c>
      <c r="AM153" s="28">
        <f t="shared" si="180"/>
        <v>1830.918853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128.8367942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1527.838092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1788.044224</v>
      </c>
      <c r="AM154" s="28">
        <f t="shared" si="181"/>
        <v>1830.918853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128.8367942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1527.838092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1788.044224</v>
      </c>
      <c r="AM155" s="28">
        <f t="shared" si="182"/>
        <v>1830.918853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128.8367942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1527.838092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1788.044224</v>
      </c>
      <c r="AM156" s="28">
        <f t="shared" si="183"/>
        <v>1830.918853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128.8367942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1527.838092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1788.044224</v>
      </c>
      <c r="AM157" s="28">
        <f t="shared" si="184"/>
        <v>1830.918853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128.8367942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1527.838092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1788.044224</v>
      </c>
      <c r="AM158" s="28">
        <f t="shared" si="185"/>
        <v>1830.918853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128.8367942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1527.838092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1788.044224</v>
      </c>
      <c r="AM159" s="28">
        <f t="shared" si="186"/>
        <v>1830.918853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128.8367942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1527.838092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1788.044224</v>
      </c>
      <c r="AM160" s="28">
        <f t="shared" si="187"/>
        <v>1830.918853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128.8367942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1527.838092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1788.044224</v>
      </c>
      <c r="AM161" s="28">
        <f t="shared" si="188"/>
        <v>1830.918853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128.8367942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1527.838092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1788.044224</v>
      </c>
      <c r="AM162" s="28">
        <f t="shared" si="189"/>
        <v>1830.918853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128.8367942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1527.838092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1788.044224</v>
      </c>
      <c r="AM163" s="28">
        <f t="shared" si="190"/>
        <v>1830.918853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128.8367942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1527.838092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1788.044224</v>
      </c>
      <c r="AM164" s="28">
        <f t="shared" si="191"/>
        <v>1830.918853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128.8367942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1527.838092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1788.044224</v>
      </c>
      <c r="AM165" s="28">
        <f t="shared" si="192"/>
        <v>1830.918853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128.8367942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1527.838092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1788.044224</v>
      </c>
      <c r="AM166" s="28">
        <f t="shared" si="193"/>
        <v>1830.918853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128.8367942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1527.838092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1788.044224</v>
      </c>
      <c r="AM167" s="28">
        <f t="shared" si="194"/>
        <v>1830.918853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128.8367942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1527.838092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1788.044224</v>
      </c>
      <c r="AM168" s="28">
        <f t="shared" si="195"/>
        <v>1830.918853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128.8367942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1527.838092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1788.044224</v>
      </c>
      <c r="AM169" s="28">
        <f t="shared" si="196"/>
        <v>1830.918853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128.8367942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1527.838092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1788.044224</v>
      </c>
      <c r="AM170" s="28">
        <f t="shared" si="197"/>
        <v>1830.918853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128.8367942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1527.838092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1788.044224</v>
      </c>
      <c r="AM171" s="28">
        <f t="shared" si="198"/>
        <v>1830.918853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128.8367942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1527.838092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1788.044224</v>
      </c>
      <c r="AM172" s="28">
        <f t="shared" si="199"/>
        <v>1830.918853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128.8367942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1527.838092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1788.044224</v>
      </c>
      <c r="AM173" s="28">
        <f t="shared" si="200"/>
        <v>1830.918853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128.8367942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1527.838092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1788.044224</v>
      </c>
      <c r="AM174" s="28">
        <f t="shared" si="201"/>
        <v>1830.918853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128.8367942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1527.838092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1788.044224</v>
      </c>
      <c r="AM175" s="28">
        <f t="shared" si="202"/>
        <v>1830.918853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128.8367942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1527.838092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1788.044224</v>
      </c>
      <c r="AM176" s="28">
        <f t="shared" si="203"/>
        <v>1830.918853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128.8367942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1527.838092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1788.044224</v>
      </c>
      <c r="AM177" s="28">
        <f t="shared" si="204"/>
        <v>1830.918853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128.8367942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1527.838092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1788.044224</v>
      </c>
      <c r="AM178" s="28">
        <f t="shared" si="205"/>
        <v>1830.918853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128.8367942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1527.838092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1788.044224</v>
      </c>
      <c r="AM179" s="28">
        <f t="shared" si="206"/>
        <v>1830.918853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128.8367942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1527.838092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1788.044224</v>
      </c>
      <c r="AM180" s="28">
        <f t="shared" si="207"/>
        <v>1830.918853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128.8367942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1527.838092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1788.044224</v>
      </c>
      <c r="AM182" s="28">
        <f t="shared" si="208"/>
        <v>1830.918853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128.8367942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1527.838092</v>
      </c>
    </row>
    <row r="183">
      <c r="A183" s="53"/>
      <c r="B183" s="54" t="s">
        <v>53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54</v>
      </c>
      <c r="AI183" s="58">
        <f t="shared" ref="AI183:EE183" si="209">AI182</f>
        <v>1193.044474</v>
      </c>
      <c r="AJ183" s="58">
        <f t="shared" si="209"/>
        <v>1656.567825</v>
      </c>
      <c r="AK183" s="58">
        <f t="shared" si="209"/>
        <v>2431.719213</v>
      </c>
      <c r="AL183" s="58">
        <f t="shared" si="209"/>
        <v>1788.044224</v>
      </c>
      <c r="AM183" s="58">
        <f t="shared" si="209"/>
        <v>1830.918853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1701.049303</v>
      </c>
      <c r="AQ183" s="58">
        <f t="shared" si="209"/>
        <v>1164.99749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2349.749977</v>
      </c>
      <c r="AU183" s="58">
        <f t="shared" si="209"/>
        <v>2252.379438</v>
      </c>
      <c r="AV183" s="58">
        <f t="shared" si="209"/>
        <v>1815.424087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1367.704948</v>
      </c>
      <c r="AZ183" s="58">
        <f t="shared" si="209"/>
        <v>2316.469488</v>
      </c>
      <c r="BA183" s="58">
        <f t="shared" si="209"/>
        <v>2108.384572</v>
      </c>
      <c r="BB183" s="58">
        <f t="shared" si="209"/>
        <v>636.9434937</v>
      </c>
      <c r="BC183" s="58">
        <f t="shared" si="209"/>
        <v>884.3362716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128.8367942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811.649061</v>
      </c>
      <c r="BN183" s="58">
        <f t="shared" si="209"/>
        <v>1097.041312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1527.838092</v>
      </c>
    </row>
    <row r="184">
      <c r="A184" s="56"/>
      <c r="B184" s="54" t="s">
        <v>55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56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2431.719213</v>
      </c>
      <c r="AL184" s="58">
        <f t="shared" si="210"/>
        <v>1788.806318</v>
      </c>
      <c r="AM184" s="58">
        <f t="shared" si="210"/>
        <v>1830.918853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1701.049303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1885.300061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1367.704948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885.4757385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867.5358243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1527.838092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57</v>
      </c>
      <c r="C3" s="68"/>
      <c r="D3" s="68"/>
      <c r="E3" s="69"/>
      <c r="F3" s="70"/>
      <c r="G3" s="71" t="s">
        <v>58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59</v>
      </c>
      <c r="C4" s="74" t="s">
        <v>60</v>
      </c>
      <c r="D4" s="75" t="s">
        <v>61</v>
      </c>
      <c r="E4" s="76" t="s">
        <v>62</v>
      </c>
      <c r="F4" s="77"/>
      <c r="G4" s="78" t="s">
        <v>63</v>
      </c>
      <c r="H4" s="79" t="s">
        <v>64</v>
      </c>
      <c r="I4" s="79" t="s">
        <v>65</v>
      </c>
      <c r="J4" s="79" t="s">
        <v>54</v>
      </c>
      <c r="K4" s="80" t="s">
        <v>66</v>
      </c>
      <c r="L4" s="79" t="s">
        <v>56</v>
      </c>
      <c r="M4" s="80" t="s">
        <v>67</v>
      </c>
      <c r="N4" s="80" t="s">
        <v>68</v>
      </c>
      <c r="O4" s="80" t="s">
        <v>69</v>
      </c>
      <c r="P4" s="80" t="s">
        <v>70</v>
      </c>
      <c r="Q4" s="81" t="s">
        <v>71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72</v>
      </c>
      <c r="D5" s="84" t="s">
        <v>73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8.</v>
      </c>
      <c r="P5" s="88" t="str">
        <f t="shared" ref="P5:P74" si="3">if(isblank(C5),"",rank(G5,$G$5:$G$30) &amp; ".")</f>
        <v>8.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74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5</v>
      </c>
      <c r="I6" s="89" t="str">
        <f t="array" ref="I6">iferror(index('Säännöt ja ohjeet'!$H$19:$H$46,match(J6,'Säännöt ja ohjeet'!$J$19:$J$46,-1)+1,0) &amp; if(J6&gt;1600," (" &amp; round(J6,0) &amp; ")",""),"")</f>
        <v>4 kyu (1657)</v>
      </c>
      <c r="J6" s="89">
        <f t="array" ref="J6">iferror(index(Pelitulokset!$AI$183:$JL$183,1,match($C6,Pelitulokset!$AI$3:$JL$3,0)),"")</f>
        <v>1656.567825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8.</v>
      </c>
      <c r="P6" s="88" t="str">
        <f t="shared" si="3"/>
        <v>8.</v>
      </c>
      <c r="Q6" s="88" t="str">
        <f t="shared" si="4"/>
        <v>17.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75</v>
      </c>
      <c r="E7" s="85">
        <v>2404.2674312252625</v>
      </c>
      <c r="F7" s="86"/>
      <c r="G7" s="87">
        <f>if(isblank(C7),"",(countif(Pelitulokset!E:E,C7)))</f>
        <v>4</v>
      </c>
      <c r="H7" s="88">
        <f>if(isblank(C7),"",countif(Pelitulokset!B:C,C7))</f>
        <v>4</v>
      </c>
      <c r="I7" s="89" t="str">
        <f t="array" ref="I7">iferror(index('Säännöt ja ohjeet'!$H$19:$H$46,match(J7,'Säännöt ja ohjeet'!$J$19:$J$46,-1)+1,0) &amp; if(J7&gt;1600," (" &amp; round(J7,0) &amp; ")",""),"")</f>
        <v>4 dan (2432)</v>
      </c>
      <c r="J7" s="89">
        <f t="array" ref="J7">iferror(index(Pelitulokset!$AI$183:$JL$183,1,match($C7,Pelitulokset!$AI$3:$JL$3,0)),"")</f>
        <v>2431.719213</v>
      </c>
      <c r="K7" s="89" t="str">
        <f t="array" ref="K7">iferror(index('Säännöt ja ohjeet'!$H$19:$H$45,match(L7,'Säännöt ja ohjeet'!$J$19:$J$45,-1)+1,0) &amp; " (" &amp; round(L7,0) &amp; ")","")</f>
        <v>4 dan (2432)</v>
      </c>
      <c r="L7" s="89">
        <f t="array" ref="L7">iferror(index(Pelitulokset!$AI$184:$JL$184,1,match($C7,Pelitulokset!$AI$3:$JL$3,0)),"")</f>
        <v>2431.719213</v>
      </c>
      <c r="M7" s="90">
        <f t="shared" si="1"/>
        <v>27</v>
      </c>
      <c r="N7" s="88"/>
      <c r="O7" s="88" t="str">
        <f t="shared" si="2"/>
        <v>6.</v>
      </c>
      <c r="P7" s="88" t="str">
        <f t="shared" si="3"/>
        <v>3.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76</v>
      </c>
      <c r="E8" s="100">
        <v>1758.0</v>
      </c>
      <c r="F8" s="86"/>
      <c r="G8" s="87">
        <f>if(isblank(C8),"",(countif(Pelitulokset!E:E,C8)))</f>
        <v>6</v>
      </c>
      <c r="H8" s="88">
        <f>if(isblank(C8),"",countif(Pelitulokset!B:C,C8))</f>
        <v>11</v>
      </c>
      <c r="I8" s="89" t="str">
        <f t="array" ref="I8">iferror(index('Säännöt ja ohjeet'!$H$19:$H$46,match(J8,'Säännöt ja ohjeet'!$J$19:$J$46,-1)+1,0) &amp; if(J8&gt;1600," (" &amp; round(J8,0) &amp; ")",""),"")</f>
        <v>3 kyu (1788)</v>
      </c>
      <c r="J8" s="89">
        <f t="array" ref="J8">iferror(index(Pelitulokset!$AI$183:$JL$183,1,match($C8,Pelitulokset!$AI$3:$JL$3,0)),"")</f>
        <v>1788.044224</v>
      </c>
      <c r="K8" s="89" t="str">
        <f t="array" ref="K8">iferror(index('Säännöt ja ohjeet'!$H$19:$H$45,match(L8,'Säännöt ja ohjeet'!$J$19:$J$45,-1)+1,0) &amp; " (" &amp; round(L8,0) &amp; ")","")</f>
        <v>3 kyu (1789)</v>
      </c>
      <c r="L8" s="89">
        <f t="array" ref="L8">iferror(index(Pelitulokset!$AI$184:$JL$184,1,match($C8,Pelitulokset!$AI$3:$JL$3,0)),"")</f>
        <v>1788.806318</v>
      </c>
      <c r="M8" s="90">
        <f t="shared" si="1"/>
        <v>31</v>
      </c>
      <c r="N8" s="88"/>
      <c r="O8" s="88" t="str">
        <f t="shared" si="2"/>
        <v>5.</v>
      </c>
      <c r="P8" s="88" t="str">
        <f t="shared" si="3"/>
        <v>2.</v>
      </c>
      <c r="Q8" s="88" t="str">
        <f t="shared" si="4"/>
        <v>13.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77</v>
      </c>
      <c r="E9" s="101">
        <v>1777.16676406582</v>
      </c>
      <c r="F9" s="86"/>
      <c r="G9" s="87">
        <f>if(isblank(C9),"",(countif(Pelitulokset!E:E,C9)))</f>
        <v>8</v>
      </c>
      <c r="H9" s="88">
        <f>if(isblank(C9),"",countif(Pelitulokset!B:C,C9))</f>
        <v>12</v>
      </c>
      <c r="I9" s="89" t="str">
        <f t="array" ref="I9">iferror(index('Säännöt ja ohjeet'!$H$19:$H$46,match(J9,'Säännöt ja ohjeet'!$J$19:$J$46,-1)+1,0) &amp; if(J9&gt;1600," (" &amp; round(J9,0) &amp; ")",""),"")</f>
        <v>3 kyu (1831)</v>
      </c>
      <c r="J9" s="89">
        <f t="array" ref="J9">iferror(index(Pelitulokset!$AI$183:$JL$183,1,match($C9,Pelitulokset!$AI$3:$JL$3,0)),"")</f>
        <v>1830.918853</v>
      </c>
      <c r="K9" s="89" t="str">
        <f t="array" ref="K9">iferror(index('Säännöt ja ohjeet'!$H$19:$H$45,match(L9,'Säännöt ja ohjeet'!$J$19:$J$45,-1)+1,0) &amp; " (" &amp; round(L9,0) &amp; ")","")</f>
        <v>3 kyu (1831)</v>
      </c>
      <c r="L9" s="89">
        <f t="array" ref="L9">iferror(index(Pelitulokset!$AI$184:$JL$184,1,match($C9,Pelitulokset!$AI$3:$JL$3,0)),"")</f>
        <v>1830.918853</v>
      </c>
      <c r="M9" s="90">
        <f t="shared" si="1"/>
        <v>54</v>
      </c>
      <c r="N9" s="88"/>
      <c r="O9" s="88" t="str">
        <f t="shared" si="2"/>
        <v>3.</v>
      </c>
      <c r="P9" s="88" t="str">
        <f t="shared" si="3"/>
        <v>1.</v>
      </c>
      <c r="Q9" s="88" t="str">
        <f t="shared" si="4"/>
        <v>11.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78</v>
      </c>
      <c r="D10" s="95" t="s">
        <v>79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8.</v>
      </c>
      <c r="P10" s="88" t="str">
        <f t="shared" si="3"/>
        <v>8.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80</v>
      </c>
      <c r="D11" s="95" t="s">
        <v>81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8.</v>
      </c>
      <c r="P11" s="88" t="str">
        <f t="shared" si="3"/>
        <v>8.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77</v>
      </c>
      <c r="E12" s="101">
        <v>1596.8804473741213</v>
      </c>
      <c r="F12" s="86"/>
      <c r="G12" s="87">
        <f>if(isblank(C12),"",(countif(Pelitulokset!E:E,C12)))</f>
        <v>3</v>
      </c>
      <c r="H12" s="88">
        <f>if(isblank(C12),"",countif(Pelitulokset!B:C,C12))</f>
        <v>4</v>
      </c>
      <c r="I12" s="89" t="str">
        <f t="array" ref="I12">iferror(index('Säännöt ja ohjeet'!$H$19:$H$46,match(J12,'Säännöt ja ohjeet'!$J$19:$J$46,-1)+1,0) &amp; if(J12&gt;1600," (" &amp; round(J12,0) &amp; ")",""),"")</f>
        <v>4 kyu (1701)</v>
      </c>
      <c r="J12" s="89">
        <f t="array" ref="J12">iferror(index(Pelitulokset!$AI$183:$JL$183,1,match($C12,Pelitulokset!$AI$3:$JL$3,0)),"")</f>
        <v>1701.049303</v>
      </c>
      <c r="K12" s="89" t="str">
        <f t="array" ref="K12">iferror(index('Säännöt ja ohjeet'!$H$19:$H$45,match(L12,'Säännöt ja ohjeet'!$J$19:$J$45,-1)+1,0) &amp; " (" &amp; round(L12,0) &amp; ")","")</f>
        <v>4 kyu (1701)</v>
      </c>
      <c r="L12" s="89">
        <f t="array" ref="L12">iferror(index(Pelitulokset!$AI$184:$JL$184,1,match($C12,Pelitulokset!$AI$3:$JL$3,0)),"")</f>
        <v>1701.049303</v>
      </c>
      <c r="M12" s="90">
        <f t="shared" si="1"/>
        <v>104</v>
      </c>
      <c r="N12" s="88"/>
      <c r="O12" s="88" t="str">
        <f t="shared" si="2"/>
        <v>1.</v>
      </c>
      <c r="P12" s="88" t="str">
        <f t="shared" si="3"/>
        <v>4.</v>
      </c>
      <c r="Q12" s="88" t="str">
        <f t="shared" si="4"/>
        <v>15.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51</v>
      </c>
      <c r="D13" s="95" t="s">
        <v>73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1164.99749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8.</v>
      </c>
      <c r="P13" s="88" t="str">
        <f t="shared" si="3"/>
        <v>8.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82</v>
      </c>
      <c r="D14" s="95" t="s">
        <v>81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8.</v>
      </c>
      <c r="P14" s="88" t="str">
        <f t="shared" si="3"/>
        <v>8.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83</v>
      </c>
      <c r="D15" s="95" t="s">
        <v>84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8.</v>
      </c>
      <c r="P15" s="88" t="str">
        <f t="shared" si="3"/>
        <v>8.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75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2</v>
      </c>
      <c r="I16" s="89" t="str">
        <f t="array" ref="I16">iferror(index('Säännöt ja ohjeet'!$H$19:$H$46,match(J16,'Säännöt ja ohjeet'!$J$19:$J$46,-1)+1,0) &amp; if(J16&gt;1600," (" &amp; round(J16,0) &amp; ")",""),"")</f>
        <v>3 dan (2350)</v>
      </c>
      <c r="J16" s="89">
        <f t="array" ref="J16">iferror(index(Pelitulokset!$AI$183:$JL$183,1,match($C16,Pelitulokset!$AI$3:$JL$3,0)),"")</f>
        <v>2349.749977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8.</v>
      </c>
      <c r="P16" s="88" t="str">
        <f t="shared" si="3"/>
        <v>8.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85</v>
      </c>
      <c r="D17" s="95" t="s">
        <v>81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8.</v>
      </c>
      <c r="P17" s="88" t="str">
        <f t="shared" si="3"/>
        <v>8.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86</v>
      </c>
      <c r="E18" s="101">
        <v>1866.705204947819</v>
      </c>
      <c r="F18" s="86"/>
      <c r="G18" s="87">
        <f>if(isblank(C18),"",(countif(Pelitulokset!E:E,C18)))</f>
        <v>2</v>
      </c>
      <c r="H18" s="88">
        <f>if(isblank(C18),"",countif(Pelitulokset!B:C,C18))</f>
        <v>5</v>
      </c>
      <c r="I18" s="89" t="str">
        <f t="array" ref="I18">iferror(index('Säännöt ja ohjeet'!$H$19:$H$46,match(J18,'Säännöt ja ohjeet'!$J$19:$J$46,-1)+1,0) &amp; if(J18&gt;1600," (" &amp; round(J18,0) &amp; ")",""),"")</f>
        <v>3 kyu (1815)</v>
      </c>
      <c r="J18" s="89">
        <f t="array" ref="J18">iferror(index(Pelitulokset!$AI$183:$JL$183,1,match($C18,Pelitulokset!$AI$3:$JL$3,0)),"")</f>
        <v>1815.424087</v>
      </c>
      <c r="K18" s="89" t="str">
        <f t="array" ref="K18">iferror(index('Säännöt ja ohjeet'!$H$19:$H$45,match(L18,'Säännöt ja ohjeet'!$J$19:$J$45,-1)+1,0) &amp; " (" &amp; round(L18,0) &amp; ")","")</f>
        <v>2 kyu (1885)</v>
      </c>
      <c r="L18" s="89">
        <f t="array" ref="L18">iferror(index(Pelitulokset!$AI$184:$JL$184,1,match($C18,Pelitulokset!$AI$3:$JL$3,0)),"")</f>
        <v>1885.300061</v>
      </c>
      <c r="M18" s="90">
        <f t="shared" si="1"/>
        <v>19</v>
      </c>
      <c r="N18" s="88"/>
      <c r="O18" s="88" t="str">
        <f t="shared" si="2"/>
        <v>7.</v>
      </c>
      <c r="P18" s="88" t="str">
        <f t="shared" si="3"/>
        <v>5.</v>
      </c>
      <c r="Q18" s="88" t="str">
        <f t="shared" si="4"/>
        <v>12.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87</v>
      </c>
      <c r="D19" s="95" t="s">
        <v>88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8.</v>
      </c>
      <c r="P19" s="88" t="str">
        <f t="shared" si="3"/>
        <v>8.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89</v>
      </c>
      <c r="D20" s="95" t="s">
        <v>81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8.</v>
      </c>
      <c r="P20" s="88" t="str">
        <f t="shared" si="3"/>
        <v>8.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79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1367.704948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1367.704948</v>
      </c>
      <c r="M21" s="90">
        <f t="shared" si="1"/>
        <v>32</v>
      </c>
      <c r="N21" s="88"/>
      <c r="O21" s="88" t="str">
        <f t="shared" si="2"/>
        <v>4.</v>
      </c>
      <c r="P21" s="88" t="str">
        <f t="shared" si="3"/>
        <v>7.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90</v>
      </c>
      <c r="D22" s="95" t="s">
        <v>91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8.</v>
      </c>
      <c r="P22" s="88" t="str">
        <f t="shared" si="3"/>
        <v>8.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50</v>
      </c>
      <c r="D23" s="95" t="s">
        <v>92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1</v>
      </c>
      <c r="I23" s="89" t="str">
        <f t="array" ref="I23">iferror(index('Säännöt ja ohjeet'!$H$19:$H$46,match(J23,'Säännöt ja ohjeet'!$J$19:$J$46,-1)+1,0) &amp; if(J23&gt;1600," (" &amp; round(J23,0) &amp; ")",""),"")</f>
        <v>1 dan (2108)</v>
      </c>
      <c r="J23" s="89">
        <f t="array" ref="J23">iferror(index(Pelitulokset!$AI$183:$JL$183,1,match($C23,Pelitulokset!$AI$3:$JL$3,0)),"")</f>
        <v>2108.384572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8.</v>
      </c>
      <c r="P23" s="88" t="str">
        <f t="shared" si="3"/>
        <v>8.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93</v>
      </c>
      <c r="D24" s="95" t="s">
        <v>94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8.</v>
      </c>
      <c r="P24" s="88" t="str">
        <f t="shared" si="3"/>
        <v>8.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95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884.3362716</v>
      </c>
      <c r="K25" s="89" t="str">
        <f t="array" ref="K25">iferror(index('Säännöt ja ohjeet'!$H$19:$H$45,match(L25,'Säännöt ja ohjeet'!$J$19:$J$45,-1)+1,0) &amp; " (" &amp; round(L25,0) &amp; ")","")</f>
        <v>12 kyu (885)</v>
      </c>
      <c r="L25" s="89">
        <f t="array" ref="L25">iferror(index(Pelitulokset!$AI$184:$JL$184,1,match($C25,Pelitulokset!$AI$3:$JL$3,0)),"")</f>
        <v>885.4757385</v>
      </c>
      <c r="M25" s="90">
        <f t="shared" si="1"/>
        <v>99</v>
      </c>
      <c r="N25" s="88"/>
      <c r="O25" s="88" t="str">
        <f t="shared" si="2"/>
        <v>2.</v>
      </c>
      <c r="P25" s="88" t="str">
        <f t="shared" si="3"/>
        <v>5.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96</v>
      </c>
      <c r="D26" s="95" t="s">
        <v>76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8.</v>
      </c>
      <c r="P26" s="88" t="str">
        <f t="shared" si="3"/>
        <v>8.</v>
      </c>
      <c r="Q26" s="88" t="str">
        <f t="shared" si="4"/>
        <v>16.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97</v>
      </c>
      <c r="D27" s="95" t="s">
        <v>98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8.</v>
      </c>
      <c r="P27" s="88" t="str">
        <f t="shared" si="3"/>
        <v>8.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99</v>
      </c>
      <c r="D28" s="95" t="s">
        <v>100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8.</v>
      </c>
      <c r="P28" s="88" t="str">
        <f t="shared" si="3"/>
        <v>8.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101</v>
      </c>
      <c r="D29" s="95" t="s">
        <v>73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8.</v>
      </c>
      <c r="P29" s="88" t="str">
        <f t="shared" si="3"/>
        <v>8.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52</v>
      </c>
      <c r="D30" s="95" t="s">
        <v>100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1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128.8367942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8.</v>
      </c>
      <c r="P30" s="88" t="str">
        <f t="shared" si="3"/>
        <v>8.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76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8.</v>
      </c>
      <c r="P31" s="88" t="str">
        <f t="shared" si="3"/>
        <v>8.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8.</v>
      </c>
      <c r="P32" s="88" t="str">
        <f t="shared" si="3"/>
        <v>8.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74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6.</v>
      </c>
      <c r="P33" s="88" t="str">
        <f t="shared" si="3"/>
        <v>7.</v>
      </c>
      <c r="Q33" s="88" t="str">
        <f t="shared" si="4"/>
        <v>10.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77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8.</v>
      </c>
      <c r="P34" s="88" t="str">
        <f t="shared" si="3"/>
        <v>8.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95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811.649061</v>
      </c>
      <c r="K35" s="89" t="str">
        <f t="array" ref="K35">iferror(index('Säännöt ja ohjeet'!$H$19:$H$45,match(L35,'Säännöt ja ohjeet'!$J$19:$J$45,-1)+1,0) &amp; " (" &amp; round(L35,0) &amp; ")","")</f>
        <v>12 kyu (868)</v>
      </c>
      <c r="L35" s="89">
        <f t="array" ref="L35">iferror(index(Pelitulokset!$AI$184:$JL$184,1,match($C35,Pelitulokset!$AI$3:$JL$3,0)),"")</f>
        <v>867.5358243</v>
      </c>
      <c r="M35" s="90">
        <f t="shared" si="1"/>
        <v>68</v>
      </c>
      <c r="N35" s="88"/>
      <c r="O35" s="88" t="str">
        <f t="shared" si="2"/>
        <v>#N/A</v>
      </c>
      <c r="P35" s="88" t="str">
        <f t="shared" si="3"/>
        <v>7.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73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1097.041312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8.</v>
      </c>
      <c r="P36" s="88" t="str">
        <f t="shared" si="3"/>
        <v>8.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1468.273107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1527.838092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75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91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81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92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86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84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74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76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77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79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73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88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95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94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98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100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138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(2432)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3 dan (2350)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Lauri</v>
      </c>
      <c r="G35" s="133" t="str">
        <f t="array" ref="G35">iferror(index('Osallistujat ja seuranta'!$I$5:$I$30,match("1.",'Osallistujat ja seuranta'!$O$5:$O$30,0),0),"")</f>
        <v>4 kyu (1701)</v>
      </c>
      <c r="H35" s="138" t="str">
        <f t="array" ref="H35">iferror("+" &amp; round(index('Osallistujat ja seuranta'!$M$5:$M$30,match("1.",'Osallistujat ja seuranta'!$O$5:$O$30,0),0),0),"")</f>
        <v>+104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Riikka</v>
      </c>
      <c r="G36" s="133" t="str">
        <f t="array" ref="G36">iferror(index('Osallistujat ja seuranta'!$I$5:$I$30,match("2.",'Osallistujat ja seuranta'!$O$5:$O$30,0),0),"")</f>
        <v>12 kyu</v>
      </c>
      <c r="H36" s="138" t="str">
        <f t="array" ref="H36">iferror("+" &amp; round(index('Osallistujat ja seuranta'!$M$5:$M$30,match("2.",'Osallistujat ja seuranta'!$O$5:$O$30,0),0),0),"")</f>
        <v>+99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Peitsa</v>
      </c>
      <c r="G37" s="133" t="str">
        <f t="array" ref="G37">iferror(index('Osallistujat ja seuranta'!$I$5:$I$30,match("3.",'Osallistujat ja seuranta'!$O$5:$O$30,0),0),"")</f>
        <v>3 kyu (1831)</v>
      </c>
      <c r="H37" s="138" t="str">
        <f t="array" ref="H37">iferror("+" &amp; round(index('Osallistujat ja seuranta'!$M$5:$M$30,match("3.",'Osallistujat ja seuranta'!$O$5:$O$30,0),0),0),"")</f>
        <v>+54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63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(1831)</v>
      </c>
      <c r="H53" s="138">
        <f t="array" ref="H53">iferror(round(index('Osallistujat ja seuranta'!$G$5:$G$30,match("1.",'Osallistujat ja seuranta'!$P$5:$P$30,0),0),0),"")</f>
        <v>8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Jussa</v>
      </c>
      <c r="G54" s="133" t="str">
        <f t="array" ref="G54">iferror(index('Osallistujat ja seuranta'!$I$5:$I$30,match("2.",'Osallistujat ja seuranta'!$P$5:$P$30,0),0),"")</f>
        <v>3 kyu (1788)</v>
      </c>
      <c r="H54" s="138">
        <f t="array" ref="H54">iferror(round(index('Osallistujat ja seuranta'!$G$5:$G$30,match("2.",'Osallistujat ja seuranta'!$P$5:$P$30,0),0),0),"")</f>
        <v>6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Olli</v>
      </c>
      <c r="G55" s="133" t="str">
        <f t="array" ref="G55">iferror(index('Osallistujat ja seuranta'!$I$5:$I$30,match("3.",'Osallistujat ja seuranta'!$P$5:$P$30,0),0),"")</f>
        <v>4 dan (2432)</v>
      </c>
      <c r="H55" s="138">
        <f t="array" ref="H55">iferror(round(index('Osallistujat ja seuranta'!$G$5:$G$30,match("3.",'Osallistujat ja seuranta'!$P$5:$P$30,0),0),0),"")</f>
        <v>4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42.0</v>
      </c>
      <c r="I68" s="65"/>
      <c r="J68" s="66" t="s">
        <v>172</v>
      </c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