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<sst xmlns="http://schemas.openxmlformats.org/spreadsheetml/2006/main" count="231" uniqueCount="171">
  <si>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</si>
  <si>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</si>
  <si>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</si>
  <si>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</si>
  <si>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</si>
  <si>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</si>
  <si>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</si>
  <si>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</si>
  <si>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</si>
  <si>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</si>
  <si>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</si>
  <si>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</si>
  <si>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</si>
  <si>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</si>
  <si>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</si>
  <si>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</si>
  <si>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</si>
  <si>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</si>
  <si>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</si>
  <si>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</si>
  <si>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</si>
  <si>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</si>
  <si>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</si>
  <si>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</si>
  <si>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</si>
  <si>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</si>
  <si>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</si>
  <si>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</si>
  <si>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</si>
  <si>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</si>
  <si>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</si>
  <si>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</si>
  <si>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</si>
  <si>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</si>
  <si>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</si>
  <si>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</si>
  <si>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</si>
  <si>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</si>
  <si>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</si>
  <si>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</si>
  <si>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</si>
  <si>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</si>
  <si>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</si>
  <si>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</si>
  <si>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</si>
  <si>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</si>
  <si>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</si>
  <si>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</si>
  <si>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</si>
  <si>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</si>
  <si>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</si>
  <si>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</si>
  <si>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</si>
  <si>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</si>
  <si>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</si>
  <si>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</si>
  <si>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</si>
  <si>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</si>
  <si>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</si>
  <si>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</si>
  <si>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</si>
  <si>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</si>
  <si>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</si>
  <si>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</si>
  <si>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</si>
  <si>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</si>
  <si>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</si>
  <si>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</si>
  <si>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</si>
  <si>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</si>
  <si>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</si>
  <si>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</si>
  <si>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</si>
  <si>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</si>
  <si>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Lauri</t>
  </si>
  <si>
    <t>Eveliina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</si>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</sst>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/>
      <c r="C11" s="31"/>
      <c r="D11" s="32"/>
      <c r="E11" s="32"/>
      <c r="F11" s="33"/>
      <c r="G11" s="34"/>
      <c r="H11" s="34" t="b">
        <f t="shared" si="3"/>
        <v>0</v>
      </c>
      <c r="I11" s="34" t="b">
        <f>if(iferror(match(B11,'Osallistujat ja seuranta'!C:C,0),0)&gt;0,TRUE,FALSE)</f>
        <v>0</v>
      </c>
      <c r="J11" s="34" t="b">
        <f>if(iferror(match(C11,'Osallistujat ja seuranta'!C:C,0),0)&gt;0,TRUE,FALSE)</f>
        <v>0</v>
      </c>
      <c r="K11" s="34" t="b">
        <f t="shared" si="4"/>
        <v>0</v>
      </c>
      <c r="L11" s="34" t="b">
        <f t="shared" si="5"/>
        <v>1</v>
      </c>
      <c r="M11" s="34" t="b">
        <f t="shared" si="6"/>
        <v>0</v>
      </c>
      <c r="N11" s="35" t="str">
        <f t="shared" si="7"/>
        <v/>
      </c>
      <c r="O11" s="36" t="str">
        <f t="shared" si="8"/>
        <v/>
      </c>
      <c r="P11" s="36" t="str">
        <f t="shared" si="9"/>
        <v/>
      </c>
      <c r="Q11" s="37" t="str">
        <f t="shared" si="10"/>
        <v/>
      </c>
      <c r="R11" s="35" t="str">
        <f t="shared" si="11"/>
        <v/>
      </c>
      <c r="S11" s="35">
        <f t="shared" si="12"/>
        <v>1</v>
      </c>
      <c r="T11" s="35">
        <f t="shared" si="13"/>
        <v>-56.71174423</v>
      </c>
      <c r="U11" s="35">
        <f t="shared" si="14"/>
        <v>-56.71174423</v>
      </c>
      <c r="V11" s="38" t="str">
        <f t="shared" si="15"/>
        <v/>
      </c>
      <c r="W11" s="39">
        <f t="shared" si="16"/>
        <v>88.71035368</v>
      </c>
      <c r="X11" s="39">
        <f t="shared" si="17"/>
        <v>5.75</v>
      </c>
      <c r="Y11" s="39" t="str">
        <f>if(N11=1,(W11*(S11-V11))*'Säännöt ja ohjeet'!$B$54+X11,"")</f>
        <v/>
      </c>
      <c r="Z11" s="39">
        <f t="shared" si="18"/>
        <v>0</v>
      </c>
      <c r="AA11" s="39">
        <f t="shared" si="19"/>
        <v>1</v>
      </c>
      <c r="AB11" s="39">
        <f t="shared" si="20"/>
        <v>88.71035368</v>
      </c>
      <c r="AC11" s="39">
        <f t="shared" si="21"/>
        <v>5.75</v>
      </c>
      <c r="AD11" s="39" t="str">
        <f>if(N11=1,(AB11*(Z11-AA11))*'Säännöt ja ohjeet'!$B$54+AC11,"")</f>
        <v/>
      </c>
      <c r="AE11" s="40">
        <f t="shared" si="22"/>
        <v>11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1623.509849</v>
      </c>
      <c r="AM11" s="28">
        <f t="shared" si="29"/>
        <v>1725.401599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1517.657674</v>
      </c>
    </row>
    <row r="12">
      <c r="A12" s="1"/>
      <c r="B12" s="30"/>
      <c r="C12" s="31"/>
      <c r="D12" s="32"/>
      <c r="E12" s="32"/>
      <c r="F12" s="33"/>
      <c r="G12" s="34"/>
      <c r="H12" s="34" t="b">
        <f t="shared" si="3"/>
        <v>0</v>
      </c>
      <c r="I12" s="34" t="b">
        <f>if(iferror(match(B12,'Osallistujat ja seuranta'!C:C,0),0)&gt;0,TRUE,FALSE)</f>
        <v>0</v>
      </c>
      <c r="J12" s="34" t="b">
        <f>if(iferror(match(C12,'Osallistujat ja seuranta'!C:C,0),0)&gt;0,TRUE,FALSE)</f>
        <v>0</v>
      </c>
      <c r="K12" s="34" t="b">
        <f t="shared" si="4"/>
        <v>0</v>
      </c>
      <c r="L12" s="34" t="b">
        <f t="shared" si="5"/>
        <v>1</v>
      </c>
      <c r="M12" s="34" t="b">
        <f t="shared" si="6"/>
        <v>0</v>
      </c>
      <c r="N12" s="35" t="str">
        <f t="shared" si="7"/>
        <v/>
      </c>
      <c r="O12" s="36" t="str">
        <f t="shared" si="8"/>
        <v/>
      </c>
      <c r="P12" s="36" t="str">
        <f t="shared" si="9"/>
        <v/>
      </c>
      <c r="Q12" s="37" t="str">
        <f t="shared" si="10"/>
        <v/>
      </c>
      <c r="R12" s="35" t="str">
        <f t="shared" si="11"/>
        <v/>
      </c>
      <c r="S12" s="35">
        <f t="shared" si="12"/>
        <v>1</v>
      </c>
      <c r="T12" s="35">
        <f t="shared" si="13"/>
        <v>-56.71174423</v>
      </c>
      <c r="U12" s="35">
        <f t="shared" si="14"/>
        <v>-56.71174423</v>
      </c>
      <c r="V12" s="38" t="str">
        <f t="shared" si="15"/>
        <v/>
      </c>
      <c r="W12" s="39">
        <f t="shared" si="16"/>
        <v>88.71035368</v>
      </c>
      <c r="X12" s="39">
        <f t="shared" si="17"/>
        <v>5.75</v>
      </c>
      <c r="Y12" s="39" t="str">
        <f>if(N12=1,(W12*(S12-V12))*'Säännöt ja ohjeet'!$B$54+X12,"")</f>
        <v/>
      </c>
      <c r="Z12" s="39">
        <f t="shared" si="18"/>
        <v>0</v>
      </c>
      <c r="AA12" s="39">
        <f t="shared" si="19"/>
        <v>1</v>
      </c>
      <c r="AB12" s="39">
        <f t="shared" si="20"/>
        <v>88.71035368</v>
      </c>
      <c r="AC12" s="39">
        <f t="shared" si="21"/>
        <v>5.75</v>
      </c>
      <c r="AD12" s="39" t="str">
        <f>if(N12=1,(AB12*(Z12-AA12))*'Säännöt ja ohjeet'!$B$54+AC12,"")</f>
        <v/>
      </c>
      <c r="AE12" s="40">
        <f t="shared" si="22"/>
        <v>11</v>
      </c>
      <c r="AF12" s="40">
        <f t="shared" si="23"/>
        <v>11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1623.509849</v>
      </c>
      <c r="AM12" s="28">
        <f t="shared" si="30"/>
        <v>1725.401599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1517.657674</v>
      </c>
    </row>
    <row r="13">
      <c r="A13" s="1"/>
      <c r="B13" s="30"/>
      <c r="C13" s="31"/>
      <c r="D13" s="32"/>
      <c r="E13" s="32"/>
      <c r="F13" s="33"/>
      <c r="G13" s="34"/>
      <c r="H13" s="34" t="b">
        <f t="shared" si="3"/>
        <v>0</v>
      </c>
      <c r="I13" s="34" t="b">
        <f>if(iferror(match(B13,'Osallistujat ja seuranta'!C:C,0),0)&gt;0,TRUE,FALSE)</f>
        <v>0</v>
      </c>
      <c r="J13" s="34" t="b">
        <f>if(iferror(match(C13,'Osallistujat ja seuranta'!C:C,0),0)&gt;0,TRUE,FALSE)</f>
        <v>0</v>
      </c>
      <c r="K13" s="34" t="b">
        <f t="shared" si="4"/>
        <v>0</v>
      </c>
      <c r="L13" s="34" t="b">
        <f t="shared" si="5"/>
        <v>1</v>
      </c>
      <c r="M13" s="34" t="b">
        <f t="shared" si="6"/>
        <v>0</v>
      </c>
      <c r="N13" s="35" t="str">
        <f t="shared" si="7"/>
        <v/>
      </c>
      <c r="O13" s="36" t="str">
        <f t="shared" si="8"/>
        <v/>
      </c>
      <c r="P13" s="36" t="str">
        <f t="shared" si="9"/>
        <v/>
      </c>
      <c r="Q13" s="37" t="str">
        <f t="shared" si="10"/>
        <v/>
      </c>
      <c r="R13" s="35" t="str">
        <f t="shared" si="11"/>
        <v/>
      </c>
      <c r="S13" s="35">
        <f t="shared" si="12"/>
        <v>1</v>
      </c>
      <c r="T13" s="35">
        <f t="shared" si="13"/>
        <v>-56.71174423</v>
      </c>
      <c r="U13" s="35">
        <f t="shared" si="14"/>
        <v>-56.71174423</v>
      </c>
      <c r="V13" s="38" t="str">
        <f t="shared" si="15"/>
        <v/>
      </c>
      <c r="W13" s="39">
        <f t="shared" si="16"/>
        <v>88.71035368</v>
      </c>
      <c r="X13" s="39">
        <f t="shared" si="17"/>
        <v>5.75</v>
      </c>
      <c r="Y13" s="39" t="str">
        <f>if(N13=1,(W13*(S13-V13))*'Säännöt ja ohjeet'!$B$54+X13,"")</f>
        <v/>
      </c>
      <c r="Z13" s="39">
        <f t="shared" si="18"/>
        <v>0</v>
      </c>
      <c r="AA13" s="39">
        <f t="shared" si="19"/>
        <v>1</v>
      </c>
      <c r="AB13" s="39">
        <f t="shared" si="20"/>
        <v>88.71035368</v>
      </c>
      <c r="AC13" s="39">
        <f t="shared" si="21"/>
        <v>5.75</v>
      </c>
      <c r="AD13" s="39" t="str">
        <f>if(N13=1,(AB13*(Z13-AA13))*'Säännöt ja ohjeet'!$B$54+AC13,"")</f>
        <v/>
      </c>
      <c r="AE13" s="40">
        <f t="shared" si="22"/>
        <v>11</v>
      </c>
      <c r="AF13" s="40">
        <f t="shared" si="23"/>
        <v>11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1623.509849</v>
      </c>
      <c r="AM13" s="28">
        <f t="shared" si="31"/>
        <v>1725.401599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866.764118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1517.657674</v>
      </c>
    </row>
    <row r="14">
      <c r="A14" s="1"/>
      <c r="B14" s="30"/>
      <c r="C14" s="31"/>
      <c r="D14" s="32"/>
      <c r="E14" s="32"/>
      <c r="F14" s="33"/>
      <c r="G14" s="34"/>
      <c r="H14" s="34" t="b">
        <f t="shared" si="3"/>
        <v>0</v>
      </c>
      <c r="I14" s="34" t="b">
        <f>if(iferror(match(B14,'Osallistujat ja seuranta'!C:C,0),0)&gt;0,TRUE,FALSE)</f>
        <v>0</v>
      </c>
      <c r="J14" s="34" t="b">
        <f>if(iferror(match(C14,'Osallistujat ja seuranta'!C:C,0),0)&gt;0,TRUE,FALSE)</f>
        <v>0</v>
      </c>
      <c r="K14" s="34" t="b">
        <f t="shared" si="4"/>
        <v>0</v>
      </c>
      <c r="L14" s="34" t="b">
        <f t="shared" si="5"/>
        <v>1</v>
      </c>
      <c r="M14" s="34" t="b">
        <f t="shared" si="6"/>
        <v>0</v>
      </c>
      <c r="N14" s="35" t="str">
        <f t="shared" si="7"/>
        <v/>
      </c>
      <c r="O14" s="36" t="str">
        <f t="shared" si="8"/>
        <v/>
      </c>
      <c r="P14" s="36" t="str">
        <f t="shared" si="9"/>
        <v/>
      </c>
      <c r="Q14" s="37" t="str">
        <f t="shared" si="10"/>
        <v/>
      </c>
      <c r="R14" s="35" t="str">
        <f t="shared" si="11"/>
        <v/>
      </c>
      <c r="S14" s="35">
        <f t="shared" si="12"/>
        <v>1</v>
      </c>
      <c r="T14" s="35">
        <f t="shared" si="13"/>
        <v>-56.71174423</v>
      </c>
      <c r="U14" s="35">
        <f t="shared" si="14"/>
        <v>-56.71174423</v>
      </c>
      <c r="V14" s="38" t="str">
        <f t="shared" si="15"/>
        <v/>
      </c>
      <c r="W14" s="39">
        <f t="shared" si="16"/>
        <v>88.71035368</v>
      </c>
      <c r="X14" s="39">
        <f t="shared" si="17"/>
        <v>5.75</v>
      </c>
      <c r="Y14" s="39" t="str">
        <f>if(N14=1,(W14*(S14-V14))*'Säännöt ja ohjeet'!$B$54+X14,"")</f>
        <v/>
      </c>
      <c r="Z14" s="39">
        <f t="shared" si="18"/>
        <v>0</v>
      </c>
      <c r="AA14" s="39">
        <f t="shared" si="19"/>
        <v>1</v>
      </c>
      <c r="AB14" s="39">
        <f t="shared" si="20"/>
        <v>88.71035368</v>
      </c>
      <c r="AC14" s="39">
        <f t="shared" si="21"/>
        <v>5.75</v>
      </c>
      <c r="AD14" s="39" t="str">
        <f>if(N14=1,(AB14*(Z14-AA14))*'Säännöt ja ohjeet'!$B$54+AC14,"")</f>
        <v/>
      </c>
      <c r="AE14" s="40">
        <f t="shared" si="22"/>
        <v>11</v>
      </c>
      <c r="AF14" s="40">
        <f t="shared" si="23"/>
        <v>11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1623.509849</v>
      </c>
      <c r="AM14" s="28">
        <f t="shared" si="32"/>
        <v>1725.401599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1335.441433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866.764118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1517.657674</v>
      </c>
    </row>
    <row r="15">
      <c r="A15" s="1"/>
      <c r="B15" s="30"/>
      <c r="C15" s="31"/>
      <c r="D15" s="32"/>
      <c r="E15" s="32"/>
      <c r="F15" s="33"/>
      <c r="G15" s="34"/>
      <c r="H15" s="34" t="b">
        <f t="shared" si="3"/>
        <v>0</v>
      </c>
      <c r="I15" s="34" t="b">
        <f>if(iferror(match(B15,'Osallistujat ja seuranta'!C:C,0),0)&gt;0,TRUE,FALSE)</f>
        <v>0</v>
      </c>
      <c r="J15" s="34" t="b">
        <f>if(iferror(match(C15,'Osallistujat ja seuranta'!C:C,0),0)&gt;0,TRUE,FALSE)</f>
        <v>0</v>
      </c>
      <c r="K15" s="34" t="b">
        <f t="shared" si="4"/>
        <v>0</v>
      </c>
      <c r="L15" s="34" t="b">
        <f t="shared" si="5"/>
        <v>1</v>
      </c>
      <c r="M15" s="34" t="b">
        <f t="shared" si="6"/>
        <v>0</v>
      </c>
      <c r="N15" s="35" t="str">
        <f t="shared" si="7"/>
        <v/>
      </c>
      <c r="O15" s="36" t="str">
        <f t="shared" si="8"/>
        <v/>
      </c>
      <c r="P15" s="36" t="str">
        <f t="shared" si="9"/>
        <v/>
      </c>
      <c r="Q15" s="37" t="str">
        <f t="shared" si="10"/>
        <v/>
      </c>
      <c r="R15" s="35" t="str">
        <f t="shared" si="11"/>
        <v/>
      </c>
      <c r="S15" s="35">
        <f t="shared" si="12"/>
        <v>1</v>
      </c>
      <c r="T15" s="35">
        <f t="shared" si="13"/>
        <v>-56.71174423</v>
      </c>
      <c r="U15" s="35">
        <f t="shared" si="14"/>
        <v>-56.71174423</v>
      </c>
      <c r="V15" s="38" t="str">
        <f t="shared" si="15"/>
        <v/>
      </c>
      <c r="W15" s="39">
        <f t="shared" si="16"/>
        <v>88.71035368</v>
      </c>
      <c r="X15" s="39">
        <f t="shared" si="17"/>
        <v>5.75</v>
      </c>
      <c r="Y15" s="39" t="str">
        <f>if(N15=1,(W15*(S15-V15))*'Säännöt ja ohjeet'!$B$54+X15,"")</f>
        <v/>
      </c>
      <c r="Z15" s="39">
        <f t="shared" si="18"/>
        <v>0</v>
      </c>
      <c r="AA15" s="39">
        <f t="shared" si="19"/>
        <v>1</v>
      </c>
      <c r="AB15" s="39">
        <f t="shared" si="20"/>
        <v>88.71035368</v>
      </c>
      <c r="AC15" s="39">
        <f t="shared" si="21"/>
        <v>5.75</v>
      </c>
      <c r="AD15" s="39" t="str">
        <f>if(N15=1,(AB15*(Z15-AA15))*'Säännöt ja ohjeet'!$B$54+AC15,"")</f>
        <v/>
      </c>
      <c r="AE15" s="40">
        <f t="shared" si="22"/>
        <v>11</v>
      </c>
      <c r="AF15" s="40">
        <f t="shared" si="23"/>
        <v>11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1623.509849</v>
      </c>
      <c r="AM15" s="28">
        <f t="shared" si="33"/>
        <v>1725.401599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1335.441433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866.764118</v>
      </c>
      <c r="BN15" s="28" t="str">
        <f t="shared" si="33"/>
        <v>#N/A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1517.657674</v>
      </c>
    </row>
    <row r="16">
      <c r="A16" s="1"/>
      <c r="B16" s="30"/>
      <c r="C16" s="31"/>
      <c r="D16" s="32"/>
      <c r="E16" s="32"/>
      <c r="F16" s="33"/>
      <c r="G16" s="34"/>
      <c r="H16" s="34" t="b">
        <f t="shared" si="3"/>
        <v>0</v>
      </c>
      <c r="I16" s="34" t="b">
        <f>if(iferror(match(B16,'Osallistujat ja seuranta'!C:C,0),0)&gt;0,TRUE,FALSE)</f>
        <v>0</v>
      </c>
      <c r="J16" s="34" t="b">
        <f>if(iferror(match(C16,'Osallistujat ja seuranta'!C:C,0),0)&gt;0,TRUE,FALSE)</f>
        <v>0</v>
      </c>
      <c r="K16" s="34" t="b">
        <f t="shared" si="4"/>
        <v>0</v>
      </c>
      <c r="L16" s="34" t="b">
        <f t="shared" si="5"/>
        <v>1</v>
      </c>
      <c r="M16" s="34" t="b">
        <f t="shared" si="6"/>
        <v>0</v>
      </c>
      <c r="N16" s="35" t="str">
        <f t="shared" si="7"/>
        <v/>
      </c>
      <c r="O16" s="36" t="str">
        <f t="shared" si="8"/>
        <v/>
      </c>
      <c r="P16" s="36" t="str">
        <f t="shared" si="9"/>
        <v/>
      </c>
      <c r="Q16" s="37" t="str">
        <f t="shared" si="10"/>
        <v/>
      </c>
      <c r="R16" s="35" t="str">
        <f t="shared" si="11"/>
        <v/>
      </c>
      <c r="S16" s="35">
        <f t="shared" si="12"/>
        <v>1</v>
      </c>
      <c r="T16" s="35">
        <f t="shared" si="13"/>
        <v>-56.71174423</v>
      </c>
      <c r="U16" s="35">
        <f t="shared" si="14"/>
        <v>-56.71174423</v>
      </c>
      <c r="V16" s="38" t="str">
        <f t="shared" si="15"/>
        <v/>
      </c>
      <c r="W16" s="39">
        <f t="shared" si="16"/>
        <v>88.71035368</v>
      </c>
      <c r="X16" s="39">
        <f t="shared" si="17"/>
        <v>5.75</v>
      </c>
      <c r="Y16" s="39" t="str">
        <f>if(N16=1,(W16*(S16-V16))*'Säännöt ja ohjeet'!$B$54+X16,"")</f>
        <v/>
      </c>
      <c r="Z16" s="39">
        <f t="shared" si="18"/>
        <v>0</v>
      </c>
      <c r="AA16" s="39">
        <f t="shared" si="19"/>
        <v>1</v>
      </c>
      <c r="AB16" s="39">
        <f t="shared" si="20"/>
        <v>88.71035368</v>
      </c>
      <c r="AC16" s="39">
        <f t="shared" si="21"/>
        <v>5.75</v>
      </c>
      <c r="AD16" s="39" t="str">
        <f>if(N16=1,(AB16*(Z16-AA16))*'Säännöt ja ohjeet'!$B$54+AC16,"")</f>
        <v/>
      </c>
      <c r="AE16" s="40">
        <f t="shared" si="22"/>
        <v>11</v>
      </c>
      <c r="AF16" s="40">
        <f t="shared" si="23"/>
        <v>11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1623.509849</v>
      </c>
      <c r="AM16" s="28">
        <f t="shared" si="34"/>
        <v>1725.401599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1335.441433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819.5573146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866.764118</v>
      </c>
      <c r="BN16" s="28" t="str">
        <f t="shared" si="34"/>
        <v>#N/A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1517.657674</v>
      </c>
    </row>
    <row r="17">
      <c r="A17" s="1"/>
      <c r="B17" s="30"/>
      <c r="C17" s="31"/>
      <c r="D17" s="31"/>
      <c r="E17" s="31"/>
      <c r="F17" s="33"/>
      <c r="G17" s="34"/>
      <c r="H17" s="34" t="b">
        <f t="shared" si="3"/>
        <v>0</v>
      </c>
      <c r="I17" s="34" t="b">
        <f>if(iferror(match(B17,'Osallistujat ja seuranta'!C:C,0),0)&gt;0,TRUE,FALSE)</f>
        <v>0</v>
      </c>
      <c r="J17" s="34" t="b">
        <f>if(iferror(match(C17,'Osallistujat ja seuranta'!C:C,0),0)&gt;0,TRUE,FALSE)</f>
        <v>0</v>
      </c>
      <c r="K17" s="34" t="b">
        <f t="shared" si="4"/>
        <v>0</v>
      </c>
      <c r="L17" s="34" t="b">
        <f t="shared" si="5"/>
        <v>1</v>
      </c>
      <c r="M17" s="34" t="b">
        <f t="shared" si="6"/>
        <v>0</v>
      </c>
      <c r="N17" s="35" t="str">
        <f t="shared" si="7"/>
        <v/>
      </c>
      <c r="O17" s="36" t="str">
        <f t="shared" si="8"/>
        <v/>
      </c>
      <c r="P17" s="36" t="str">
        <f t="shared" si="9"/>
        <v/>
      </c>
      <c r="Q17" s="37" t="str">
        <f t="shared" si="10"/>
        <v/>
      </c>
      <c r="R17" s="35" t="str">
        <f t="shared" si="11"/>
        <v/>
      </c>
      <c r="S17" s="35">
        <f t="shared" si="12"/>
        <v>1</v>
      </c>
      <c r="T17" s="35">
        <f t="shared" si="13"/>
        <v>-56.71174423</v>
      </c>
      <c r="U17" s="35">
        <f t="shared" si="14"/>
        <v>-56.71174423</v>
      </c>
      <c r="V17" s="38" t="str">
        <f t="shared" si="15"/>
        <v/>
      </c>
      <c r="W17" s="39">
        <f t="shared" si="16"/>
        <v>88.71035368</v>
      </c>
      <c r="X17" s="39">
        <f t="shared" si="17"/>
        <v>5.75</v>
      </c>
      <c r="Y17" s="39" t="str">
        <f>if(N17=1,(W17*(S17-V17))*'Säännöt ja ohjeet'!$B$54+X17,"")</f>
        <v/>
      </c>
      <c r="Z17" s="39">
        <f t="shared" si="18"/>
        <v>0</v>
      </c>
      <c r="AA17" s="39">
        <f t="shared" si="19"/>
        <v>1</v>
      </c>
      <c r="AB17" s="39">
        <f t="shared" si="20"/>
        <v>88.71035368</v>
      </c>
      <c r="AC17" s="39">
        <f t="shared" si="21"/>
        <v>5.75</v>
      </c>
      <c r="AD17" s="39" t="str">
        <f>if(N17=1,(AB17*(Z17-AA17))*'Säännöt ja ohjeet'!$B$54+AC17,"")</f>
        <v/>
      </c>
      <c r="AE17" s="40">
        <f t="shared" si="22"/>
        <v>11</v>
      </c>
      <c r="AF17" s="40">
        <f t="shared" si="23"/>
        <v>11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1623.509849</v>
      </c>
      <c r="AM17" s="28">
        <f t="shared" si="35"/>
        <v>1725.401599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1596.880447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1335.441433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819.5573146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866.764118</v>
      </c>
      <c r="BN17" s="28" t="str">
        <f t="shared" si="35"/>
        <v>#N/A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1517.657674</v>
      </c>
    </row>
    <row r="18">
      <c r="A18" s="1"/>
      <c r="B18" s="30"/>
      <c r="C18" s="31"/>
      <c r="D18" s="31"/>
      <c r="E18" s="31"/>
      <c r="F18" s="33"/>
      <c r="G18" s="34"/>
      <c r="H18" s="34" t="b">
        <f t="shared" si="3"/>
        <v>0</v>
      </c>
      <c r="I18" s="34" t="b">
        <f>if(iferror(match(B18,'Osallistujat ja seuranta'!C:C,0),0)&gt;0,TRUE,FALSE)</f>
        <v>0</v>
      </c>
      <c r="J18" s="34" t="b">
        <f>if(iferror(match(C18,'Osallistujat ja seuranta'!C:C,0),0)&gt;0,TRUE,FALSE)</f>
        <v>0</v>
      </c>
      <c r="K18" s="34" t="b">
        <f t="shared" si="4"/>
        <v>0</v>
      </c>
      <c r="L18" s="34" t="b">
        <f t="shared" si="5"/>
        <v>1</v>
      </c>
      <c r="M18" s="34" t="b">
        <f t="shared" si="6"/>
        <v>0</v>
      </c>
      <c r="N18" s="35" t="str">
        <f t="shared" si="7"/>
        <v/>
      </c>
      <c r="O18" s="36" t="str">
        <f t="shared" si="8"/>
        <v/>
      </c>
      <c r="P18" s="36" t="str">
        <f t="shared" si="9"/>
        <v/>
      </c>
      <c r="Q18" s="37" t="str">
        <f t="shared" si="10"/>
        <v/>
      </c>
      <c r="R18" s="35" t="str">
        <f t="shared" si="11"/>
        <v/>
      </c>
      <c r="S18" s="35">
        <f t="shared" si="12"/>
        <v>1</v>
      </c>
      <c r="T18" s="35">
        <f t="shared" si="13"/>
        <v>-56.71174423</v>
      </c>
      <c r="U18" s="35">
        <f t="shared" si="14"/>
        <v>-56.71174423</v>
      </c>
      <c r="V18" s="38" t="str">
        <f t="shared" si="15"/>
        <v/>
      </c>
      <c r="W18" s="39">
        <f t="shared" si="16"/>
        <v>88.71035368</v>
      </c>
      <c r="X18" s="39">
        <f t="shared" si="17"/>
        <v>5.75</v>
      </c>
      <c r="Y18" s="39" t="str">
        <f>if(N18=1,(W18*(S18-V18))*'Säännöt ja ohjeet'!$B$54+X18,"")</f>
        <v/>
      </c>
      <c r="Z18" s="39">
        <f t="shared" si="18"/>
        <v>0</v>
      </c>
      <c r="AA18" s="39">
        <f t="shared" si="19"/>
        <v>1</v>
      </c>
      <c r="AB18" s="39">
        <f t="shared" si="20"/>
        <v>88.71035368</v>
      </c>
      <c r="AC18" s="39">
        <f t="shared" si="21"/>
        <v>5.75</v>
      </c>
      <c r="AD18" s="39" t="str">
        <f>if(N18=1,(AB18*(Z18-AA18))*'Säännöt ja ohjeet'!$B$54+AC18,"")</f>
        <v/>
      </c>
      <c r="AE18" s="40">
        <f t="shared" si="22"/>
        <v>11</v>
      </c>
      <c r="AF18" s="40">
        <f t="shared" si="23"/>
        <v>11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1623.509849</v>
      </c>
      <c r="AM18" s="28">
        <f t="shared" si="36"/>
        <v>1725.401599</v>
      </c>
      <c r="AN18" s="28">
        <f t="shared" si="36"/>
        <v>1353.792648</v>
      </c>
      <c r="AO18" s="28">
        <f t="shared" si="36"/>
        <v>2249.842673</v>
      </c>
      <c r="AP18" s="28">
        <f t="shared" si="36"/>
        <v>1596.880447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1879.948028</v>
      </c>
      <c r="AW18" s="28">
        <f t="shared" si="36"/>
        <v>1015.463624</v>
      </c>
      <c r="AX18" s="28">
        <f t="shared" si="36"/>
        <v>2190.396148</v>
      </c>
      <c r="AY18" s="28">
        <f t="shared" si="36"/>
        <v>1335.441433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819.5573146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866.764118</v>
      </c>
      <c r="BN18" s="28" t="str">
        <f t="shared" si="36"/>
        <v>#N/A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1517.657674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2421.314099</v>
      </c>
      <c r="AL19" s="28">
        <f t="shared" si="37"/>
        <v>1623.509849</v>
      </c>
      <c r="AM19" s="28">
        <f t="shared" si="37"/>
        <v>1725.401599</v>
      </c>
      <c r="AN19" s="28">
        <f t="shared" si="37"/>
        <v>1353.792648</v>
      </c>
      <c r="AO19" s="28">
        <f t="shared" si="37"/>
        <v>2249.842673</v>
      </c>
      <c r="AP19" s="28">
        <f t="shared" si="37"/>
        <v>1596.880447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1879.948028</v>
      </c>
      <c r="AW19" s="28">
        <f t="shared" si="37"/>
        <v>1015.463624</v>
      </c>
      <c r="AX19" s="28">
        <f t="shared" si="37"/>
        <v>2190.396148</v>
      </c>
      <c r="AY19" s="28">
        <f t="shared" si="37"/>
        <v>1335.441433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819.5573146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>
        <f t="shared" si="37"/>
        <v>866.764118</v>
      </c>
      <c r="BN19" s="28" t="str">
        <f t="shared" si="37"/>
        <v>#N/A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1517.657674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2421.314099</v>
      </c>
      <c r="AL20" s="28">
        <f t="shared" si="38"/>
        <v>1623.509849</v>
      </c>
      <c r="AM20" s="28">
        <f t="shared" si="38"/>
        <v>1725.401599</v>
      </c>
      <c r="AN20" s="28">
        <f t="shared" si="38"/>
        <v>1353.792648</v>
      </c>
      <c r="AO20" s="28">
        <f t="shared" si="38"/>
        <v>2249.842673</v>
      </c>
      <c r="AP20" s="28">
        <f t="shared" si="38"/>
        <v>1596.880447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1879.948028</v>
      </c>
      <c r="AW20" s="28">
        <f t="shared" si="38"/>
        <v>1015.463624</v>
      </c>
      <c r="AX20" s="28">
        <f t="shared" si="38"/>
        <v>2190.396148</v>
      </c>
      <c r="AY20" s="28">
        <f t="shared" si="38"/>
        <v>1335.441433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819.5573146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>
        <f t="shared" si="38"/>
        <v>866.764118</v>
      </c>
      <c r="BN20" s="28" t="str">
        <f t="shared" si="38"/>
        <v>#N/A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1517.657674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2421.314099</v>
      </c>
      <c r="AL21" s="28">
        <f t="shared" si="39"/>
        <v>1623.509849</v>
      </c>
      <c r="AM21" s="28">
        <f t="shared" si="39"/>
        <v>1725.401599</v>
      </c>
      <c r="AN21" s="28">
        <f t="shared" si="39"/>
        <v>1353.792648</v>
      </c>
      <c r="AO21" s="28">
        <f t="shared" si="39"/>
        <v>2249.842673</v>
      </c>
      <c r="AP21" s="28">
        <f t="shared" si="39"/>
        <v>1596.880447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1879.948028</v>
      </c>
      <c r="AW21" s="28">
        <f t="shared" si="39"/>
        <v>1015.463624</v>
      </c>
      <c r="AX21" s="28">
        <f t="shared" si="39"/>
        <v>2190.396148</v>
      </c>
      <c r="AY21" s="28">
        <f t="shared" si="39"/>
        <v>1335.441433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819.5573146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>
        <f t="shared" si="39"/>
        <v>866.764118</v>
      </c>
      <c r="BN21" s="28" t="str">
        <f t="shared" si="39"/>
        <v>#N/A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1517.657674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2421.314099</v>
      </c>
      <c r="AL22" s="28">
        <f t="shared" si="40"/>
        <v>1623.509849</v>
      </c>
      <c r="AM22" s="28">
        <f t="shared" si="40"/>
        <v>1725.401599</v>
      </c>
      <c r="AN22" s="28">
        <f t="shared" si="40"/>
        <v>1353.792648</v>
      </c>
      <c r="AO22" s="28">
        <f t="shared" si="40"/>
        <v>2249.842673</v>
      </c>
      <c r="AP22" s="28">
        <f t="shared" si="40"/>
        <v>1596.880447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1879.948028</v>
      </c>
      <c r="AW22" s="28">
        <f t="shared" si="40"/>
        <v>1015.463624</v>
      </c>
      <c r="AX22" s="28">
        <f t="shared" si="40"/>
        <v>2190.396148</v>
      </c>
      <c r="AY22" s="28">
        <f t="shared" si="40"/>
        <v>1335.441433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819.5573146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>
        <f t="shared" si="40"/>
        <v>866.764118</v>
      </c>
      <c r="BN22" s="28" t="str">
        <f t="shared" si="40"/>
        <v>#N/A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1517.657674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2421.314099</v>
      </c>
      <c r="AL23" s="28">
        <f t="shared" si="41"/>
        <v>1623.509849</v>
      </c>
      <c r="AM23" s="28">
        <f t="shared" si="41"/>
        <v>1725.401599</v>
      </c>
      <c r="AN23" s="28">
        <f t="shared" si="41"/>
        <v>1353.792648</v>
      </c>
      <c r="AO23" s="28">
        <f t="shared" si="41"/>
        <v>2249.842673</v>
      </c>
      <c r="AP23" s="28">
        <f t="shared" si="41"/>
        <v>1596.880447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1879.948028</v>
      </c>
      <c r="AW23" s="28">
        <f t="shared" si="41"/>
        <v>1015.463624</v>
      </c>
      <c r="AX23" s="28">
        <f t="shared" si="41"/>
        <v>2190.396148</v>
      </c>
      <c r="AY23" s="28">
        <f t="shared" si="41"/>
        <v>1335.441433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819.5573146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>
        <f t="shared" si="41"/>
        <v>866.764118</v>
      </c>
      <c r="BN23" s="28" t="str">
        <f t="shared" si="41"/>
        <v>#N/A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1517.657674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2421.314099</v>
      </c>
      <c r="AL24" s="28">
        <f t="shared" si="42"/>
        <v>1623.509849</v>
      </c>
      <c r="AM24" s="28">
        <f t="shared" si="42"/>
        <v>1725.401599</v>
      </c>
      <c r="AN24" s="28">
        <f t="shared" si="42"/>
        <v>1353.792648</v>
      </c>
      <c r="AO24" s="28">
        <f t="shared" si="42"/>
        <v>2249.842673</v>
      </c>
      <c r="AP24" s="28">
        <f t="shared" si="42"/>
        <v>1596.880447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1879.948028</v>
      </c>
      <c r="AW24" s="28">
        <f t="shared" si="42"/>
        <v>1015.463624</v>
      </c>
      <c r="AX24" s="28">
        <f t="shared" si="42"/>
        <v>2190.396148</v>
      </c>
      <c r="AY24" s="28">
        <f t="shared" si="42"/>
        <v>1335.441433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819.5573146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>
        <f t="shared" si="42"/>
        <v>866.764118</v>
      </c>
      <c r="BN24" s="28" t="str">
        <f t="shared" si="42"/>
        <v>#N/A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1517.657674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2421.314099</v>
      </c>
      <c r="AL25" s="28">
        <f t="shared" si="43"/>
        <v>1623.509849</v>
      </c>
      <c r="AM25" s="28">
        <f t="shared" si="43"/>
        <v>1725.401599</v>
      </c>
      <c r="AN25" s="28">
        <f t="shared" si="43"/>
        <v>1353.792648</v>
      </c>
      <c r="AO25" s="28">
        <f t="shared" si="43"/>
        <v>2249.842673</v>
      </c>
      <c r="AP25" s="28">
        <f t="shared" si="43"/>
        <v>1596.880447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1879.948028</v>
      </c>
      <c r="AW25" s="28">
        <f t="shared" si="43"/>
        <v>1015.463624</v>
      </c>
      <c r="AX25" s="28">
        <f t="shared" si="43"/>
        <v>2190.396148</v>
      </c>
      <c r="AY25" s="28">
        <f t="shared" si="43"/>
        <v>1335.441433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819.5573146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>
        <f t="shared" si="43"/>
        <v>866.764118</v>
      </c>
      <c r="BN25" s="28" t="str">
        <f t="shared" si="43"/>
        <v>#N/A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1517.657674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2421.314099</v>
      </c>
      <c r="AL26" s="28">
        <f t="shared" si="44"/>
        <v>1623.509849</v>
      </c>
      <c r="AM26" s="28">
        <f t="shared" si="44"/>
        <v>1725.401599</v>
      </c>
      <c r="AN26" s="28">
        <f t="shared" si="44"/>
        <v>1353.792648</v>
      </c>
      <c r="AO26" s="28">
        <f t="shared" si="44"/>
        <v>2249.842673</v>
      </c>
      <c r="AP26" s="28">
        <f t="shared" si="44"/>
        <v>1596.880447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1879.948028</v>
      </c>
      <c r="AW26" s="28">
        <f t="shared" si="44"/>
        <v>1015.463624</v>
      </c>
      <c r="AX26" s="28">
        <f t="shared" si="44"/>
        <v>2190.396148</v>
      </c>
      <c r="AY26" s="28">
        <f t="shared" si="44"/>
        <v>1335.441433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819.5573146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>
        <f t="shared" si="44"/>
        <v>866.764118</v>
      </c>
      <c r="BN26" s="28" t="str">
        <f t="shared" si="44"/>
        <v>#N/A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1517.657674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2421.314099</v>
      </c>
      <c r="AL27" s="28">
        <f t="shared" si="45"/>
        <v>1623.509849</v>
      </c>
      <c r="AM27" s="28">
        <f t="shared" si="45"/>
        <v>1725.401599</v>
      </c>
      <c r="AN27" s="28">
        <f t="shared" si="45"/>
        <v>1353.792648</v>
      </c>
      <c r="AO27" s="28">
        <f t="shared" si="45"/>
        <v>2249.842673</v>
      </c>
      <c r="AP27" s="28">
        <f t="shared" si="45"/>
        <v>1596.880447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1879.948028</v>
      </c>
      <c r="AW27" s="28">
        <f t="shared" si="45"/>
        <v>1015.463624</v>
      </c>
      <c r="AX27" s="28">
        <f t="shared" si="45"/>
        <v>2190.396148</v>
      </c>
      <c r="AY27" s="28">
        <f t="shared" si="45"/>
        <v>1335.441433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819.5573146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>
        <f t="shared" si="45"/>
        <v>866.764118</v>
      </c>
      <c r="BN27" s="28" t="str">
        <f t="shared" si="45"/>
        <v>#N/A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1517.657674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2421.314099</v>
      </c>
      <c r="AL28" s="28">
        <f t="shared" si="46"/>
        <v>1623.509849</v>
      </c>
      <c r="AM28" s="28">
        <f t="shared" si="46"/>
        <v>1725.401599</v>
      </c>
      <c r="AN28" s="28">
        <f t="shared" si="46"/>
        <v>1353.792648</v>
      </c>
      <c r="AO28" s="28">
        <f t="shared" si="46"/>
        <v>2249.842673</v>
      </c>
      <c r="AP28" s="28">
        <f t="shared" si="46"/>
        <v>1596.880447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1879.948028</v>
      </c>
      <c r="AW28" s="28">
        <f t="shared" si="46"/>
        <v>1015.463624</v>
      </c>
      <c r="AX28" s="28">
        <f t="shared" si="46"/>
        <v>2190.396148</v>
      </c>
      <c r="AY28" s="28">
        <f t="shared" si="46"/>
        <v>1335.441433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819.5573146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>
        <f t="shared" si="46"/>
        <v>866.764118</v>
      </c>
      <c r="BN28" s="28" t="str">
        <f t="shared" si="46"/>
        <v>#N/A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1517.657674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2421.314099</v>
      </c>
      <c r="AL29" s="28">
        <f t="shared" si="47"/>
        <v>1623.509849</v>
      </c>
      <c r="AM29" s="28">
        <f t="shared" si="47"/>
        <v>1725.401599</v>
      </c>
      <c r="AN29" s="28">
        <f t="shared" si="47"/>
        <v>1353.792648</v>
      </c>
      <c r="AO29" s="28">
        <f t="shared" si="47"/>
        <v>2249.842673</v>
      </c>
      <c r="AP29" s="28">
        <f t="shared" si="47"/>
        <v>1596.880447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1879.948028</v>
      </c>
      <c r="AW29" s="28">
        <f t="shared" si="47"/>
        <v>1015.463624</v>
      </c>
      <c r="AX29" s="28">
        <f t="shared" si="47"/>
        <v>2190.396148</v>
      </c>
      <c r="AY29" s="28">
        <f t="shared" si="47"/>
        <v>1335.441433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819.5573146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>
        <f t="shared" si="47"/>
        <v>866.764118</v>
      </c>
      <c r="BN29" s="28" t="str">
        <f t="shared" si="47"/>
        <v>#N/A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1517.657674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2421.314099</v>
      </c>
      <c r="AL30" s="28">
        <f t="shared" si="48"/>
        <v>1623.509849</v>
      </c>
      <c r="AM30" s="28">
        <f t="shared" si="48"/>
        <v>1725.401599</v>
      </c>
      <c r="AN30" s="28">
        <f t="shared" si="48"/>
        <v>1353.792648</v>
      </c>
      <c r="AO30" s="28">
        <f t="shared" si="48"/>
        <v>2249.842673</v>
      </c>
      <c r="AP30" s="28">
        <f t="shared" si="48"/>
        <v>1596.880447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1879.948028</v>
      </c>
      <c r="AW30" s="28">
        <f t="shared" si="48"/>
        <v>1015.463624</v>
      </c>
      <c r="AX30" s="28">
        <f t="shared" si="48"/>
        <v>2190.396148</v>
      </c>
      <c r="AY30" s="28">
        <f t="shared" si="48"/>
        <v>1335.441433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819.5573146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>
        <f t="shared" si="48"/>
        <v>866.764118</v>
      </c>
      <c r="BN30" s="28" t="str">
        <f t="shared" si="48"/>
        <v>#N/A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1517.657674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2421.314099</v>
      </c>
      <c r="AL31" s="28">
        <f t="shared" si="49"/>
        <v>1623.509849</v>
      </c>
      <c r="AM31" s="28">
        <f t="shared" si="49"/>
        <v>1725.401599</v>
      </c>
      <c r="AN31" s="28">
        <f t="shared" si="49"/>
        <v>1353.792648</v>
      </c>
      <c r="AO31" s="28">
        <f t="shared" si="49"/>
        <v>2249.842673</v>
      </c>
      <c r="AP31" s="28">
        <f t="shared" si="49"/>
        <v>1596.880447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1879.948028</v>
      </c>
      <c r="AW31" s="28">
        <f t="shared" si="49"/>
        <v>1015.463624</v>
      </c>
      <c r="AX31" s="28">
        <f t="shared" si="49"/>
        <v>2190.396148</v>
      </c>
      <c r="AY31" s="28">
        <f t="shared" si="49"/>
        <v>1335.441433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819.5573146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>
        <f t="shared" si="49"/>
        <v>866.764118</v>
      </c>
      <c r="BN31" s="28" t="str">
        <f t="shared" si="49"/>
        <v>#N/A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1517.657674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2421.314099</v>
      </c>
      <c r="AL32" s="28">
        <f t="shared" si="50"/>
        <v>1623.509849</v>
      </c>
      <c r="AM32" s="28">
        <f t="shared" si="50"/>
        <v>1725.401599</v>
      </c>
      <c r="AN32" s="28">
        <f t="shared" si="50"/>
        <v>1353.792648</v>
      </c>
      <c r="AO32" s="28">
        <f t="shared" si="50"/>
        <v>2249.842673</v>
      </c>
      <c r="AP32" s="28">
        <f t="shared" si="50"/>
        <v>1596.880447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1879.948028</v>
      </c>
      <c r="AW32" s="28">
        <f t="shared" si="50"/>
        <v>1015.463624</v>
      </c>
      <c r="AX32" s="28">
        <f t="shared" si="50"/>
        <v>2190.396148</v>
      </c>
      <c r="AY32" s="28">
        <f t="shared" si="50"/>
        <v>1335.441433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819.5573146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>
        <f t="shared" si="50"/>
        <v>866.764118</v>
      </c>
      <c r="BN32" s="28" t="str">
        <f t="shared" si="50"/>
        <v>#N/A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1517.657674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2421.314099</v>
      </c>
      <c r="AL33" s="28">
        <f t="shared" si="51"/>
        <v>1623.509849</v>
      </c>
      <c r="AM33" s="28">
        <f t="shared" si="51"/>
        <v>1725.401599</v>
      </c>
      <c r="AN33" s="28">
        <f t="shared" si="51"/>
        <v>1353.792648</v>
      </c>
      <c r="AO33" s="28">
        <f t="shared" si="51"/>
        <v>2249.842673</v>
      </c>
      <c r="AP33" s="28">
        <f t="shared" si="51"/>
        <v>1596.880447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1879.948028</v>
      </c>
      <c r="AW33" s="28">
        <f t="shared" si="51"/>
        <v>1015.463624</v>
      </c>
      <c r="AX33" s="28">
        <f t="shared" si="51"/>
        <v>2190.396148</v>
      </c>
      <c r="AY33" s="28">
        <f t="shared" si="51"/>
        <v>1335.441433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819.5573146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>
        <f t="shared" si="51"/>
        <v>866.764118</v>
      </c>
      <c r="BN33" s="28" t="str">
        <f t="shared" si="51"/>
        <v>#N/A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1517.657674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2421.314099</v>
      </c>
      <c r="AL34" s="28">
        <f t="shared" si="52"/>
        <v>1623.509849</v>
      </c>
      <c r="AM34" s="28">
        <f t="shared" si="52"/>
        <v>1725.401599</v>
      </c>
      <c r="AN34" s="28">
        <f t="shared" si="52"/>
        <v>1353.792648</v>
      </c>
      <c r="AO34" s="28">
        <f t="shared" si="52"/>
        <v>2249.842673</v>
      </c>
      <c r="AP34" s="28">
        <f t="shared" si="52"/>
        <v>1596.880447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1879.948028</v>
      </c>
      <c r="AW34" s="28">
        <f t="shared" si="52"/>
        <v>1015.463624</v>
      </c>
      <c r="AX34" s="28">
        <f t="shared" si="52"/>
        <v>2190.396148</v>
      </c>
      <c r="AY34" s="28">
        <f t="shared" si="52"/>
        <v>1335.441433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819.5573146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>
        <f t="shared" si="52"/>
        <v>866.764118</v>
      </c>
      <c r="BN34" s="28" t="str">
        <f t="shared" si="52"/>
        <v>#N/A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1517.657674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2421.314099</v>
      </c>
      <c r="AL35" s="28">
        <f t="shared" si="53"/>
        <v>1623.509849</v>
      </c>
      <c r="AM35" s="28">
        <f t="shared" si="53"/>
        <v>1725.401599</v>
      </c>
      <c r="AN35" s="28">
        <f t="shared" si="53"/>
        <v>1353.792648</v>
      </c>
      <c r="AO35" s="28">
        <f t="shared" si="53"/>
        <v>2249.842673</v>
      </c>
      <c r="AP35" s="28">
        <f t="shared" si="53"/>
        <v>1596.880447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1879.948028</v>
      </c>
      <c r="AW35" s="28">
        <f t="shared" si="53"/>
        <v>1015.463624</v>
      </c>
      <c r="AX35" s="28">
        <f t="shared" si="53"/>
        <v>2190.396148</v>
      </c>
      <c r="AY35" s="28">
        <f t="shared" si="53"/>
        <v>1335.441433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819.5573146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>
        <f t="shared" si="53"/>
        <v>866.764118</v>
      </c>
      <c r="BN35" s="28" t="str">
        <f t="shared" si="53"/>
        <v>#N/A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1517.657674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2421.314099</v>
      </c>
      <c r="AL36" s="28">
        <f t="shared" si="54"/>
        <v>1623.509849</v>
      </c>
      <c r="AM36" s="28">
        <f t="shared" si="54"/>
        <v>1725.401599</v>
      </c>
      <c r="AN36" s="28">
        <f t="shared" si="54"/>
        <v>1353.792648</v>
      </c>
      <c r="AO36" s="28">
        <f t="shared" si="54"/>
        <v>2249.842673</v>
      </c>
      <c r="AP36" s="28">
        <f t="shared" si="54"/>
        <v>1596.880447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1879.948028</v>
      </c>
      <c r="AW36" s="28">
        <f t="shared" si="54"/>
        <v>1015.463624</v>
      </c>
      <c r="AX36" s="28">
        <f t="shared" si="54"/>
        <v>2190.396148</v>
      </c>
      <c r="AY36" s="28">
        <f t="shared" si="54"/>
        <v>1335.441433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819.5573146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>
        <f t="shared" si="54"/>
        <v>866.764118</v>
      </c>
      <c r="BN36" s="28" t="str">
        <f t="shared" si="54"/>
        <v>#N/A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1517.657674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2421.314099</v>
      </c>
      <c r="AL37" s="28">
        <f t="shared" si="55"/>
        <v>1623.509849</v>
      </c>
      <c r="AM37" s="28">
        <f t="shared" si="55"/>
        <v>1725.401599</v>
      </c>
      <c r="AN37" s="28">
        <f t="shared" si="55"/>
        <v>1353.792648</v>
      </c>
      <c r="AO37" s="28">
        <f t="shared" si="55"/>
        <v>2249.842673</v>
      </c>
      <c r="AP37" s="28">
        <f t="shared" si="55"/>
        <v>1596.880447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1879.948028</v>
      </c>
      <c r="AW37" s="28">
        <f t="shared" si="55"/>
        <v>1015.463624</v>
      </c>
      <c r="AX37" s="28">
        <f t="shared" si="55"/>
        <v>2190.396148</v>
      </c>
      <c r="AY37" s="28">
        <f t="shared" si="55"/>
        <v>1335.441433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819.5573146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>
        <f t="shared" si="55"/>
        <v>866.764118</v>
      </c>
      <c r="BN37" s="28" t="str">
        <f t="shared" si="55"/>
        <v>#N/A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1517.657674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2421.314099</v>
      </c>
      <c r="AL38" s="28">
        <f t="shared" si="56"/>
        <v>1623.509849</v>
      </c>
      <c r="AM38" s="28">
        <f t="shared" si="56"/>
        <v>1725.401599</v>
      </c>
      <c r="AN38" s="28">
        <f t="shared" si="56"/>
        <v>1353.792648</v>
      </c>
      <c r="AO38" s="28">
        <f t="shared" si="56"/>
        <v>2249.842673</v>
      </c>
      <c r="AP38" s="28">
        <f t="shared" si="56"/>
        <v>1596.880447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1879.948028</v>
      </c>
      <c r="AW38" s="28">
        <f t="shared" si="56"/>
        <v>1015.463624</v>
      </c>
      <c r="AX38" s="28">
        <f t="shared" si="56"/>
        <v>2190.396148</v>
      </c>
      <c r="AY38" s="28">
        <f t="shared" si="56"/>
        <v>1335.441433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819.5573146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>
        <f t="shared" si="56"/>
        <v>866.764118</v>
      </c>
      <c r="BN38" s="28" t="str">
        <f t="shared" si="56"/>
        <v>#N/A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1517.657674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2421.314099</v>
      </c>
      <c r="AL39" s="28">
        <f t="shared" si="57"/>
        <v>1623.509849</v>
      </c>
      <c r="AM39" s="28">
        <f t="shared" si="57"/>
        <v>1725.401599</v>
      </c>
      <c r="AN39" s="28">
        <f t="shared" si="57"/>
        <v>1353.792648</v>
      </c>
      <c r="AO39" s="28">
        <f t="shared" si="57"/>
        <v>2249.842673</v>
      </c>
      <c r="AP39" s="28">
        <f t="shared" si="57"/>
        <v>1596.880447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1879.948028</v>
      </c>
      <c r="AW39" s="28">
        <f t="shared" si="57"/>
        <v>1015.463624</v>
      </c>
      <c r="AX39" s="28">
        <f t="shared" si="57"/>
        <v>2190.396148</v>
      </c>
      <c r="AY39" s="28">
        <f t="shared" si="57"/>
        <v>1335.441433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819.5573146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>
        <f t="shared" si="57"/>
        <v>866.764118</v>
      </c>
      <c r="BN39" s="28" t="str">
        <f t="shared" si="57"/>
        <v>#N/A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1517.657674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2421.314099</v>
      </c>
      <c r="AL40" s="28">
        <f t="shared" si="58"/>
        <v>1623.509849</v>
      </c>
      <c r="AM40" s="28">
        <f t="shared" si="58"/>
        <v>1725.401599</v>
      </c>
      <c r="AN40" s="28">
        <f t="shared" si="58"/>
        <v>1353.792648</v>
      </c>
      <c r="AO40" s="28">
        <f t="shared" si="58"/>
        <v>2249.842673</v>
      </c>
      <c r="AP40" s="28">
        <f t="shared" si="58"/>
        <v>1596.880447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1879.948028</v>
      </c>
      <c r="AW40" s="28">
        <f t="shared" si="58"/>
        <v>1015.463624</v>
      </c>
      <c r="AX40" s="28">
        <f t="shared" si="58"/>
        <v>2190.396148</v>
      </c>
      <c r="AY40" s="28">
        <f t="shared" si="58"/>
        <v>1335.441433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819.5573146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>
        <f t="shared" si="58"/>
        <v>866.764118</v>
      </c>
      <c r="BN40" s="28" t="str">
        <f t="shared" si="58"/>
        <v>#N/A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1517.657674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2421.314099</v>
      </c>
      <c r="AL41" s="28">
        <f t="shared" si="60"/>
        <v>1623.509849</v>
      </c>
      <c r="AM41" s="28">
        <f t="shared" si="60"/>
        <v>1725.401599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1596.880447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1879.948028</v>
      </c>
      <c r="AW41" s="28">
        <f t="shared" si="61"/>
        <v>1015.463624</v>
      </c>
      <c r="AX41" s="28">
        <f t="shared" si="61"/>
        <v>2190.396148</v>
      </c>
      <c r="AY41" s="28">
        <f t="shared" si="61"/>
        <v>1335.441433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819.5573146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>
        <f t="shared" si="62"/>
        <v>866.764118</v>
      </c>
      <c r="BN41" s="28" t="str">
        <f t="shared" si="62"/>
        <v>#N/A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1517.657674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2421.314099</v>
      </c>
      <c r="AL42" s="28">
        <f t="shared" si="64"/>
        <v>1623.509849</v>
      </c>
      <c r="AM42" s="28">
        <f t="shared" si="64"/>
        <v>1725.401599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1596.880447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1879.948028</v>
      </c>
      <c r="AW42" s="28">
        <f t="shared" si="65"/>
        <v>1015.463624</v>
      </c>
      <c r="AX42" s="28">
        <f t="shared" si="65"/>
        <v>2190.396148</v>
      </c>
      <c r="AY42" s="28">
        <f t="shared" si="65"/>
        <v>1335.441433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819.5573146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>
        <f t="shared" si="66"/>
        <v>866.764118</v>
      </c>
      <c r="BN42" s="28" t="str">
        <f t="shared" si="66"/>
        <v>#N/A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1517.657674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2421.314099</v>
      </c>
      <c r="AL43" s="28">
        <f t="shared" si="67"/>
        <v>1623.509849</v>
      </c>
      <c r="AM43" s="28">
        <f t="shared" si="67"/>
        <v>1725.401599</v>
      </c>
      <c r="AN43" s="28">
        <f t="shared" si="67"/>
        <v>1353.792648</v>
      </c>
      <c r="AO43" s="28">
        <f t="shared" si="67"/>
        <v>2249.842673</v>
      </c>
      <c r="AP43" s="28">
        <f t="shared" si="67"/>
        <v>1596.880447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1879.948028</v>
      </c>
      <c r="AW43" s="28">
        <f t="shared" si="67"/>
        <v>1015.463624</v>
      </c>
      <c r="AX43" s="28">
        <f t="shared" si="67"/>
        <v>2190.396148</v>
      </c>
      <c r="AY43" s="28">
        <f t="shared" si="67"/>
        <v>1335.441433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819.5573146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>
        <f t="shared" si="67"/>
        <v>866.764118</v>
      </c>
      <c r="BN43" s="28" t="str">
        <f t="shared" si="67"/>
        <v>#N/A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1517.657674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2421.314099</v>
      </c>
      <c r="AL44" s="28">
        <f t="shared" si="68"/>
        <v>1623.509849</v>
      </c>
      <c r="AM44" s="28">
        <f t="shared" si="68"/>
        <v>1725.401599</v>
      </c>
      <c r="AN44" s="28">
        <f t="shared" si="68"/>
        <v>1353.792648</v>
      </c>
      <c r="AO44" s="28">
        <f t="shared" si="68"/>
        <v>2249.842673</v>
      </c>
      <c r="AP44" s="28">
        <f t="shared" si="68"/>
        <v>1596.880447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1879.948028</v>
      </c>
      <c r="AW44" s="28">
        <f t="shared" si="68"/>
        <v>1015.463624</v>
      </c>
      <c r="AX44" s="28">
        <f t="shared" si="68"/>
        <v>2190.396148</v>
      </c>
      <c r="AY44" s="28">
        <f t="shared" si="68"/>
        <v>1335.441433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819.5573146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>
        <f t="shared" si="68"/>
        <v>866.764118</v>
      </c>
      <c r="BN44" s="28" t="str">
        <f t="shared" si="68"/>
        <v>#N/A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1517.657674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2421.314099</v>
      </c>
      <c r="AL45" s="28">
        <f t="shared" si="69"/>
        <v>1623.509849</v>
      </c>
      <c r="AM45" s="28">
        <f t="shared" si="69"/>
        <v>1725.401599</v>
      </c>
      <c r="AN45" s="28">
        <f t="shared" si="69"/>
        <v>1353.792648</v>
      </c>
      <c r="AO45" s="28">
        <f t="shared" si="69"/>
        <v>2249.842673</v>
      </c>
      <c r="AP45" s="28">
        <f t="shared" si="69"/>
        <v>1596.880447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1879.948028</v>
      </c>
      <c r="AW45" s="28">
        <f t="shared" si="69"/>
        <v>1015.463624</v>
      </c>
      <c r="AX45" s="28">
        <f t="shared" si="69"/>
        <v>2190.396148</v>
      </c>
      <c r="AY45" s="28">
        <f t="shared" si="69"/>
        <v>1335.441433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819.5573146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>
        <f t="shared" si="69"/>
        <v>866.764118</v>
      </c>
      <c r="BN45" s="28" t="str">
        <f t="shared" si="69"/>
        <v>#N/A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1517.657674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2421.314099</v>
      </c>
      <c r="AL46" s="28">
        <f t="shared" si="70"/>
        <v>1623.509849</v>
      </c>
      <c r="AM46" s="28">
        <f t="shared" si="70"/>
        <v>1725.401599</v>
      </c>
      <c r="AN46" s="28">
        <f t="shared" si="70"/>
        <v>1353.792648</v>
      </c>
      <c r="AO46" s="28">
        <f t="shared" si="70"/>
        <v>2249.842673</v>
      </c>
      <c r="AP46" s="28">
        <f t="shared" si="70"/>
        <v>1596.880447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1879.948028</v>
      </c>
      <c r="AW46" s="28">
        <f t="shared" si="70"/>
        <v>1015.463624</v>
      </c>
      <c r="AX46" s="28">
        <f t="shared" si="70"/>
        <v>2190.396148</v>
      </c>
      <c r="AY46" s="28">
        <f t="shared" si="70"/>
        <v>1335.441433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819.5573146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>
        <f t="shared" si="70"/>
        <v>866.764118</v>
      </c>
      <c r="BN46" s="28" t="str">
        <f t="shared" si="70"/>
        <v>#N/A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1517.657674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2421.314099</v>
      </c>
      <c r="AL47" s="28">
        <f t="shared" si="72"/>
        <v>1623.509849</v>
      </c>
      <c r="AM47" s="28">
        <f t="shared" si="72"/>
        <v>1725.401599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1596.880447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1879.948028</v>
      </c>
      <c r="AW47" s="28">
        <f t="shared" si="73"/>
        <v>1015.463624</v>
      </c>
      <c r="AX47" s="28">
        <f t="shared" si="73"/>
        <v>2190.396148</v>
      </c>
      <c r="AY47" s="28">
        <f t="shared" si="73"/>
        <v>1335.441433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819.5573146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>
        <f t="shared" si="74"/>
        <v>866.764118</v>
      </c>
      <c r="BN47" s="28" t="str">
        <f t="shared" si="74"/>
        <v>#N/A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1517.657674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2421.314099</v>
      </c>
      <c r="AL48" s="28">
        <f t="shared" si="75"/>
        <v>1623.509849</v>
      </c>
      <c r="AM48" s="28">
        <f t="shared" si="75"/>
        <v>1725.401599</v>
      </c>
      <c r="AN48" s="28">
        <f t="shared" si="75"/>
        <v>1353.792648</v>
      </c>
      <c r="AO48" s="28">
        <f t="shared" si="75"/>
        <v>2249.842673</v>
      </c>
      <c r="AP48" s="28">
        <f t="shared" si="75"/>
        <v>1596.880447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1879.948028</v>
      </c>
      <c r="AW48" s="28">
        <f t="shared" si="75"/>
        <v>1015.463624</v>
      </c>
      <c r="AX48" s="28">
        <f t="shared" si="75"/>
        <v>2190.396148</v>
      </c>
      <c r="AY48" s="28">
        <f t="shared" si="75"/>
        <v>1335.441433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819.5573146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>
        <f t="shared" si="75"/>
        <v>866.764118</v>
      </c>
      <c r="BN48" s="28" t="str">
        <f t="shared" si="75"/>
        <v>#N/A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1517.657674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2421.314099</v>
      </c>
      <c r="AL49" s="28">
        <f t="shared" si="76"/>
        <v>1623.509849</v>
      </c>
      <c r="AM49" s="28">
        <f t="shared" si="76"/>
        <v>1725.401599</v>
      </c>
      <c r="AN49" s="28">
        <f t="shared" si="76"/>
        <v>1353.792648</v>
      </c>
      <c r="AO49" s="28">
        <f t="shared" si="76"/>
        <v>2249.842673</v>
      </c>
      <c r="AP49" s="28">
        <f t="shared" si="76"/>
        <v>1596.880447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1879.948028</v>
      </c>
      <c r="AW49" s="28">
        <f t="shared" si="76"/>
        <v>1015.463624</v>
      </c>
      <c r="AX49" s="28">
        <f t="shared" si="76"/>
        <v>2190.396148</v>
      </c>
      <c r="AY49" s="28">
        <f t="shared" si="76"/>
        <v>1335.441433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819.5573146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>
        <f t="shared" si="76"/>
        <v>866.764118</v>
      </c>
      <c r="BN49" s="28" t="str">
        <f t="shared" si="76"/>
        <v>#N/A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1517.657674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2421.314099</v>
      </c>
      <c r="AL50" s="28">
        <f t="shared" si="77"/>
        <v>1623.509849</v>
      </c>
      <c r="AM50" s="28">
        <f t="shared" si="77"/>
        <v>1725.401599</v>
      </c>
      <c r="AN50" s="28">
        <f t="shared" si="77"/>
        <v>1353.792648</v>
      </c>
      <c r="AO50" s="28">
        <f t="shared" si="77"/>
        <v>2249.842673</v>
      </c>
      <c r="AP50" s="28">
        <f t="shared" si="77"/>
        <v>1596.880447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1879.948028</v>
      </c>
      <c r="AW50" s="28">
        <f t="shared" si="77"/>
        <v>1015.463624</v>
      </c>
      <c r="AX50" s="28">
        <f t="shared" si="77"/>
        <v>2190.396148</v>
      </c>
      <c r="AY50" s="28">
        <f t="shared" si="77"/>
        <v>1335.441433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819.5573146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>
        <f t="shared" si="77"/>
        <v>866.764118</v>
      </c>
      <c r="BN50" s="28" t="str">
        <f t="shared" si="77"/>
        <v>#N/A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1517.657674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2421.314099</v>
      </c>
      <c r="AL51" s="28">
        <f t="shared" si="78"/>
        <v>1623.509849</v>
      </c>
      <c r="AM51" s="28">
        <f t="shared" si="78"/>
        <v>1725.401599</v>
      </c>
      <c r="AN51" s="28">
        <f t="shared" si="78"/>
        <v>1353.792648</v>
      </c>
      <c r="AO51" s="28">
        <f t="shared" si="78"/>
        <v>2249.842673</v>
      </c>
      <c r="AP51" s="28">
        <f t="shared" si="78"/>
        <v>1596.880447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1879.948028</v>
      </c>
      <c r="AW51" s="28">
        <f t="shared" si="78"/>
        <v>1015.463624</v>
      </c>
      <c r="AX51" s="28">
        <f t="shared" si="78"/>
        <v>2190.396148</v>
      </c>
      <c r="AY51" s="28">
        <f t="shared" si="78"/>
        <v>1335.441433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819.5573146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>
        <f t="shared" si="78"/>
        <v>866.764118</v>
      </c>
      <c r="BN51" s="28" t="str">
        <f t="shared" si="78"/>
        <v>#N/A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1517.657674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2421.314099</v>
      </c>
      <c r="AL52" s="28">
        <f t="shared" si="79"/>
        <v>1623.509849</v>
      </c>
      <c r="AM52" s="28">
        <f t="shared" si="79"/>
        <v>1725.401599</v>
      </c>
      <c r="AN52" s="28">
        <f t="shared" si="79"/>
        <v>1353.792648</v>
      </c>
      <c r="AO52" s="28">
        <f t="shared" si="79"/>
        <v>2249.842673</v>
      </c>
      <c r="AP52" s="28">
        <f t="shared" si="79"/>
        <v>1596.880447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1879.948028</v>
      </c>
      <c r="AW52" s="28">
        <f t="shared" si="79"/>
        <v>1015.463624</v>
      </c>
      <c r="AX52" s="28">
        <f t="shared" si="79"/>
        <v>2190.396148</v>
      </c>
      <c r="AY52" s="28">
        <f t="shared" si="79"/>
        <v>1335.441433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819.5573146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>
        <f t="shared" si="79"/>
        <v>866.764118</v>
      </c>
      <c r="BN52" s="28" t="str">
        <f t="shared" si="79"/>
        <v>#N/A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1517.657674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2421.314099</v>
      </c>
      <c r="AL53" s="28">
        <f t="shared" si="80"/>
        <v>1623.509849</v>
      </c>
      <c r="AM53" s="28">
        <f t="shared" si="80"/>
        <v>1725.401599</v>
      </c>
      <c r="AN53" s="28">
        <f t="shared" si="80"/>
        <v>1353.792648</v>
      </c>
      <c r="AO53" s="28">
        <f t="shared" si="80"/>
        <v>2249.842673</v>
      </c>
      <c r="AP53" s="28">
        <f t="shared" si="80"/>
        <v>1596.880447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1879.948028</v>
      </c>
      <c r="AW53" s="28">
        <f t="shared" si="80"/>
        <v>1015.463624</v>
      </c>
      <c r="AX53" s="28">
        <f t="shared" si="80"/>
        <v>2190.396148</v>
      </c>
      <c r="AY53" s="28">
        <f t="shared" si="80"/>
        <v>1335.441433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819.5573146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>
        <f t="shared" si="80"/>
        <v>866.764118</v>
      </c>
      <c r="BN53" s="28" t="str">
        <f t="shared" si="80"/>
        <v>#N/A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1517.657674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2421.314099</v>
      </c>
      <c r="AL54" s="28">
        <f t="shared" si="81"/>
        <v>1623.509849</v>
      </c>
      <c r="AM54" s="28">
        <f t="shared" si="81"/>
        <v>1725.401599</v>
      </c>
      <c r="AN54" s="28">
        <f t="shared" si="81"/>
        <v>1353.792648</v>
      </c>
      <c r="AO54" s="28">
        <f t="shared" si="81"/>
        <v>2249.842673</v>
      </c>
      <c r="AP54" s="28">
        <f t="shared" si="81"/>
        <v>1596.880447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1879.948028</v>
      </c>
      <c r="AW54" s="28">
        <f t="shared" si="81"/>
        <v>1015.463624</v>
      </c>
      <c r="AX54" s="28">
        <f t="shared" si="81"/>
        <v>2190.396148</v>
      </c>
      <c r="AY54" s="28">
        <f t="shared" si="81"/>
        <v>1335.441433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819.5573146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>
        <f t="shared" si="81"/>
        <v>866.764118</v>
      </c>
      <c r="BN54" s="28" t="str">
        <f t="shared" si="81"/>
        <v>#N/A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1517.657674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2421.314099</v>
      </c>
      <c r="AL55" s="28">
        <f t="shared" si="82"/>
        <v>1623.509849</v>
      </c>
      <c r="AM55" s="28">
        <f t="shared" si="82"/>
        <v>1725.401599</v>
      </c>
      <c r="AN55" s="28">
        <f t="shared" si="82"/>
        <v>1353.792648</v>
      </c>
      <c r="AO55" s="28">
        <f t="shared" si="82"/>
        <v>2249.842673</v>
      </c>
      <c r="AP55" s="28">
        <f t="shared" si="82"/>
        <v>1596.880447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1879.948028</v>
      </c>
      <c r="AW55" s="28">
        <f t="shared" si="82"/>
        <v>1015.463624</v>
      </c>
      <c r="AX55" s="28">
        <f t="shared" si="82"/>
        <v>2190.396148</v>
      </c>
      <c r="AY55" s="28">
        <f t="shared" si="82"/>
        <v>1335.441433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819.5573146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>
        <f t="shared" si="82"/>
        <v>866.764118</v>
      </c>
      <c r="BN55" s="28" t="str">
        <f t="shared" si="82"/>
        <v>#N/A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1517.657674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2421.314099</v>
      </c>
      <c r="AL56" s="28">
        <f t="shared" si="83"/>
        <v>1623.509849</v>
      </c>
      <c r="AM56" s="28">
        <f t="shared" si="83"/>
        <v>1725.401599</v>
      </c>
      <c r="AN56" s="28">
        <f t="shared" si="83"/>
        <v>1353.792648</v>
      </c>
      <c r="AO56" s="28">
        <f t="shared" si="83"/>
        <v>2249.842673</v>
      </c>
      <c r="AP56" s="28">
        <f t="shared" si="83"/>
        <v>1596.880447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1879.948028</v>
      </c>
      <c r="AW56" s="28">
        <f t="shared" si="83"/>
        <v>1015.463624</v>
      </c>
      <c r="AX56" s="28">
        <f t="shared" si="83"/>
        <v>2190.396148</v>
      </c>
      <c r="AY56" s="28">
        <f t="shared" si="83"/>
        <v>1335.441433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819.5573146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>
        <f t="shared" si="83"/>
        <v>866.764118</v>
      </c>
      <c r="BN56" s="28" t="str">
        <f t="shared" si="83"/>
        <v>#N/A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1517.657674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2421.314099</v>
      </c>
      <c r="AL57" s="28">
        <f t="shared" si="84"/>
        <v>1623.509849</v>
      </c>
      <c r="AM57" s="28">
        <f t="shared" si="84"/>
        <v>1725.401599</v>
      </c>
      <c r="AN57" s="28">
        <f t="shared" si="84"/>
        <v>1353.792648</v>
      </c>
      <c r="AO57" s="28">
        <f t="shared" si="84"/>
        <v>2249.842673</v>
      </c>
      <c r="AP57" s="28">
        <f t="shared" si="84"/>
        <v>1596.880447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1879.948028</v>
      </c>
      <c r="AW57" s="28">
        <f t="shared" si="84"/>
        <v>1015.463624</v>
      </c>
      <c r="AX57" s="28">
        <f t="shared" si="84"/>
        <v>2190.396148</v>
      </c>
      <c r="AY57" s="28">
        <f t="shared" si="84"/>
        <v>1335.441433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819.5573146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>
        <f t="shared" si="84"/>
        <v>866.764118</v>
      </c>
      <c r="BN57" s="28" t="str">
        <f t="shared" si="84"/>
        <v>#N/A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1517.657674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2421.314099</v>
      </c>
      <c r="AL58" s="28">
        <f t="shared" si="85"/>
        <v>1623.509849</v>
      </c>
      <c r="AM58" s="28">
        <f t="shared" si="85"/>
        <v>1725.401599</v>
      </c>
      <c r="AN58" s="28">
        <f t="shared" si="85"/>
        <v>1353.792648</v>
      </c>
      <c r="AO58" s="28">
        <f t="shared" si="85"/>
        <v>2249.842673</v>
      </c>
      <c r="AP58" s="28">
        <f t="shared" si="85"/>
        <v>1596.880447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1879.948028</v>
      </c>
      <c r="AW58" s="28">
        <f t="shared" si="85"/>
        <v>1015.463624</v>
      </c>
      <c r="AX58" s="28">
        <f t="shared" si="85"/>
        <v>2190.396148</v>
      </c>
      <c r="AY58" s="28">
        <f t="shared" si="85"/>
        <v>1335.441433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819.5573146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>
        <f t="shared" si="85"/>
        <v>866.764118</v>
      </c>
      <c r="BN58" s="28" t="str">
        <f t="shared" si="85"/>
        <v>#N/A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1517.657674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2421.314099</v>
      </c>
      <c r="AL59" s="28">
        <f t="shared" si="86"/>
        <v>1623.509849</v>
      </c>
      <c r="AM59" s="28">
        <f t="shared" si="86"/>
        <v>1725.401599</v>
      </c>
      <c r="AN59" s="28">
        <f t="shared" si="86"/>
        <v>1353.792648</v>
      </c>
      <c r="AO59" s="28">
        <f t="shared" si="86"/>
        <v>2249.842673</v>
      </c>
      <c r="AP59" s="28">
        <f t="shared" si="86"/>
        <v>1596.880447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1879.948028</v>
      </c>
      <c r="AW59" s="28">
        <f t="shared" si="86"/>
        <v>1015.463624</v>
      </c>
      <c r="AX59" s="28">
        <f t="shared" si="86"/>
        <v>2190.396148</v>
      </c>
      <c r="AY59" s="28">
        <f t="shared" si="86"/>
        <v>1335.441433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819.5573146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>
        <f t="shared" si="86"/>
        <v>866.764118</v>
      </c>
      <c r="BN59" s="28" t="str">
        <f t="shared" si="86"/>
        <v>#N/A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1517.657674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2421.314099</v>
      </c>
      <c r="AL60" s="28">
        <f t="shared" si="87"/>
        <v>1623.509849</v>
      </c>
      <c r="AM60" s="28">
        <f t="shared" si="87"/>
        <v>1725.401599</v>
      </c>
      <c r="AN60" s="28">
        <f t="shared" si="87"/>
        <v>1353.792648</v>
      </c>
      <c r="AO60" s="28">
        <f t="shared" si="87"/>
        <v>2249.842673</v>
      </c>
      <c r="AP60" s="28">
        <f t="shared" si="87"/>
        <v>1596.880447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1879.948028</v>
      </c>
      <c r="AW60" s="28">
        <f t="shared" si="87"/>
        <v>1015.463624</v>
      </c>
      <c r="AX60" s="28">
        <f t="shared" si="87"/>
        <v>2190.396148</v>
      </c>
      <c r="AY60" s="28">
        <f t="shared" si="87"/>
        <v>1335.441433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819.5573146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>
        <f t="shared" si="87"/>
        <v>866.764118</v>
      </c>
      <c r="BN60" s="28" t="str">
        <f t="shared" si="87"/>
        <v>#N/A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1517.657674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2421.314099</v>
      </c>
      <c r="AL61" s="28">
        <f t="shared" si="88"/>
        <v>1623.509849</v>
      </c>
      <c r="AM61" s="28">
        <f t="shared" si="88"/>
        <v>1725.401599</v>
      </c>
      <c r="AN61" s="28">
        <f t="shared" si="88"/>
        <v>1353.792648</v>
      </c>
      <c r="AO61" s="28">
        <f t="shared" si="88"/>
        <v>2249.842673</v>
      </c>
      <c r="AP61" s="28">
        <f t="shared" si="88"/>
        <v>1596.880447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1879.948028</v>
      </c>
      <c r="AW61" s="28">
        <f t="shared" si="88"/>
        <v>1015.463624</v>
      </c>
      <c r="AX61" s="28">
        <f t="shared" si="88"/>
        <v>2190.396148</v>
      </c>
      <c r="AY61" s="28">
        <f t="shared" si="88"/>
        <v>1335.441433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819.5573146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>
        <f t="shared" si="88"/>
        <v>866.764118</v>
      </c>
      <c r="BN61" s="28" t="str">
        <f t="shared" si="88"/>
        <v>#N/A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1517.657674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2421.314099</v>
      </c>
      <c r="AL62" s="28">
        <f t="shared" si="89"/>
        <v>1623.509849</v>
      </c>
      <c r="AM62" s="28">
        <f t="shared" si="89"/>
        <v>1725.401599</v>
      </c>
      <c r="AN62" s="28">
        <f t="shared" si="89"/>
        <v>1353.792648</v>
      </c>
      <c r="AO62" s="28">
        <f t="shared" si="89"/>
        <v>2249.842673</v>
      </c>
      <c r="AP62" s="28">
        <f t="shared" si="89"/>
        <v>1596.880447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1879.948028</v>
      </c>
      <c r="AW62" s="28">
        <f t="shared" si="89"/>
        <v>1015.463624</v>
      </c>
      <c r="AX62" s="28">
        <f t="shared" si="89"/>
        <v>2190.396148</v>
      </c>
      <c r="AY62" s="28">
        <f t="shared" si="89"/>
        <v>1335.441433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819.5573146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>
        <f t="shared" si="89"/>
        <v>866.764118</v>
      </c>
      <c r="BN62" s="28" t="str">
        <f t="shared" si="89"/>
        <v>#N/A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1517.657674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2421.314099</v>
      </c>
      <c r="AL63" s="28">
        <f t="shared" si="90"/>
        <v>1623.509849</v>
      </c>
      <c r="AM63" s="28">
        <f t="shared" si="90"/>
        <v>1725.401599</v>
      </c>
      <c r="AN63" s="28">
        <f t="shared" si="90"/>
        <v>1353.792648</v>
      </c>
      <c r="AO63" s="28">
        <f t="shared" si="90"/>
        <v>2249.842673</v>
      </c>
      <c r="AP63" s="28">
        <f t="shared" si="90"/>
        <v>1596.880447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1879.948028</v>
      </c>
      <c r="AW63" s="28">
        <f t="shared" si="90"/>
        <v>1015.463624</v>
      </c>
      <c r="AX63" s="28">
        <f t="shared" si="90"/>
        <v>2190.396148</v>
      </c>
      <c r="AY63" s="28">
        <f t="shared" si="90"/>
        <v>1335.441433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819.5573146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>
        <f t="shared" si="90"/>
        <v>866.764118</v>
      </c>
      <c r="BN63" s="28" t="str">
        <f t="shared" si="90"/>
        <v>#N/A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1517.657674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2421.314099</v>
      </c>
      <c r="AL64" s="28">
        <f t="shared" si="91"/>
        <v>1623.509849</v>
      </c>
      <c r="AM64" s="28">
        <f t="shared" si="91"/>
        <v>1725.401599</v>
      </c>
      <c r="AN64" s="28">
        <f t="shared" si="91"/>
        <v>1353.792648</v>
      </c>
      <c r="AO64" s="28">
        <f t="shared" si="91"/>
        <v>2249.842673</v>
      </c>
      <c r="AP64" s="28">
        <f t="shared" si="91"/>
        <v>1596.880447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1879.948028</v>
      </c>
      <c r="AW64" s="28">
        <f t="shared" si="91"/>
        <v>1015.463624</v>
      </c>
      <c r="AX64" s="28">
        <f t="shared" si="91"/>
        <v>2190.396148</v>
      </c>
      <c r="AY64" s="28">
        <f t="shared" si="91"/>
        <v>1335.441433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819.5573146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>
        <f t="shared" si="91"/>
        <v>866.764118</v>
      </c>
      <c r="BN64" s="28" t="str">
        <f t="shared" si="91"/>
        <v>#N/A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1517.657674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2421.314099</v>
      </c>
      <c r="AL65" s="28">
        <f t="shared" si="92"/>
        <v>1623.509849</v>
      </c>
      <c r="AM65" s="28">
        <f t="shared" si="92"/>
        <v>1725.401599</v>
      </c>
      <c r="AN65" s="28">
        <f t="shared" si="92"/>
        <v>1353.792648</v>
      </c>
      <c r="AO65" s="28">
        <f t="shared" si="92"/>
        <v>2249.842673</v>
      </c>
      <c r="AP65" s="28">
        <f t="shared" si="92"/>
        <v>1596.880447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1879.948028</v>
      </c>
      <c r="AW65" s="28">
        <f t="shared" si="92"/>
        <v>1015.463624</v>
      </c>
      <c r="AX65" s="28">
        <f t="shared" si="92"/>
        <v>2190.396148</v>
      </c>
      <c r="AY65" s="28">
        <f t="shared" si="92"/>
        <v>1335.441433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819.5573146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>
        <f t="shared" si="92"/>
        <v>866.764118</v>
      </c>
      <c r="BN65" s="28" t="str">
        <f t="shared" si="92"/>
        <v>#N/A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1517.657674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2421.314099</v>
      </c>
      <c r="AL66" s="28">
        <f t="shared" si="93"/>
        <v>1623.509849</v>
      </c>
      <c r="AM66" s="28">
        <f t="shared" si="93"/>
        <v>1725.401599</v>
      </c>
      <c r="AN66" s="28">
        <f t="shared" si="93"/>
        <v>1353.792648</v>
      </c>
      <c r="AO66" s="28">
        <f t="shared" si="93"/>
        <v>2249.842673</v>
      </c>
      <c r="AP66" s="28">
        <f t="shared" si="93"/>
        <v>1596.880447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1879.948028</v>
      </c>
      <c r="AW66" s="28">
        <f t="shared" si="93"/>
        <v>1015.463624</v>
      </c>
      <c r="AX66" s="28">
        <f t="shared" si="93"/>
        <v>2190.396148</v>
      </c>
      <c r="AY66" s="28">
        <f t="shared" si="93"/>
        <v>1335.441433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819.5573146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>
        <f t="shared" si="93"/>
        <v>866.764118</v>
      </c>
      <c r="BN66" s="28" t="str">
        <f t="shared" si="93"/>
        <v>#N/A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1517.657674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2421.314099</v>
      </c>
      <c r="AL67" s="28">
        <f t="shared" si="94"/>
        <v>1623.509849</v>
      </c>
      <c r="AM67" s="28">
        <f t="shared" si="94"/>
        <v>1725.401599</v>
      </c>
      <c r="AN67" s="28">
        <f t="shared" si="94"/>
        <v>1353.792648</v>
      </c>
      <c r="AO67" s="28">
        <f t="shared" si="94"/>
        <v>2249.842673</v>
      </c>
      <c r="AP67" s="28">
        <f t="shared" si="94"/>
        <v>1596.880447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1879.948028</v>
      </c>
      <c r="AW67" s="28">
        <f t="shared" si="94"/>
        <v>1015.463624</v>
      </c>
      <c r="AX67" s="28">
        <f t="shared" si="94"/>
        <v>2190.396148</v>
      </c>
      <c r="AY67" s="28">
        <f t="shared" si="94"/>
        <v>1335.441433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819.5573146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>
        <f t="shared" si="94"/>
        <v>866.764118</v>
      </c>
      <c r="BN67" s="28" t="str">
        <f t="shared" si="94"/>
        <v>#N/A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1517.657674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2421.314099</v>
      </c>
      <c r="AL68" s="28">
        <f t="shared" si="95"/>
        <v>1623.509849</v>
      </c>
      <c r="AM68" s="28">
        <f t="shared" si="95"/>
        <v>1725.401599</v>
      </c>
      <c r="AN68" s="28">
        <f t="shared" si="95"/>
        <v>1353.792648</v>
      </c>
      <c r="AO68" s="28">
        <f t="shared" si="95"/>
        <v>2249.842673</v>
      </c>
      <c r="AP68" s="28">
        <f t="shared" si="95"/>
        <v>1596.880447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1879.948028</v>
      </c>
      <c r="AW68" s="28">
        <f t="shared" si="95"/>
        <v>1015.463624</v>
      </c>
      <c r="AX68" s="28">
        <f t="shared" si="95"/>
        <v>2190.396148</v>
      </c>
      <c r="AY68" s="28">
        <f t="shared" si="95"/>
        <v>1335.441433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819.5573146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>
        <f t="shared" si="95"/>
        <v>866.764118</v>
      </c>
      <c r="BN68" s="28" t="str">
        <f t="shared" si="95"/>
        <v>#N/A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1517.657674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2421.314099</v>
      </c>
      <c r="AL69" s="28">
        <f t="shared" si="96"/>
        <v>1623.509849</v>
      </c>
      <c r="AM69" s="28">
        <f t="shared" si="96"/>
        <v>1725.401599</v>
      </c>
      <c r="AN69" s="28">
        <f t="shared" si="96"/>
        <v>1353.792648</v>
      </c>
      <c r="AO69" s="28">
        <f t="shared" si="96"/>
        <v>2249.842673</v>
      </c>
      <c r="AP69" s="28">
        <f t="shared" si="96"/>
        <v>1596.880447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1879.948028</v>
      </c>
      <c r="AW69" s="28">
        <f t="shared" si="96"/>
        <v>1015.463624</v>
      </c>
      <c r="AX69" s="28">
        <f t="shared" si="96"/>
        <v>2190.396148</v>
      </c>
      <c r="AY69" s="28">
        <f t="shared" si="96"/>
        <v>1335.441433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819.5573146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>
        <f t="shared" si="96"/>
        <v>866.764118</v>
      </c>
      <c r="BN69" s="28" t="str">
        <f t="shared" si="96"/>
        <v>#N/A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1517.657674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2421.314099</v>
      </c>
      <c r="AL70" s="28">
        <f t="shared" si="97"/>
        <v>1623.509849</v>
      </c>
      <c r="AM70" s="28">
        <f t="shared" si="97"/>
        <v>1725.401599</v>
      </c>
      <c r="AN70" s="28">
        <f t="shared" si="97"/>
        <v>1353.792648</v>
      </c>
      <c r="AO70" s="28">
        <f t="shared" si="97"/>
        <v>2249.842673</v>
      </c>
      <c r="AP70" s="28">
        <f t="shared" si="97"/>
        <v>1596.880447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1879.948028</v>
      </c>
      <c r="AW70" s="28">
        <f t="shared" si="97"/>
        <v>1015.463624</v>
      </c>
      <c r="AX70" s="28">
        <f t="shared" si="97"/>
        <v>2190.396148</v>
      </c>
      <c r="AY70" s="28">
        <f t="shared" si="97"/>
        <v>1335.441433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819.5573146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>
        <f t="shared" si="97"/>
        <v>866.764118</v>
      </c>
      <c r="BN70" s="28" t="str">
        <f t="shared" si="97"/>
        <v>#N/A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1517.657674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2421.314099</v>
      </c>
      <c r="AL71" s="28">
        <f t="shared" si="98"/>
        <v>1623.509849</v>
      </c>
      <c r="AM71" s="28">
        <f t="shared" si="98"/>
        <v>1725.401599</v>
      </c>
      <c r="AN71" s="28">
        <f t="shared" si="98"/>
        <v>1353.792648</v>
      </c>
      <c r="AO71" s="28">
        <f t="shared" si="98"/>
        <v>2249.842673</v>
      </c>
      <c r="AP71" s="28">
        <f t="shared" si="98"/>
        <v>1596.880447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1879.948028</v>
      </c>
      <c r="AW71" s="28">
        <f t="shared" si="98"/>
        <v>1015.463624</v>
      </c>
      <c r="AX71" s="28">
        <f t="shared" si="98"/>
        <v>2190.396148</v>
      </c>
      <c r="AY71" s="28">
        <f t="shared" si="98"/>
        <v>1335.441433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819.5573146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>
        <f t="shared" si="98"/>
        <v>866.764118</v>
      </c>
      <c r="BN71" s="28" t="str">
        <f t="shared" si="98"/>
        <v>#N/A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1517.657674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2421.314099</v>
      </c>
      <c r="AL72" s="28">
        <f t="shared" si="99"/>
        <v>1623.509849</v>
      </c>
      <c r="AM72" s="28">
        <f t="shared" si="99"/>
        <v>1725.401599</v>
      </c>
      <c r="AN72" s="28">
        <f t="shared" si="99"/>
        <v>1353.792648</v>
      </c>
      <c r="AO72" s="28">
        <f t="shared" si="99"/>
        <v>2249.842673</v>
      </c>
      <c r="AP72" s="28">
        <f t="shared" si="99"/>
        <v>1596.880447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1879.948028</v>
      </c>
      <c r="AW72" s="28">
        <f t="shared" si="99"/>
        <v>1015.463624</v>
      </c>
      <c r="AX72" s="28">
        <f t="shared" si="99"/>
        <v>2190.396148</v>
      </c>
      <c r="AY72" s="28">
        <f t="shared" si="99"/>
        <v>1335.441433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819.5573146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>
        <f t="shared" si="99"/>
        <v>866.764118</v>
      </c>
      <c r="BN72" s="28" t="str">
        <f t="shared" si="99"/>
        <v>#N/A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1517.657674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2421.314099</v>
      </c>
      <c r="AL73" s="28">
        <f t="shared" si="100"/>
        <v>1623.509849</v>
      </c>
      <c r="AM73" s="28">
        <f t="shared" si="100"/>
        <v>1725.401599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1596.880447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1879.948028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1335.441433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819.5573146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>
        <f t="shared" si="100"/>
        <v>866.764118</v>
      </c>
      <c r="BN73" s="28" t="str">
        <f t="shared" si="100"/>
        <v>#N/A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1517.657674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2421.314099</v>
      </c>
      <c r="AL74" s="28">
        <f t="shared" si="101"/>
        <v>1623.509849</v>
      </c>
      <c r="AM74" s="28">
        <f t="shared" si="101"/>
        <v>1725.401599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1596.880447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1879.948028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1335.441433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819.5573146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>
        <f t="shared" si="101"/>
        <v>866.764118</v>
      </c>
      <c r="BN74" s="28" t="str">
        <f t="shared" si="101"/>
        <v>#N/A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1517.657674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2421.314099</v>
      </c>
      <c r="AL75" s="28">
        <f t="shared" si="102"/>
        <v>1623.509849</v>
      </c>
      <c r="AM75" s="28">
        <f t="shared" si="102"/>
        <v>1725.401599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1596.880447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1879.948028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1335.441433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819.5573146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>
        <f t="shared" si="102"/>
        <v>866.764118</v>
      </c>
      <c r="BN75" s="28" t="str">
        <f t="shared" si="102"/>
        <v>#N/A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1517.657674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2421.314099</v>
      </c>
      <c r="AL76" s="28">
        <f t="shared" si="103"/>
        <v>1623.509849</v>
      </c>
      <c r="AM76" s="28">
        <f t="shared" si="103"/>
        <v>1725.401599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1596.880447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1879.948028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1335.441433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819.5573146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>
        <f t="shared" si="103"/>
        <v>866.764118</v>
      </c>
      <c r="BN76" s="28" t="str">
        <f t="shared" si="103"/>
        <v>#N/A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1517.657674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2421.314099</v>
      </c>
      <c r="AL77" s="28">
        <f t="shared" si="104"/>
        <v>1623.509849</v>
      </c>
      <c r="AM77" s="28">
        <f t="shared" si="104"/>
        <v>1725.401599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1596.880447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1879.948028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1335.441433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819.5573146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>
        <f t="shared" si="104"/>
        <v>866.764118</v>
      </c>
      <c r="BN77" s="28" t="str">
        <f t="shared" si="104"/>
        <v>#N/A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1517.657674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2421.314099</v>
      </c>
      <c r="AL78" s="28">
        <f t="shared" si="105"/>
        <v>1623.509849</v>
      </c>
      <c r="AM78" s="28">
        <f t="shared" si="105"/>
        <v>1725.401599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1596.880447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1879.948028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1335.441433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819.5573146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>
        <f t="shared" si="105"/>
        <v>866.764118</v>
      </c>
      <c r="BN78" s="28" t="str">
        <f t="shared" si="105"/>
        <v>#N/A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1517.657674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2421.314099</v>
      </c>
      <c r="AL79" s="28">
        <f t="shared" si="106"/>
        <v>1623.509849</v>
      </c>
      <c r="AM79" s="28">
        <f t="shared" si="106"/>
        <v>1725.401599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1596.880447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1879.948028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1335.441433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819.5573146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>
        <f t="shared" si="106"/>
        <v>866.764118</v>
      </c>
      <c r="BN79" s="28" t="str">
        <f t="shared" si="106"/>
        <v>#N/A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1517.657674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2421.314099</v>
      </c>
      <c r="AL80" s="28">
        <f t="shared" si="107"/>
        <v>1623.509849</v>
      </c>
      <c r="AM80" s="28">
        <f t="shared" si="107"/>
        <v>1725.401599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1596.880447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1879.948028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1335.441433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819.5573146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>
        <f t="shared" si="107"/>
        <v>866.764118</v>
      </c>
      <c r="BN80" s="28" t="str">
        <f t="shared" si="107"/>
        <v>#N/A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1517.657674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2421.314099</v>
      </c>
      <c r="AL81" s="28">
        <f t="shared" si="108"/>
        <v>1623.509849</v>
      </c>
      <c r="AM81" s="28">
        <f t="shared" si="108"/>
        <v>1725.401599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1596.880447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1879.948028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1335.441433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819.5573146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>
        <f t="shared" si="108"/>
        <v>866.764118</v>
      </c>
      <c r="BN81" s="28" t="str">
        <f t="shared" si="108"/>
        <v>#N/A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1517.657674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2421.314099</v>
      </c>
      <c r="AL82" s="28">
        <f t="shared" si="109"/>
        <v>1623.509849</v>
      </c>
      <c r="AM82" s="28">
        <f t="shared" si="109"/>
        <v>1725.401599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1596.880447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1879.948028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1335.441433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819.5573146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>
        <f t="shared" si="109"/>
        <v>866.764118</v>
      </c>
      <c r="BN82" s="28" t="str">
        <f t="shared" si="109"/>
        <v>#N/A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1517.657674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2421.314099</v>
      </c>
      <c r="AL83" s="28">
        <f t="shared" si="110"/>
        <v>1623.509849</v>
      </c>
      <c r="AM83" s="28">
        <f t="shared" si="110"/>
        <v>1725.401599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1596.880447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1879.948028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1335.441433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819.5573146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>
        <f t="shared" si="110"/>
        <v>866.764118</v>
      </c>
      <c r="BN83" s="28" t="str">
        <f t="shared" si="110"/>
        <v>#N/A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1517.657674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2421.314099</v>
      </c>
      <c r="AL84" s="28">
        <f t="shared" si="111"/>
        <v>1623.509849</v>
      </c>
      <c r="AM84" s="28">
        <f t="shared" si="111"/>
        <v>1725.401599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1596.880447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1879.948028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1335.441433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819.5573146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>
        <f t="shared" si="111"/>
        <v>866.764118</v>
      </c>
      <c r="BN84" s="28" t="str">
        <f t="shared" si="111"/>
        <v>#N/A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1517.657674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2421.314099</v>
      </c>
      <c r="AL85" s="28">
        <f t="shared" si="112"/>
        <v>1623.509849</v>
      </c>
      <c r="AM85" s="28">
        <f t="shared" si="112"/>
        <v>1725.401599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1596.880447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1879.948028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1335.441433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819.5573146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>
        <f t="shared" si="112"/>
        <v>866.764118</v>
      </c>
      <c r="BN85" s="28" t="str">
        <f t="shared" si="112"/>
        <v>#N/A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1517.657674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2421.314099</v>
      </c>
      <c r="AL86" s="28">
        <f t="shared" si="113"/>
        <v>1623.509849</v>
      </c>
      <c r="AM86" s="28">
        <f t="shared" si="113"/>
        <v>1725.401599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1596.880447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1879.948028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1335.441433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819.5573146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>
        <f t="shared" si="113"/>
        <v>866.764118</v>
      </c>
      <c r="BN86" s="28" t="str">
        <f t="shared" si="113"/>
        <v>#N/A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1517.657674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2421.314099</v>
      </c>
      <c r="AL87" s="28">
        <f t="shared" si="114"/>
        <v>1623.509849</v>
      </c>
      <c r="AM87" s="28">
        <f t="shared" si="114"/>
        <v>1725.401599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1596.880447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1879.948028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1335.441433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819.5573146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>
        <f t="shared" si="114"/>
        <v>866.764118</v>
      </c>
      <c r="BN87" s="28" t="str">
        <f t="shared" si="114"/>
        <v>#N/A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1517.657674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2421.314099</v>
      </c>
      <c r="AL88" s="28">
        <f t="shared" si="115"/>
        <v>1623.509849</v>
      </c>
      <c r="AM88" s="28">
        <f t="shared" si="115"/>
        <v>1725.401599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1596.880447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1879.948028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1335.441433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819.5573146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>
        <f t="shared" si="115"/>
        <v>866.764118</v>
      </c>
      <c r="BN88" s="28" t="str">
        <f t="shared" si="115"/>
        <v>#N/A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1517.657674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2421.314099</v>
      </c>
      <c r="AL89" s="28">
        <f t="shared" si="116"/>
        <v>1623.509849</v>
      </c>
      <c r="AM89" s="28">
        <f t="shared" si="116"/>
        <v>1725.401599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1596.880447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1879.948028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1335.441433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819.5573146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>
        <f t="shared" si="116"/>
        <v>866.764118</v>
      </c>
      <c r="BN89" s="28" t="str">
        <f t="shared" si="116"/>
        <v>#N/A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1517.657674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2421.314099</v>
      </c>
      <c r="AL90" s="28">
        <f t="shared" si="117"/>
        <v>1623.509849</v>
      </c>
      <c r="AM90" s="28">
        <f t="shared" si="117"/>
        <v>1725.401599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1596.880447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1879.948028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1335.441433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819.5573146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>
        <f t="shared" si="117"/>
        <v>866.764118</v>
      </c>
      <c r="BN90" s="28" t="str">
        <f t="shared" si="117"/>
        <v>#N/A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1517.657674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2421.314099</v>
      </c>
      <c r="AL91" s="28">
        <f t="shared" si="118"/>
        <v>1623.509849</v>
      </c>
      <c r="AM91" s="28">
        <f t="shared" si="118"/>
        <v>1725.401599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1596.880447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1879.948028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1335.441433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819.5573146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>
        <f t="shared" si="118"/>
        <v>866.764118</v>
      </c>
      <c r="BN91" s="28" t="str">
        <f t="shared" si="118"/>
        <v>#N/A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1517.657674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2421.314099</v>
      </c>
      <c r="AL92" s="28">
        <f t="shared" si="119"/>
        <v>1623.509849</v>
      </c>
      <c r="AM92" s="28">
        <f t="shared" si="119"/>
        <v>1725.401599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1596.880447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1879.948028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1335.441433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819.5573146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>
        <f t="shared" si="119"/>
        <v>866.764118</v>
      </c>
      <c r="BN92" s="28" t="str">
        <f t="shared" si="119"/>
        <v>#N/A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1517.657674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2421.314099</v>
      </c>
      <c r="AL93" s="28">
        <f t="shared" si="120"/>
        <v>1623.509849</v>
      </c>
      <c r="AM93" s="28">
        <f t="shared" si="120"/>
        <v>1725.401599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1596.880447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1879.948028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1335.441433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819.5573146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>
        <f t="shared" si="120"/>
        <v>866.764118</v>
      </c>
      <c r="BN93" s="28" t="str">
        <f t="shared" si="120"/>
        <v>#N/A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1517.657674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2421.314099</v>
      </c>
      <c r="AL94" s="28">
        <f t="shared" si="121"/>
        <v>1623.509849</v>
      </c>
      <c r="AM94" s="28">
        <f t="shared" si="121"/>
        <v>1725.401599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1596.880447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1879.948028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1335.441433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819.5573146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>
        <f t="shared" si="121"/>
        <v>866.764118</v>
      </c>
      <c r="BN94" s="28" t="str">
        <f t="shared" si="121"/>
        <v>#N/A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1517.657674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2421.314099</v>
      </c>
      <c r="AL95" s="28">
        <f t="shared" si="122"/>
        <v>1623.509849</v>
      </c>
      <c r="AM95" s="28">
        <f t="shared" si="122"/>
        <v>1725.401599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1596.880447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1879.948028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1335.441433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819.5573146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>
        <f t="shared" si="122"/>
        <v>866.764118</v>
      </c>
      <c r="BN95" s="28" t="str">
        <f t="shared" si="122"/>
        <v>#N/A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1517.657674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2421.314099</v>
      </c>
      <c r="AL96" s="28">
        <f t="shared" si="123"/>
        <v>1623.509849</v>
      </c>
      <c r="AM96" s="28">
        <f t="shared" si="123"/>
        <v>1725.401599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1596.880447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1879.948028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1335.441433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819.5573146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>
        <f t="shared" si="123"/>
        <v>866.764118</v>
      </c>
      <c r="BN96" s="28" t="str">
        <f t="shared" si="123"/>
        <v>#N/A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1517.657674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2421.314099</v>
      </c>
      <c r="AL97" s="28">
        <f t="shared" si="124"/>
        <v>1623.509849</v>
      </c>
      <c r="AM97" s="28">
        <f t="shared" si="124"/>
        <v>1725.401599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1596.880447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1879.948028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1335.441433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819.5573146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>
        <f t="shared" si="124"/>
        <v>866.764118</v>
      </c>
      <c r="BN97" s="28" t="str">
        <f t="shared" si="124"/>
        <v>#N/A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1517.657674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2421.314099</v>
      </c>
      <c r="AL98" s="28">
        <f t="shared" si="125"/>
        <v>1623.509849</v>
      </c>
      <c r="AM98" s="28">
        <f t="shared" si="125"/>
        <v>1725.401599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1596.880447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1879.948028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1335.441433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819.5573146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>
        <f t="shared" si="125"/>
        <v>866.764118</v>
      </c>
      <c r="BN98" s="28" t="str">
        <f t="shared" si="125"/>
        <v>#N/A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1517.657674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2421.314099</v>
      </c>
      <c r="AL99" s="28">
        <f t="shared" si="126"/>
        <v>1623.509849</v>
      </c>
      <c r="AM99" s="28">
        <f t="shared" si="126"/>
        <v>1725.401599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1596.880447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1879.948028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1335.441433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819.5573146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>
        <f t="shared" si="126"/>
        <v>866.764118</v>
      </c>
      <c r="BN99" s="28" t="str">
        <f t="shared" si="126"/>
        <v>#N/A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1517.657674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2421.314099</v>
      </c>
      <c r="AL100" s="28">
        <f t="shared" si="127"/>
        <v>1623.509849</v>
      </c>
      <c r="AM100" s="28">
        <f t="shared" si="127"/>
        <v>1725.401599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1596.880447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1879.948028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1335.441433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819.5573146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>
        <f t="shared" si="127"/>
        <v>866.764118</v>
      </c>
      <c r="BN100" s="28" t="str">
        <f t="shared" si="127"/>
        <v>#N/A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1517.657674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2421.314099</v>
      </c>
      <c r="AL101" s="28">
        <f t="shared" si="128"/>
        <v>1623.509849</v>
      </c>
      <c r="AM101" s="28">
        <f t="shared" si="128"/>
        <v>1725.401599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1596.880447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1879.948028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1335.441433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819.5573146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>
        <f t="shared" si="128"/>
        <v>866.764118</v>
      </c>
      <c r="BN101" s="28" t="str">
        <f t="shared" si="128"/>
        <v>#N/A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1517.657674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2421.314099</v>
      </c>
      <c r="AL102" s="28">
        <f t="shared" si="129"/>
        <v>1623.509849</v>
      </c>
      <c r="AM102" s="28">
        <f t="shared" si="129"/>
        <v>1725.401599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1596.880447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1879.948028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1335.441433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819.5573146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>
        <f t="shared" si="129"/>
        <v>866.764118</v>
      </c>
      <c r="BN102" s="28" t="str">
        <f t="shared" si="129"/>
        <v>#N/A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1517.657674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2421.314099</v>
      </c>
      <c r="AL103" s="28">
        <f t="shared" si="130"/>
        <v>1623.509849</v>
      </c>
      <c r="AM103" s="28">
        <f t="shared" si="130"/>
        <v>1725.401599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1596.880447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1879.948028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1335.441433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819.5573146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>
        <f t="shared" si="130"/>
        <v>866.764118</v>
      </c>
      <c r="BN103" s="28" t="str">
        <f t="shared" si="130"/>
        <v>#N/A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1517.657674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2421.314099</v>
      </c>
      <c r="AL104" s="28">
        <f t="shared" si="131"/>
        <v>1623.509849</v>
      </c>
      <c r="AM104" s="28">
        <f t="shared" si="131"/>
        <v>1725.401599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1596.880447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1879.948028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1335.441433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819.5573146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>
        <f t="shared" si="131"/>
        <v>866.764118</v>
      </c>
      <c r="BN104" s="28" t="str">
        <f t="shared" si="131"/>
        <v>#N/A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1517.657674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2421.314099</v>
      </c>
      <c r="AL105" s="28">
        <f t="shared" si="132"/>
        <v>1623.509849</v>
      </c>
      <c r="AM105" s="28">
        <f t="shared" si="132"/>
        <v>1725.401599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1596.880447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1879.948028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1335.441433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819.5573146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>
        <f t="shared" si="132"/>
        <v>866.764118</v>
      </c>
      <c r="BN105" s="28" t="str">
        <f t="shared" si="132"/>
        <v>#N/A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1517.657674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2421.314099</v>
      </c>
      <c r="AL106" s="28">
        <f t="shared" si="133"/>
        <v>1623.509849</v>
      </c>
      <c r="AM106" s="28">
        <f t="shared" si="133"/>
        <v>1725.401599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1596.880447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1879.948028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1335.441433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819.5573146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>
        <f t="shared" si="133"/>
        <v>866.764118</v>
      </c>
      <c r="BN106" s="28" t="str">
        <f t="shared" si="133"/>
        <v>#N/A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1517.657674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2421.314099</v>
      </c>
      <c r="AL107" s="28">
        <f t="shared" si="134"/>
        <v>1623.509849</v>
      </c>
      <c r="AM107" s="28">
        <f t="shared" si="134"/>
        <v>1725.401599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1596.880447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1879.948028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1335.441433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819.5573146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>
        <f t="shared" si="134"/>
        <v>866.764118</v>
      </c>
      <c r="BN107" s="28" t="str">
        <f t="shared" si="134"/>
        <v>#N/A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1517.657674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2421.314099</v>
      </c>
      <c r="AL108" s="28">
        <f t="shared" si="135"/>
        <v>1623.509849</v>
      </c>
      <c r="AM108" s="28">
        <f t="shared" si="135"/>
        <v>1725.401599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1596.880447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1879.948028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1335.441433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819.5573146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>
        <f t="shared" si="135"/>
        <v>866.764118</v>
      </c>
      <c r="BN108" s="28" t="str">
        <f t="shared" si="135"/>
        <v>#N/A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1517.657674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2421.314099</v>
      </c>
      <c r="AL109" s="28">
        <f t="shared" si="136"/>
        <v>1623.509849</v>
      </c>
      <c r="AM109" s="28">
        <f t="shared" si="136"/>
        <v>1725.401599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1596.880447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1879.948028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1335.441433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819.5573146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>
        <f t="shared" si="136"/>
        <v>866.764118</v>
      </c>
      <c r="BN109" s="28" t="str">
        <f t="shared" si="136"/>
        <v>#N/A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1517.657674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2421.314099</v>
      </c>
      <c r="AL110" s="28">
        <f t="shared" si="137"/>
        <v>1623.509849</v>
      </c>
      <c r="AM110" s="28">
        <f t="shared" si="137"/>
        <v>1725.401599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1596.880447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1879.948028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1335.441433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819.5573146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>
        <f t="shared" si="137"/>
        <v>866.764118</v>
      </c>
      <c r="BN110" s="28" t="str">
        <f t="shared" si="137"/>
        <v>#N/A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1517.657674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2421.314099</v>
      </c>
      <c r="AL111" s="28">
        <f t="shared" si="138"/>
        <v>1623.509849</v>
      </c>
      <c r="AM111" s="28">
        <f t="shared" si="138"/>
        <v>1725.401599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1596.880447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1879.948028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1335.441433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819.5573146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>
        <f t="shared" si="138"/>
        <v>866.764118</v>
      </c>
      <c r="BN111" s="28" t="str">
        <f t="shared" si="138"/>
        <v>#N/A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1517.657674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2421.314099</v>
      </c>
      <c r="AL112" s="28">
        <f t="shared" si="139"/>
        <v>1623.509849</v>
      </c>
      <c r="AM112" s="28">
        <f t="shared" si="139"/>
        <v>1725.401599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1596.880447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1879.948028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1335.441433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819.5573146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>
        <f t="shared" si="139"/>
        <v>866.764118</v>
      </c>
      <c r="BN112" s="28" t="str">
        <f t="shared" si="139"/>
        <v>#N/A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1517.657674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2421.314099</v>
      </c>
      <c r="AL113" s="28">
        <f t="shared" si="140"/>
        <v>1623.509849</v>
      </c>
      <c r="AM113" s="28">
        <f t="shared" si="140"/>
        <v>1725.401599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1596.880447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1879.948028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1335.441433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819.5573146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>
        <f t="shared" si="140"/>
        <v>866.764118</v>
      </c>
      <c r="BN113" s="28" t="str">
        <f t="shared" si="140"/>
        <v>#N/A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1517.657674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2421.314099</v>
      </c>
      <c r="AL114" s="28">
        <f t="shared" si="141"/>
        <v>1623.509849</v>
      </c>
      <c r="AM114" s="28">
        <f t="shared" si="141"/>
        <v>1725.401599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1596.880447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1879.948028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1335.441433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819.5573146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>
        <f t="shared" si="141"/>
        <v>866.764118</v>
      </c>
      <c r="BN114" s="28" t="str">
        <f t="shared" si="141"/>
        <v>#N/A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1517.657674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2421.314099</v>
      </c>
      <c r="AL115" s="28">
        <f t="shared" si="142"/>
        <v>1623.509849</v>
      </c>
      <c r="AM115" s="28">
        <f t="shared" si="142"/>
        <v>1725.401599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1596.880447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1879.948028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1335.441433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819.5573146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>
        <f t="shared" si="142"/>
        <v>866.764118</v>
      </c>
      <c r="BN115" s="28" t="str">
        <f t="shared" si="142"/>
        <v>#N/A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1517.657674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2421.314099</v>
      </c>
      <c r="AL116" s="28">
        <f t="shared" si="143"/>
        <v>1623.509849</v>
      </c>
      <c r="AM116" s="28">
        <f t="shared" si="143"/>
        <v>1725.401599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1596.880447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1879.948028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1335.441433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819.5573146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>
        <f t="shared" si="143"/>
        <v>866.764118</v>
      </c>
      <c r="BN116" s="28" t="str">
        <f t="shared" si="143"/>
        <v>#N/A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1517.657674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2421.314099</v>
      </c>
      <c r="AL117" s="28">
        <f t="shared" si="144"/>
        <v>1623.509849</v>
      </c>
      <c r="AM117" s="28">
        <f t="shared" si="144"/>
        <v>1725.401599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1596.880447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1879.948028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1335.441433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819.5573146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>
        <f t="shared" si="144"/>
        <v>866.764118</v>
      </c>
      <c r="BN117" s="28" t="str">
        <f t="shared" si="144"/>
        <v>#N/A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1517.657674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2421.314099</v>
      </c>
      <c r="AL118" s="28">
        <f t="shared" si="145"/>
        <v>1623.509849</v>
      </c>
      <c r="AM118" s="28">
        <f t="shared" si="145"/>
        <v>1725.401599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1596.880447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1879.948028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1335.441433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819.5573146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>
        <f t="shared" si="145"/>
        <v>866.764118</v>
      </c>
      <c r="BN118" s="28" t="str">
        <f t="shared" si="145"/>
        <v>#N/A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1517.657674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2421.314099</v>
      </c>
      <c r="AL119" s="28">
        <f t="shared" si="146"/>
        <v>1623.509849</v>
      </c>
      <c r="AM119" s="28">
        <f t="shared" si="146"/>
        <v>1725.401599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1596.880447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1879.948028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1335.441433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819.5573146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>
        <f t="shared" si="146"/>
        <v>866.764118</v>
      </c>
      <c r="BN119" s="28" t="str">
        <f t="shared" si="146"/>
        <v>#N/A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1517.657674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2421.314099</v>
      </c>
      <c r="AL120" s="28">
        <f t="shared" si="147"/>
        <v>1623.509849</v>
      </c>
      <c r="AM120" s="28">
        <f t="shared" si="147"/>
        <v>1725.401599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1596.880447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1879.948028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1335.441433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819.5573146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>
        <f t="shared" si="147"/>
        <v>866.764118</v>
      </c>
      <c r="BN120" s="28" t="str">
        <f t="shared" si="147"/>
        <v>#N/A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1517.657674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2421.314099</v>
      </c>
      <c r="AL121" s="28">
        <f t="shared" si="148"/>
        <v>1623.509849</v>
      </c>
      <c r="AM121" s="28">
        <f t="shared" si="148"/>
        <v>1725.401599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1596.880447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1879.948028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1335.441433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819.5573146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>
        <f t="shared" si="148"/>
        <v>866.764118</v>
      </c>
      <c r="BN121" s="28" t="str">
        <f t="shared" si="148"/>
        <v>#N/A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1517.657674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2421.314099</v>
      </c>
      <c r="AL122" s="28">
        <f t="shared" si="149"/>
        <v>1623.509849</v>
      </c>
      <c r="AM122" s="28">
        <f t="shared" si="149"/>
        <v>1725.401599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1596.880447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1879.948028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1335.441433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819.5573146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>
        <f t="shared" si="149"/>
        <v>866.764118</v>
      </c>
      <c r="BN122" s="28" t="str">
        <f t="shared" si="149"/>
        <v>#N/A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1517.657674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2421.314099</v>
      </c>
      <c r="AL123" s="28">
        <f t="shared" si="150"/>
        <v>1623.509849</v>
      </c>
      <c r="AM123" s="28">
        <f t="shared" si="150"/>
        <v>1725.401599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1596.880447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1879.948028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1335.441433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819.5573146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>
        <f t="shared" si="150"/>
        <v>866.764118</v>
      </c>
      <c r="BN123" s="28" t="str">
        <f t="shared" si="150"/>
        <v>#N/A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1517.657674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2421.314099</v>
      </c>
      <c r="AL124" s="28">
        <f t="shared" si="151"/>
        <v>1623.509849</v>
      </c>
      <c r="AM124" s="28">
        <f t="shared" si="151"/>
        <v>1725.401599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1596.880447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1879.948028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1335.441433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819.5573146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>
        <f t="shared" si="151"/>
        <v>866.764118</v>
      </c>
      <c r="BN124" s="28" t="str">
        <f t="shared" si="151"/>
        <v>#N/A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1517.657674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2421.314099</v>
      </c>
      <c r="AL125" s="28">
        <f t="shared" si="152"/>
        <v>1623.509849</v>
      </c>
      <c r="AM125" s="28">
        <f t="shared" si="152"/>
        <v>1725.401599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1596.880447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1879.948028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1335.441433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819.5573146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>
        <f t="shared" si="152"/>
        <v>866.764118</v>
      </c>
      <c r="BN125" s="28" t="str">
        <f t="shared" si="152"/>
        <v>#N/A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1517.657674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2421.314099</v>
      </c>
      <c r="AL126" s="28">
        <f t="shared" si="153"/>
        <v>1623.509849</v>
      </c>
      <c r="AM126" s="28">
        <f t="shared" si="153"/>
        <v>1725.401599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1596.880447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1879.948028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1335.441433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819.5573146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>
        <f t="shared" si="153"/>
        <v>866.764118</v>
      </c>
      <c r="BN126" s="28" t="str">
        <f t="shared" si="153"/>
        <v>#N/A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1517.657674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2421.314099</v>
      </c>
      <c r="AL127" s="28">
        <f t="shared" si="154"/>
        <v>1623.509849</v>
      </c>
      <c r="AM127" s="28">
        <f t="shared" si="154"/>
        <v>1725.401599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1596.880447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1879.948028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1335.441433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819.5573146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>
        <f t="shared" si="154"/>
        <v>866.764118</v>
      </c>
      <c r="BN127" s="28" t="str">
        <f t="shared" si="154"/>
        <v>#N/A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1517.657674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2421.314099</v>
      </c>
      <c r="AL128" s="28">
        <f t="shared" si="155"/>
        <v>1623.509849</v>
      </c>
      <c r="AM128" s="28">
        <f t="shared" si="155"/>
        <v>1725.401599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1596.880447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1879.948028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1335.441433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819.5573146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>
        <f t="shared" si="155"/>
        <v>866.764118</v>
      </c>
      <c r="BN128" s="28" t="str">
        <f t="shared" si="155"/>
        <v>#N/A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1517.657674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2421.314099</v>
      </c>
      <c r="AL129" s="28">
        <f t="shared" si="156"/>
        <v>1623.509849</v>
      </c>
      <c r="AM129" s="28">
        <f t="shared" si="156"/>
        <v>1725.401599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1596.880447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1879.948028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1335.441433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819.5573146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>
        <f t="shared" si="156"/>
        <v>866.764118</v>
      </c>
      <c r="BN129" s="28" t="str">
        <f t="shared" si="156"/>
        <v>#N/A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1517.657674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2421.314099</v>
      </c>
      <c r="AL130" s="28">
        <f t="shared" si="157"/>
        <v>1623.509849</v>
      </c>
      <c r="AM130" s="28">
        <f t="shared" si="157"/>
        <v>1725.401599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1596.880447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1879.948028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1335.441433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819.5573146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>
        <f t="shared" si="157"/>
        <v>866.764118</v>
      </c>
      <c r="BN130" s="28" t="str">
        <f t="shared" si="157"/>
        <v>#N/A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1517.657674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2421.314099</v>
      </c>
      <c r="AL131" s="28">
        <f t="shared" si="158"/>
        <v>1623.509849</v>
      </c>
      <c r="AM131" s="28">
        <f t="shared" si="158"/>
        <v>1725.401599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1596.880447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1879.948028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1335.441433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819.5573146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>
        <f t="shared" si="158"/>
        <v>866.764118</v>
      </c>
      <c r="BN131" s="28" t="str">
        <f t="shared" si="158"/>
        <v>#N/A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1517.657674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2421.314099</v>
      </c>
      <c r="AL132" s="28">
        <f t="shared" si="159"/>
        <v>1623.509849</v>
      </c>
      <c r="AM132" s="28">
        <f t="shared" si="159"/>
        <v>1725.401599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1596.880447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1879.948028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1335.441433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819.5573146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>
        <f t="shared" si="159"/>
        <v>866.764118</v>
      </c>
      <c r="BN132" s="28" t="str">
        <f t="shared" si="159"/>
        <v>#N/A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1517.657674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2421.314099</v>
      </c>
      <c r="AL133" s="28">
        <f t="shared" si="160"/>
        <v>1623.509849</v>
      </c>
      <c r="AM133" s="28">
        <f t="shared" si="160"/>
        <v>1725.401599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1596.880447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1879.948028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1335.441433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819.5573146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>
        <f t="shared" si="160"/>
        <v>866.764118</v>
      </c>
      <c r="BN133" s="28" t="str">
        <f t="shared" si="160"/>
        <v>#N/A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1517.657674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2421.314099</v>
      </c>
      <c r="AL134" s="28">
        <f t="shared" si="161"/>
        <v>1623.509849</v>
      </c>
      <c r="AM134" s="28">
        <f t="shared" si="161"/>
        <v>1725.401599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1596.880447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1879.948028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1335.441433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819.5573146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>
        <f t="shared" si="161"/>
        <v>866.764118</v>
      </c>
      <c r="BN134" s="28" t="str">
        <f t="shared" si="161"/>
        <v>#N/A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1517.657674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2421.314099</v>
      </c>
      <c r="AL135" s="28">
        <f t="shared" si="162"/>
        <v>1623.509849</v>
      </c>
      <c r="AM135" s="28">
        <f t="shared" si="162"/>
        <v>1725.401599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1596.880447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1879.948028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1335.441433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819.5573146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>
        <f t="shared" si="162"/>
        <v>866.764118</v>
      </c>
      <c r="BN135" s="28" t="str">
        <f t="shared" si="162"/>
        <v>#N/A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1517.657674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2421.314099</v>
      </c>
      <c r="AL136" s="28">
        <f t="shared" si="163"/>
        <v>1623.509849</v>
      </c>
      <c r="AM136" s="28">
        <f t="shared" si="163"/>
        <v>1725.401599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1596.880447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1879.948028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1335.441433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819.5573146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>
        <f t="shared" si="163"/>
        <v>866.764118</v>
      </c>
      <c r="BN136" s="28" t="str">
        <f t="shared" si="163"/>
        <v>#N/A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1517.657674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2421.314099</v>
      </c>
      <c r="AL137" s="28">
        <f t="shared" si="164"/>
        <v>1623.509849</v>
      </c>
      <c r="AM137" s="28">
        <f t="shared" si="164"/>
        <v>1725.401599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1596.880447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1879.948028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1335.441433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819.5573146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>
        <f t="shared" si="164"/>
        <v>866.764118</v>
      </c>
      <c r="BN137" s="28" t="str">
        <f t="shared" si="164"/>
        <v>#N/A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1517.657674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2421.314099</v>
      </c>
      <c r="AL138" s="28">
        <f t="shared" si="165"/>
        <v>1623.509849</v>
      </c>
      <c r="AM138" s="28">
        <f t="shared" si="165"/>
        <v>1725.401599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1596.880447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1879.948028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1335.441433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819.5573146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>
        <f t="shared" si="165"/>
        <v>866.764118</v>
      </c>
      <c r="BN138" s="28" t="str">
        <f t="shared" si="165"/>
        <v>#N/A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1517.657674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2421.314099</v>
      </c>
      <c r="AL139" s="28">
        <f t="shared" si="166"/>
        <v>1623.509849</v>
      </c>
      <c r="AM139" s="28">
        <f t="shared" si="166"/>
        <v>1725.401599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1596.880447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1879.948028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1335.441433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819.5573146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>
        <f t="shared" si="166"/>
        <v>866.764118</v>
      </c>
      <c r="BN139" s="28" t="str">
        <f t="shared" si="166"/>
        <v>#N/A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1517.657674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2421.314099</v>
      </c>
      <c r="AL140" s="28">
        <f t="shared" si="167"/>
        <v>1623.509849</v>
      </c>
      <c r="AM140" s="28">
        <f t="shared" si="167"/>
        <v>1725.401599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1596.880447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1879.948028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1335.441433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819.5573146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>
        <f t="shared" si="167"/>
        <v>866.764118</v>
      </c>
      <c r="BN140" s="28" t="str">
        <f t="shared" si="167"/>
        <v>#N/A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1517.657674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2421.314099</v>
      </c>
      <c r="AL141" s="28">
        <f t="shared" si="168"/>
        <v>1623.509849</v>
      </c>
      <c r="AM141" s="28">
        <f t="shared" si="168"/>
        <v>1725.401599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1596.880447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1879.948028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1335.441433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819.5573146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>
        <f t="shared" si="168"/>
        <v>866.764118</v>
      </c>
      <c r="BN141" s="28" t="str">
        <f t="shared" si="168"/>
        <v>#N/A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1517.657674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2421.314099</v>
      </c>
      <c r="AL142" s="28">
        <f t="shared" si="169"/>
        <v>1623.509849</v>
      </c>
      <c r="AM142" s="28">
        <f t="shared" si="169"/>
        <v>1725.401599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1596.880447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1879.948028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1335.441433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819.5573146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>
        <f t="shared" si="169"/>
        <v>866.764118</v>
      </c>
      <c r="BN142" s="28" t="str">
        <f t="shared" si="169"/>
        <v>#N/A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1517.657674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2421.314099</v>
      </c>
      <c r="AL143" s="28">
        <f t="shared" si="170"/>
        <v>1623.509849</v>
      </c>
      <c r="AM143" s="28">
        <f t="shared" si="170"/>
        <v>1725.401599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1596.880447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1879.948028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1335.441433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819.5573146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>
        <f t="shared" si="170"/>
        <v>866.764118</v>
      </c>
      <c r="BN143" s="28" t="str">
        <f t="shared" si="170"/>
        <v>#N/A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1517.657674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2421.314099</v>
      </c>
      <c r="AL144" s="28">
        <f t="shared" si="171"/>
        <v>1623.509849</v>
      </c>
      <c r="AM144" s="28">
        <f t="shared" si="171"/>
        <v>1725.401599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1596.880447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1879.948028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1335.441433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819.5573146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>
        <f t="shared" si="171"/>
        <v>866.764118</v>
      </c>
      <c r="BN144" s="28" t="str">
        <f t="shared" si="171"/>
        <v>#N/A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1517.657674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2421.314099</v>
      </c>
      <c r="AL145" s="28">
        <f t="shared" si="172"/>
        <v>1623.509849</v>
      </c>
      <c r="AM145" s="28">
        <f t="shared" si="172"/>
        <v>1725.401599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1596.880447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1879.948028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1335.441433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819.5573146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>
        <f t="shared" si="172"/>
        <v>866.764118</v>
      </c>
      <c r="BN145" s="28" t="str">
        <f t="shared" si="172"/>
        <v>#N/A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1517.657674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2421.314099</v>
      </c>
      <c r="AL146" s="28">
        <f t="shared" si="173"/>
        <v>1623.509849</v>
      </c>
      <c r="AM146" s="28">
        <f t="shared" si="173"/>
        <v>1725.401599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1596.880447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1879.948028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1335.441433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819.5573146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>
        <f t="shared" si="173"/>
        <v>866.764118</v>
      </c>
      <c r="BN146" s="28" t="str">
        <f t="shared" si="173"/>
        <v>#N/A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1517.657674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2421.314099</v>
      </c>
      <c r="AL147" s="28">
        <f t="shared" si="174"/>
        <v>1623.509849</v>
      </c>
      <c r="AM147" s="28">
        <f t="shared" si="174"/>
        <v>1725.401599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1596.880447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1879.948028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1335.441433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819.5573146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>
        <f t="shared" si="174"/>
        <v>866.764118</v>
      </c>
      <c r="BN147" s="28" t="str">
        <f t="shared" si="174"/>
        <v>#N/A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1517.657674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2421.314099</v>
      </c>
      <c r="AL148" s="28">
        <f t="shared" si="175"/>
        <v>1623.509849</v>
      </c>
      <c r="AM148" s="28">
        <f t="shared" si="175"/>
        <v>1725.401599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1596.880447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1879.948028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1335.441433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819.5573146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>
        <f t="shared" si="175"/>
        <v>866.764118</v>
      </c>
      <c r="BN148" s="28" t="str">
        <f t="shared" si="175"/>
        <v>#N/A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1517.657674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2421.314099</v>
      </c>
      <c r="AL149" s="28">
        <f t="shared" si="176"/>
        <v>1623.509849</v>
      </c>
      <c r="AM149" s="28">
        <f t="shared" si="176"/>
        <v>1725.401599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1596.880447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1879.948028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1335.441433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819.5573146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>
        <f t="shared" si="176"/>
        <v>866.764118</v>
      </c>
      <c r="BN149" s="28" t="str">
        <f t="shared" si="176"/>
        <v>#N/A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1517.657674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2421.314099</v>
      </c>
      <c r="AL150" s="28">
        <f t="shared" si="177"/>
        <v>1623.509849</v>
      </c>
      <c r="AM150" s="28">
        <f t="shared" si="177"/>
        <v>1725.401599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1596.880447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1879.948028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1335.441433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819.5573146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>
        <f t="shared" si="177"/>
        <v>866.764118</v>
      </c>
      <c r="BN150" s="28" t="str">
        <f t="shared" si="177"/>
        <v>#N/A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1517.657674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2421.314099</v>
      </c>
      <c r="AL151" s="28">
        <f t="shared" si="178"/>
        <v>1623.509849</v>
      </c>
      <c r="AM151" s="28">
        <f t="shared" si="178"/>
        <v>1725.401599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1596.880447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1879.948028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1335.441433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819.5573146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>
        <f t="shared" si="178"/>
        <v>866.764118</v>
      </c>
      <c r="BN151" s="28" t="str">
        <f t="shared" si="178"/>
        <v>#N/A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1517.657674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2421.314099</v>
      </c>
      <c r="AL152" s="28">
        <f t="shared" si="179"/>
        <v>1623.509849</v>
      </c>
      <c r="AM152" s="28">
        <f t="shared" si="179"/>
        <v>1725.401599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1596.880447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1879.948028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1335.441433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819.5573146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>
        <f t="shared" si="179"/>
        <v>866.764118</v>
      </c>
      <c r="BN152" s="28" t="str">
        <f t="shared" si="179"/>
        <v>#N/A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1517.657674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2421.314099</v>
      </c>
      <c r="AL153" s="28">
        <f t="shared" si="180"/>
        <v>1623.509849</v>
      </c>
      <c r="AM153" s="28">
        <f t="shared" si="180"/>
        <v>1725.401599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1596.880447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1879.948028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1335.441433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819.5573146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>
        <f t="shared" si="180"/>
        <v>866.764118</v>
      </c>
      <c r="BN153" s="28" t="str">
        <f t="shared" si="180"/>
        <v>#N/A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1517.657674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2421.314099</v>
      </c>
      <c r="AL154" s="28">
        <f t="shared" si="181"/>
        <v>1623.509849</v>
      </c>
      <c r="AM154" s="28">
        <f t="shared" si="181"/>
        <v>1725.401599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1596.880447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1879.948028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1335.441433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819.5573146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>
        <f t="shared" si="181"/>
        <v>866.764118</v>
      </c>
      <c r="BN154" s="28" t="str">
        <f t="shared" si="181"/>
        <v>#N/A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1517.657674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2421.314099</v>
      </c>
      <c r="AL155" s="28">
        <f t="shared" si="182"/>
        <v>1623.509849</v>
      </c>
      <c r="AM155" s="28">
        <f t="shared" si="182"/>
        <v>1725.401599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1596.880447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1879.948028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1335.441433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819.5573146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>
        <f t="shared" si="182"/>
        <v>866.764118</v>
      </c>
      <c r="BN155" s="28" t="str">
        <f t="shared" si="182"/>
        <v>#N/A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1517.657674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2421.314099</v>
      </c>
      <c r="AL156" s="28">
        <f t="shared" si="183"/>
        <v>1623.509849</v>
      </c>
      <c r="AM156" s="28">
        <f t="shared" si="183"/>
        <v>1725.401599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1596.880447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1879.948028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1335.441433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819.5573146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>
        <f t="shared" si="183"/>
        <v>866.764118</v>
      </c>
      <c r="BN156" s="28" t="str">
        <f t="shared" si="183"/>
        <v>#N/A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1517.657674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2421.314099</v>
      </c>
      <c r="AL157" s="28">
        <f t="shared" si="184"/>
        <v>1623.509849</v>
      </c>
      <c r="AM157" s="28">
        <f t="shared" si="184"/>
        <v>1725.401599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1596.880447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1879.948028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1335.441433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819.5573146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>
        <f t="shared" si="184"/>
        <v>866.764118</v>
      </c>
      <c r="BN157" s="28" t="str">
        <f t="shared" si="184"/>
        <v>#N/A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1517.657674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2421.314099</v>
      </c>
      <c r="AL158" s="28">
        <f t="shared" si="185"/>
        <v>1623.509849</v>
      </c>
      <c r="AM158" s="28">
        <f t="shared" si="185"/>
        <v>1725.401599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1596.880447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1879.948028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1335.441433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819.5573146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>
        <f t="shared" si="185"/>
        <v>866.764118</v>
      </c>
      <c r="BN158" s="28" t="str">
        <f t="shared" si="185"/>
        <v>#N/A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1517.657674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2421.314099</v>
      </c>
      <c r="AL159" s="28">
        <f t="shared" si="186"/>
        <v>1623.509849</v>
      </c>
      <c r="AM159" s="28">
        <f t="shared" si="186"/>
        <v>1725.401599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1596.880447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1879.948028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1335.441433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819.5573146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>
        <f t="shared" si="186"/>
        <v>866.764118</v>
      </c>
      <c r="BN159" s="28" t="str">
        <f t="shared" si="186"/>
        <v>#N/A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1517.657674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2421.314099</v>
      </c>
      <c r="AL160" s="28">
        <f t="shared" si="187"/>
        <v>1623.509849</v>
      </c>
      <c r="AM160" s="28">
        <f t="shared" si="187"/>
        <v>1725.401599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1596.880447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1879.948028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1335.441433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819.5573146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>
        <f t="shared" si="187"/>
        <v>866.764118</v>
      </c>
      <c r="BN160" s="28" t="str">
        <f t="shared" si="187"/>
        <v>#N/A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1517.657674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2421.314099</v>
      </c>
      <c r="AL161" s="28">
        <f t="shared" si="188"/>
        <v>1623.509849</v>
      </c>
      <c r="AM161" s="28">
        <f t="shared" si="188"/>
        <v>1725.401599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1596.880447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1879.948028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1335.441433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819.5573146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>
        <f t="shared" si="188"/>
        <v>866.764118</v>
      </c>
      <c r="BN161" s="28" t="str">
        <f t="shared" si="188"/>
        <v>#N/A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1517.657674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2421.314099</v>
      </c>
      <c r="AL162" s="28">
        <f t="shared" si="189"/>
        <v>1623.509849</v>
      </c>
      <c r="AM162" s="28">
        <f t="shared" si="189"/>
        <v>1725.401599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1596.880447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1879.948028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1335.441433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819.5573146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>
        <f t="shared" si="189"/>
        <v>866.764118</v>
      </c>
      <c r="BN162" s="28" t="str">
        <f t="shared" si="189"/>
        <v>#N/A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1517.657674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2421.314099</v>
      </c>
      <c r="AL163" s="28">
        <f t="shared" si="190"/>
        <v>1623.509849</v>
      </c>
      <c r="AM163" s="28">
        <f t="shared" si="190"/>
        <v>1725.401599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1596.880447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1879.948028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1335.441433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819.5573146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>
        <f t="shared" si="190"/>
        <v>866.764118</v>
      </c>
      <c r="BN163" s="28" t="str">
        <f t="shared" si="190"/>
        <v>#N/A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1517.657674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2421.314099</v>
      </c>
      <c r="AL164" s="28">
        <f t="shared" si="191"/>
        <v>1623.509849</v>
      </c>
      <c r="AM164" s="28">
        <f t="shared" si="191"/>
        <v>1725.401599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1596.880447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1879.948028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1335.441433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819.5573146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>
        <f t="shared" si="191"/>
        <v>866.764118</v>
      </c>
      <c r="BN164" s="28" t="str">
        <f t="shared" si="191"/>
        <v>#N/A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1517.657674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2421.314099</v>
      </c>
      <c r="AL165" s="28">
        <f t="shared" si="192"/>
        <v>1623.509849</v>
      </c>
      <c r="AM165" s="28">
        <f t="shared" si="192"/>
        <v>1725.401599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1596.880447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1879.948028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1335.441433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819.5573146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>
        <f t="shared" si="192"/>
        <v>866.764118</v>
      </c>
      <c r="BN165" s="28" t="str">
        <f t="shared" si="192"/>
        <v>#N/A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1517.657674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2421.314099</v>
      </c>
      <c r="AL166" s="28">
        <f t="shared" si="193"/>
        <v>1623.509849</v>
      </c>
      <c r="AM166" s="28">
        <f t="shared" si="193"/>
        <v>1725.401599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1596.880447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1879.948028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1335.441433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819.5573146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>
        <f t="shared" si="193"/>
        <v>866.764118</v>
      </c>
      <c r="BN166" s="28" t="str">
        <f t="shared" si="193"/>
        <v>#N/A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1517.657674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2421.314099</v>
      </c>
      <c r="AL167" s="28">
        <f t="shared" si="194"/>
        <v>1623.509849</v>
      </c>
      <c r="AM167" s="28">
        <f t="shared" si="194"/>
        <v>1725.401599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1596.880447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1879.948028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1335.441433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819.5573146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>
        <f t="shared" si="194"/>
        <v>866.764118</v>
      </c>
      <c r="BN167" s="28" t="str">
        <f t="shared" si="194"/>
        <v>#N/A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1517.657674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2421.314099</v>
      </c>
      <c r="AL168" s="28">
        <f t="shared" si="195"/>
        <v>1623.509849</v>
      </c>
      <c r="AM168" s="28">
        <f t="shared" si="195"/>
        <v>1725.401599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1596.880447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1879.948028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1335.441433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819.5573146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>
        <f t="shared" si="195"/>
        <v>866.764118</v>
      </c>
      <c r="BN168" s="28" t="str">
        <f t="shared" si="195"/>
        <v>#N/A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1517.657674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2421.314099</v>
      </c>
      <c r="AL169" s="28">
        <f t="shared" si="196"/>
        <v>1623.509849</v>
      </c>
      <c r="AM169" s="28">
        <f t="shared" si="196"/>
        <v>1725.401599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1596.880447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1879.948028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1335.441433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819.5573146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>
        <f t="shared" si="196"/>
        <v>866.764118</v>
      </c>
      <c r="BN169" s="28" t="str">
        <f t="shared" si="196"/>
        <v>#N/A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1517.657674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2421.314099</v>
      </c>
      <c r="AL170" s="28">
        <f t="shared" si="197"/>
        <v>1623.509849</v>
      </c>
      <c r="AM170" s="28">
        <f t="shared" si="197"/>
        <v>1725.401599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1596.880447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1879.948028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1335.441433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819.5573146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>
        <f t="shared" si="197"/>
        <v>866.764118</v>
      </c>
      <c r="BN170" s="28" t="str">
        <f t="shared" si="197"/>
        <v>#N/A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1517.657674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2421.314099</v>
      </c>
      <c r="AL171" s="28">
        <f t="shared" si="198"/>
        <v>1623.509849</v>
      </c>
      <c r="AM171" s="28">
        <f t="shared" si="198"/>
        <v>1725.401599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1596.880447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1879.948028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1335.441433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819.5573146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>
        <f t="shared" si="198"/>
        <v>866.764118</v>
      </c>
      <c r="BN171" s="28" t="str">
        <f t="shared" si="198"/>
        <v>#N/A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1517.657674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2421.314099</v>
      </c>
      <c r="AL172" s="28">
        <f t="shared" si="199"/>
        <v>1623.509849</v>
      </c>
      <c r="AM172" s="28">
        <f t="shared" si="199"/>
        <v>1725.401599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1596.880447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1879.948028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1335.441433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819.5573146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>
        <f t="shared" si="199"/>
        <v>866.764118</v>
      </c>
      <c r="BN172" s="28" t="str">
        <f t="shared" si="199"/>
        <v>#N/A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1517.657674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2421.314099</v>
      </c>
      <c r="AL173" s="28">
        <f t="shared" si="200"/>
        <v>1623.509849</v>
      </c>
      <c r="AM173" s="28">
        <f t="shared" si="200"/>
        <v>1725.401599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1596.880447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1879.948028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1335.441433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819.5573146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>
        <f t="shared" si="200"/>
        <v>866.764118</v>
      </c>
      <c r="BN173" s="28" t="str">
        <f t="shared" si="200"/>
        <v>#N/A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1517.657674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2421.314099</v>
      </c>
      <c r="AL174" s="28">
        <f t="shared" si="201"/>
        <v>1623.509849</v>
      </c>
      <c r="AM174" s="28">
        <f t="shared" si="201"/>
        <v>1725.401599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1596.880447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1879.948028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1335.441433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819.5573146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>
        <f t="shared" si="201"/>
        <v>866.764118</v>
      </c>
      <c r="BN174" s="28" t="str">
        <f t="shared" si="201"/>
        <v>#N/A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1517.657674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2421.314099</v>
      </c>
      <c r="AL175" s="28">
        <f t="shared" si="202"/>
        <v>1623.509849</v>
      </c>
      <c r="AM175" s="28">
        <f t="shared" si="202"/>
        <v>1725.401599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1596.880447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1879.948028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1335.441433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819.5573146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>
        <f t="shared" si="202"/>
        <v>866.764118</v>
      </c>
      <c r="BN175" s="28" t="str">
        <f t="shared" si="202"/>
        <v>#N/A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1517.657674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2421.314099</v>
      </c>
      <c r="AL176" s="28">
        <f t="shared" si="203"/>
        <v>1623.509849</v>
      </c>
      <c r="AM176" s="28">
        <f t="shared" si="203"/>
        <v>1725.401599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1596.880447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1879.948028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1335.441433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819.5573146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>
        <f t="shared" si="203"/>
        <v>866.764118</v>
      </c>
      <c r="BN176" s="28" t="str">
        <f t="shared" si="203"/>
        <v>#N/A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1517.657674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2421.314099</v>
      </c>
      <c r="AL177" s="28">
        <f t="shared" si="204"/>
        <v>1623.509849</v>
      </c>
      <c r="AM177" s="28">
        <f t="shared" si="204"/>
        <v>1725.401599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1596.880447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1879.948028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1335.441433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819.5573146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>
        <f t="shared" si="204"/>
        <v>866.764118</v>
      </c>
      <c r="BN177" s="28" t="str">
        <f t="shared" si="204"/>
        <v>#N/A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1517.657674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2421.314099</v>
      </c>
      <c r="AL178" s="28">
        <f t="shared" si="205"/>
        <v>1623.509849</v>
      </c>
      <c r="AM178" s="28">
        <f t="shared" si="205"/>
        <v>1725.401599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1596.880447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1879.948028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1335.441433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819.5573146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>
        <f t="shared" si="205"/>
        <v>866.764118</v>
      </c>
      <c r="BN178" s="28" t="str">
        <f t="shared" si="205"/>
        <v>#N/A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1517.657674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2421.314099</v>
      </c>
      <c r="AL179" s="28">
        <f t="shared" si="206"/>
        <v>1623.509849</v>
      </c>
      <c r="AM179" s="28">
        <f t="shared" si="206"/>
        <v>1725.401599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1596.880447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1879.948028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1335.441433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819.5573146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>
        <f t="shared" si="206"/>
        <v>866.764118</v>
      </c>
      <c r="BN179" s="28" t="str">
        <f t="shared" si="206"/>
        <v>#N/A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1517.657674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2421.314099</v>
      </c>
      <c r="AL180" s="28">
        <f t="shared" si="207"/>
        <v>1623.509849</v>
      </c>
      <c r="AM180" s="28">
        <f t="shared" si="207"/>
        <v>1725.401599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1596.880447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1879.948028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1335.441433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819.5573146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>
        <f t="shared" si="207"/>
        <v>866.764118</v>
      </c>
      <c r="BN180" s="28" t="str">
        <f t="shared" si="207"/>
        <v>#N/A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1517.657674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2421.314099</v>
      </c>
      <c r="AL182" s="28">
        <f t="shared" si="208"/>
        <v>1623.509849</v>
      </c>
      <c r="AM182" s="28">
        <f t="shared" si="208"/>
        <v>1725.401599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1596.880447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1879.948028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1335.441433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819.5573146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28">
        <f t="shared" si="208"/>
        <v>866.764118</v>
      </c>
      <c r="BN182" s="10" t="str">
        <f t="shared" si="208"/>
        <v>#N/A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1517.657674</v>
      </c>
    </row>
    <row r="183">
      <c r="A183" s="53"/>
      <c r="B183" s="54" t="s">
        <v>45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46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2421.314099</v>
      </c>
      <c r="AL183" s="58">
        <f t="shared" si="209"/>
        <v>1623.509849</v>
      </c>
      <c r="AM183" s="58">
        <f t="shared" si="209"/>
        <v>1725.401599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1596.880447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1879.948028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1335.441433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819.5573146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8">
        <f t="shared" si="209"/>
        <v>866.764118</v>
      </c>
      <c r="BN183" s="59" t="str">
        <f t="shared" si="209"/>
        <v>#N/A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1517.657674</v>
      </c>
    </row>
    <row r="184">
      <c r="A184" s="56"/>
      <c r="B184" s="54" t="s">
        <v>47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48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1636</v>
      </c>
      <c r="AM184" s="58">
        <f t="shared" si="210"/>
        <v>1777.166764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1335.441433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875.9754055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8">
        <f t="shared" si="210"/>
        <v>866.764118</v>
      </c>
      <c r="BN184" s="59" t="str">
        <f t="shared" si="210"/>
        <v>#N/A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1519.437202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49</v>
      </c>
      <c r="C3" s="68"/>
      <c r="D3" s="68"/>
      <c r="E3" s="69"/>
      <c r="F3" s="70"/>
      <c r="G3" s="71" t="s">
        <v>50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51</v>
      </c>
      <c r="C4" s="74" t="s">
        <v>52</v>
      </c>
      <c r="D4" s="75" t="s">
        <v>53</v>
      </c>
      <c r="E4" s="76" t="s">
        <v>54</v>
      </c>
      <c r="F4" s="77"/>
      <c r="G4" s="78" t="s">
        <v>55</v>
      </c>
      <c r="H4" s="79" t="s">
        <v>56</v>
      </c>
      <c r="I4" s="79" t="s">
        <v>57</v>
      </c>
      <c r="J4" s="79" t="s">
        <v>46</v>
      </c>
      <c r="K4" s="80" t="s">
        <v>58</v>
      </c>
      <c r="L4" s="79" t="s">
        <v>48</v>
      </c>
      <c r="M4" s="80" t="s">
        <v>59</v>
      </c>
      <c r="N4" s="80" t="s">
        <v>60</v>
      </c>
      <c r="O4" s="80" t="s">
        <v>61</v>
      </c>
      <c r="P4" s="80" t="s">
        <v>62</v>
      </c>
      <c r="Q4" s="81" t="s">
        <v>63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64</v>
      </c>
      <c r="D5" s="84" t="s">
        <v>65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4.</v>
      </c>
      <c r="P5" s="88" t="str">
        <f t="shared" ref="P5:P74" si="3">if(isblank(C5),"",rank(G5,$G$5:$G$30) &amp; ".")</f>
        <v>5.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66</v>
      </c>
      <c r="D6" s="84" t="s">
        <v>67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4.</v>
      </c>
      <c r="P6" s="88" t="str">
        <f t="shared" si="3"/>
        <v>5.</v>
      </c>
      <c r="Q6" s="88" t="str">
        <f t="shared" si="4"/>
        <v>12.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68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2.</v>
      </c>
      <c r="P7" s="88" t="str">
        <f t="shared" si="3"/>
        <v>1.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69</v>
      </c>
      <c r="E8" s="100">
        <v>1636.0</v>
      </c>
      <c r="F8" s="86"/>
      <c r="G8" s="87">
        <f>if(isblank(C8),"",(countif(Pelitulokset!E:E,C8)))</f>
        <v>1</v>
      </c>
      <c r="H8" s="88">
        <f>if(isblank(C8),"",countif(Pelitulokset!B:C,C8))</f>
        <v>3</v>
      </c>
      <c r="I8" s="89" t="str">
        <f t="array" ref="I8">iferror(index('Säännöt ja ohjeet'!$H$19:$H$46,match(J8,'Säännöt ja ohjeet'!$J$19:$J$46,-1)+1,0) &amp; if(J8&gt;1600," (" &amp; round(J8,0) &amp; ")",""),"")</f>
        <v>5 kyu (1624)</v>
      </c>
      <c r="J8" s="89">
        <f t="array" ref="J8">iferror(index(Pelitulokset!$AI$183:$JL$183,1,match($C8,Pelitulokset!$AI$3:$JL$3,0)),"")</f>
        <v>1623.509849</v>
      </c>
      <c r="K8" s="89" t="str">
        <f t="array" ref="K8">iferror(index('Säännöt ja ohjeet'!$H$19:$H$45,match(L8,'Säännöt ja ohjeet'!$J$19:$J$45,-1)+1,0) &amp; " (" &amp; round(L8,0) &amp; ")","")</f>
        <v>5 kyu (1636)</v>
      </c>
      <c r="L8" s="89">
        <f t="array" ref="L8">iferror(index(Pelitulokset!$AI$184:$JL$184,1,match($C8,Pelitulokset!$AI$3:$JL$3,0)),"")</f>
        <v>1636</v>
      </c>
      <c r="M8" s="90">
        <f t="shared" si="1"/>
        <v>0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69</v>
      </c>
      <c r="E9" s="101">
        <v>1777.16676406582</v>
      </c>
      <c r="F9" s="86"/>
      <c r="G9" s="87">
        <f>if(isblank(C9),"",(countif(Pelitulokset!E:E,C9)))</f>
        <v>0</v>
      </c>
      <c r="H9" s="88">
        <f>if(isblank(C9),"",countif(Pelitulokset!B:C,C9))</f>
        <v>2</v>
      </c>
      <c r="I9" s="89" t="str">
        <f t="array" ref="I9">iferror(index('Säännöt ja ohjeet'!$H$19:$H$46,match(J9,'Säännöt ja ohjeet'!$J$19:$J$46,-1)+1,0) &amp; if(J9&gt;1600," (" &amp; round(J9,0) &amp; ")",""),"")</f>
        <v>4 kyu (1725)</v>
      </c>
      <c r="J9" s="89">
        <f t="array" ref="J9">iferror(index(Pelitulokset!$AI$183:$JL$183,1,match($C9,Pelitulokset!$AI$3:$JL$3,0)),"")</f>
        <v>1725.401599</v>
      </c>
      <c r="K9" s="89" t="str">
        <f t="array" ref="K9">iferror(index('Säännöt ja ohjeet'!$H$19:$H$45,match(L9,'Säännöt ja ohjeet'!$J$19:$J$45,-1)+1,0) &amp; " (" &amp; round(L9,0) &amp; ")","")</f>
        <v>3 kyu (1777)</v>
      </c>
      <c r="L9" s="89">
        <f t="array" ref="L9">iferror(index(Pelitulokset!$AI$184:$JL$184,1,match($C9,Pelitulokset!$AI$3:$JL$3,0)),"")</f>
        <v>1777.166764</v>
      </c>
      <c r="M9" s="90">
        <f t="shared" si="1"/>
        <v>0</v>
      </c>
      <c r="N9" s="88"/>
      <c r="O9" s="88" t="str">
        <f t="shared" si="2"/>
        <v>4.</v>
      </c>
      <c r="P9" s="88" t="str">
        <f t="shared" si="3"/>
        <v>5.</v>
      </c>
      <c r="Q9" s="88" t="str">
        <f t="shared" si="4"/>
        <v>14.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70</v>
      </c>
      <c r="D10" s="95" t="s">
        <v>71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4.</v>
      </c>
      <c r="P10" s="88" t="str">
        <f t="shared" si="3"/>
        <v>5.</v>
      </c>
      <c r="Q10" s="88" t="str">
        <f t="shared" si="4"/>
        <v>19.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72</v>
      </c>
      <c r="D11" s="95" t="s">
        <v>73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4.</v>
      </c>
      <c r="P11" s="88" t="str">
        <f t="shared" si="3"/>
        <v>5.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74</v>
      </c>
      <c r="D12" s="95" t="s">
        <v>69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0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1596.880447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4.</v>
      </c>
      <c r="P12" s="88" t="str">
        <f t="shared" si="3"/>
        <v>5.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75</v>
      </c>
      <c r="D13" s="95" t="s">
        <v>65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4.</v>
      </c>
      <c r="P13" s="88" t="str">
        <f t="shared" si="3"/>
        <v>5.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76</v>
      </c>
      <c r="D14" s="95" t="s">
        <v>73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4.</v>
      </c>
      <c r="P14" s="88" t="str">
        <f t="shared" si="3"/>
        <v>5.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77</v>
      </c>
      <c r="D15" s="95" t="s">
        <v>78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4.</v>
      </c>
      <c r="P15" s="88" t="str">
        <f t="shared" si="3"/>
        <v>5.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68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4.</v>
      </c>
      <c r="P16" s="88" t="str">
        <f t="shared" si="3"/>
        <v>5.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79</v>
      </c>
      <c r="D17" s="95" t="s">
        <v>73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4.</v>
      </c>
      <c r="P17" s="88" t="str">
        <f t="shared" si="3"/>
        <v>5.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80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1</v>
      </c>
      <c r="I18" s="89" t="str">
        <f t="array" ref="I18">iferror(index('Säännöt ja ohjeet'!$H$19:$H$46,match(J18,'Säännöt ja ohjeet'!$J$19:$J$46,-1)+1,0) &amp; if(J18&gt;1600," (" &amp; round(J18,0) &amp; ")",""),"")</f>
        <v>2 kyu (1880)</v>
      </c>
      <c r="J18" s="89">
        <f t="array" ref="J18">iferror(index(Pelitulokset!$AI$183:$JL$183,1,match($C18,Pelitulokset!$AI$3:$JL$3,0)),"")</f>
        <v>1879.948028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3.</v>
      </c>
      <c r="P18" s="88" t="str">
        <f t="shared" si="3"/>
        <v>2.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81</v>
      </c>
      <c r="D19" s="95" t="s">
        <v>82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4.</v>
      </c>
      <c r="P19" s="88" t="str">
        <f t="shared" si="3"/>
        <v>5.</v>
      </c>
      <c r="Q19" s="88" t="str">
        <f t="shared" si="4"/>
        <v>24.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83</v>
      </c>
      <c r="D20" s="95" t="s">
        <v>73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4.</v>
      </c>
      <c r="P20" s="88" t="str">
        <f t="shared" si="3"/>
        <v>5.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84</v>
      </c>
      <c r="D21" s="95" t="s">
        <v>71</v>
      </c>
      <c r="E21" s="101">
        <v>1335.441433140475</v>
      </c>
      <c r="F21" s="86"/>
      <c r="G21" s="87">
        <f>if(isblank(C21),"",(countif(Pelitulokset!E:E,C21)))</f>
        <v>0</v>
      </c>
      <c r="H21" s="88">
        <f>if(isblank(C21),"",countif(Pelitulokset!B:C,C21))</f>
        <v>0</v>
      </c>
      <c r="I21" s="89" t="str">
        <f t="array" ref="I21">iferror(index('Säännöt ja ohjeet'!$H$19:$H$46,match(J21,'Säännöt ja ohjeet'!$J$19:$J$46,-1)+1,0) &amp; if(J21&gt;1600," (" &amp; round(J21,0) &amp; ")",""),"")</f>
        <v>8 kyu</v>
      </c>
      <c r="J21" s="89">
        <f t="array" ref="J21">iferror(index(Pelitulokset!$AI$183:$JL$183,1,match($C21,Pelitulokset!$AI$3:$JL$3,0)),"")</f>
        <v>1335.441433</v>
      </c>
      <c r="K21" s="89" t="str">
        <f t="array" ref="K21">iferror(index('Säännöt ja ohjeet'!$H$19:$H$45,match(L21,'Säännöt ja ohjeet'!$J$19:$J$45,-1)+1,0) &amp; " (" &amp; round(L21,0) &amp; ")","")</f>
        <v>8 kyu (1335)</v>
      </c>
      <c r="L21" s="89">
        <f t="array" ref="L21">iferror(index(Pelitulokset!$AI$184:$JL$184,1,match($C21,Pelitulokset!$AI$3:$JL$3,0)),"")</f>
        <v>1335.441433</v>
      </c>
      <c r="M21" s="90">
        <f t="shared" si="1"/>
        <v>0</v>
      </c>
      <c r="N21" s="88"/>
      <c r="O21" s="88" t="str">
        <f t="shared" si="2"/>
        <v>4.</v>
      </c>
      <c r="P21" s="88" t="str">
        <f t="shared" si="3"/>
        <v>5.</v>
      </c>
      <c r="Q21" s="88" t="str">
        <f t="shared" si="4"/>
        <v>20.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85</v>
      </c>
      <c r="D22" s="95" t="s">
        <v>86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4.</v>
      </c>
      <c r="P22" s="88" t="str">
        <f t="shared" si="3"/>
        <v>5.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87</v>
      </c>
      <c r="D23" s="95" t="s">
        <v>88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4.</v>
      </c>
      <c r="P23" s="88" t="str">
        <f t="shared" si="3"/>
        <v>5.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89</v>
      </c>
      <c r="D24" s="95" t="s">
        <v>90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4.</v>
      </c>
      <c r="P24" s="88" t="str">
        <f t="shared" si="3"/>
        <v>5.</v>
      </c>
      <c r="Q24" s="88" t="str">
        <f t="shared" si="4"/>
        <v>27.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91</v>
      </c>
      <c r="E25" s="102">
        <v>786.0</v>
      </c>
      <c r="F25" s="103"/>
      <c r="G25" s="87">
        <f>if(isblank(C25),"",(countif(Pelitulokset!E:E,C25)))</f>
        <v>1</v>
      </c>
      <c r="H25" s="88">
        <f>if(isblank(C25),"",countif(Pelitulokset!B:C,C25))</f>
        <v>2</v>
      </c>
      <c r="I25" s="89" t="str">
        <f t="array" ref="I25">iferror(index('Säännöt ja ohjeet'!$H$19:$H$46,match(J25,'Säännöt ja ohjeet'!$J$19:$J$46,-1)+1,0) &amp; if(J25&gt;1600," (" &amp; round(J25,0) &amp; ")",""),"")</f>
        <v>13 kyu</v>
      </c>
      <c r="J25" s="89">
        <f t="array" ref="J25">iferror(index(Pelitulokset!$AI$183:$JL$183,1,match($C25,Pelitulokset!$AI$3:$JL$3,0)),"")</f>
        <v>819.5573146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875.9754055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2.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92</v>
      </c>
      <c r="D26" s="95" t="s">
        <v>93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4.</v>
      </c>
      <c r="P26" s="88" t="str">
        <f t="shared" si="3"/>
        <v>5.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94</v>
      </c>
      <c r="D27" s="95" t="s">
        <v>95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4.</v>
      </c>
      <c r="P27" s="88" t="str">
        <f t="shared" si="3"/>
        <v>5.</v>
      </c>
      <c r="Q27" s="88" t="str">
        <f t="shared" si="4"/>
        <v>29.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96</v>
      </c>
      <c r="D28" s="95" t="s">
        <v>97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4.</v>
      </c>
      <c r="P28" s="88" t="str">
        <f t="shared" si="3"/>
        <v>5.</v>
      </c>
      <c r="Q28" s="88" t="str">
        <f t="shared" si="4"/>
        <v>31.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98</v>
      </c>
      <c r="D29" s="95" t="s">
        <v>65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4.</v>
      </c>
      <c r="P29" s="88" t="str">
        <f t="shared" si="3"/>
        <v>5.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99</v>
      </c>
      <c r="D30" s="95" t="s">
        <v>97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4.</v>
      </c>
      <c r="P30" s="88" t="str">
        <f t="shared" si="3"/>
        <v>5.</v>
      </c>
      <c r="Q30" s="88" t="str">
        <f t="shared" si="4"/>
        <v>30.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100</v>
      </c>
      <c r="D31" s="95" t="s">
        <v>93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4.</v>
      </c>
      <c r="P31" s="88" t="str">
        <f t="shared" si="3"/>
        <v>5.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101</v>
      </c>
      <c r="D32" s="95" t="s">
        <v>102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4.</v>
      </c>
      <c r="P32" s="88" t="str">
        <f t="shared" si="3"/>
        <v>5.</v>
      </c>
      <c r="Q32" s="88" t="str">
        <f t="shared" si="4"/>
        <v>28.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103</v>
      </c>
      <c r="D33" s="95" t="s">
        <v>67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4.</v>
      </c>
      <c r="P33" s="88" t="str">
        <f t="shared" si="3"/>
        <v>5.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104</v>
      </c>
      <c r="D34" s="95" t="s">
        <v>69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4.</v>
      </c>
      <c r="P34" s="88" t="str">
        <f t="shared" si="3"/>
        <v>5.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91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1</v>
      </c>
      <c r="I35" s="89" t="str">
        <f t="array" ref="I35">iferror(index('Säännöt ja ohjeet'!$H$19:$H$46,match(J35,'Säännöt ja ohjeet'!$J$19:$J$46,-1)+1,0) &amp; if(J35&gt;1600," (" &amp; round(J35,0) &amp; ")",""),"")</f>
        <v>12 kyu</v>
      </c>
      <c r="J35" s="89">
        <f t="array" ref="J35">iferror(index(Pelitulokset!$AI$183:$JL$183,1,match($C35,Pelitulokset!$AI$3:$JL$3,0)),"")</f>
        <v>866.764118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2.</v>
      </c>
      <c r="Q35" s="88" t="str">
        <f t="shared" si="4"/>
        <v>25.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/>
      <c r="D36" s="95"/>
      <c r="E36" s="102"/>
      <c r="F36" s="65"/>
      <c r="G36" s="87" t="str">
        <f>if(isblank(C36),"",(countif(Pelitulokset!E:E,C36)))</f>
        <v/>
      </c>
      <c r="H36" s="88" t="str">
        <f>if(isblank(C36),"",countif(Pelitulokset!B:C,C36))</f>
        <v/>
      </c>
      <c r="I36" s="89" t="str">
        <f t="array" ref="I36">iferror(index('Säännöt ja ohjeet'!$H$19:$H$46,match(J36,'Säännöt ja ohjeet'!$J$19:$J$46,-1)+1,0) &amp; if(J36&gt;1600," (" &amp; round(J36,0) &amp; ")",""),"")</f>
        <v/>
      </c>
      <c r="J36" s="89" t="str">
        <f t="array" ref="J36">iferror(index(Pelitulokset!$AI$183:$JL$183,1,match($C36,Pelitulokset!$AI$3:$JL$3,0)),"")</f>
        <v/>
      </c>
      <c r="K36" s="89" t="str">
        <f t="array" ref="K36">iferror(index('Säännöt ja ohjeet'!$H$19:$H$45,match(L36,'Säännöt ja ohjeet'!$J$19:$J$45,-1)+1,0) &amp; " (" &amp; round(L36,0) &amp; ")","")</f>
        <v/>
      </c>
      <c r="L36" s="89" t="str">
        <f t="array" ref="L36">iferror(index(Pelitulokset!$AI$184:$JL$184,1,match($C36,Pelitulokset!$AI$3:$JL$3,0)),"")</f>
        <v/>
      </c>
      <c r="M36" s="90" t="str">
        <f t="shared" si="1"/>
        <v/>
      </c>
      <c r="N36" s="88"/>
      <c r="O36" s="88" t="str">
        <f t="shared" si="2"/>
        <v/>
      </c>
      <c r="P36" s="88" t="str">
        <f t="shared" si="3"/>
        <v/>
      </c>
      <c r="Q36" s="88" t="str">
        <f t="shared" si="4"/>
        <v/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105</v>
      </c>
      <c r="C77" s="65"/>
      <c r="D77" s="65"/>
      <c r="E77" s="109">
        <f>AVERAGE(E5:E37)</f>
        <v>1474.604498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106</v>
      </c>
      <c r="C78" s="65"/>
      <c r="D78" s="65"/>
      <c r="E78" s="109">
        <f>average(J5:J30)</f>
        <v>1517.657674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107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108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109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110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111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112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113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114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115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116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117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118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119</v>
      </c>
      <c r="C17" s="65"/>
      <c r="D17" s="65"/>
      <c r="E17" s="65"/>
      <c r="F17" s="65"/>
      <c r="G17" s="65"/>
      <c r="H17" s="111" t="s">
        <v>120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121</v>
      </c>
      <c r="I18" s="72" t="s">
        <v>122</v>
      </c>
      <c r="J18" s="72" t="s">
        <v>123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124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125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126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68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86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73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127</v>
      </c>
      <c r="C25" s="96"/>
      <c r="D25" s="97"/>
      <c r="E25" s="96"/>
      <c r="F25" s="97"/>
      <c r="G25" s="65"/>
      <c r="H25" s="113" t="s">
        <v>88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80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128</v>
      </c>
      <c r="C27" s="96"/>
      <c r="D27" s="97"/>
      <c r="E27" s="96"/>
      <c r="F27" s="97"/>
      <c r="G27" s="65"/>
      <c r="H27" s="113" t="s">
        <v>78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129</v>
      </c>
      <c r="C28" s="96"/>
      <c r="D28" s="97"/>
      <c r="E28" s="96"/>
      <c r="F28" s="97"/>
      <c r="G28" s="65"/>
      <c r="H28" s="113" t="s">
        <v>67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130</v>
      </c>
      <c r="C29" s="117"/>
      <c r="D29" s="115"/>
      <c r="E29" s="117"/>
      <c r="F29" s="115"/>
      <c r="G29" s="65"/>
      <c r="H29" s="113" t="s">
        <v>93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131</v>
      </c>
      <c r="C30" s="117"/>
      <c r="D30" s="115"/>
      <c r="E30" s="117"/>
      <c r="F30" s="115"/>
      <c r="G30" s="65"/>
      <c r="H30" s="113" t="s">
        <v>132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133</v>
      </c>
      <c r="C31" s="118"/>
      <c r="D31" s="118"/>
      <c r="E31" s="118"/>
      <c r="F31" s="118"/>
      <c r="G31" s="65"/>
      <c r="H31" s="113" t="s">
        <v>69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134</v>
      </c>
      <c r="C32" s="118"/>
      <c r="D32" s="118"/>
      <c r="E32" s="118"/>
      <c r="F32" s="118"/>
      <c r="G32" s="65"/>
      <c r="H32" s="113" t="s">
        <v>135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136</v>
      </c>
      <c r="C33" s="118"/>
      <c r="D33" s="118"/>
      <c r="E33" s="118"/>
      <c r="F33" s="118"/>
      <c r="G33" s="65"/>
      <c r="H33" s="113" t="s">
        <v>71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137</v>
      </c>
      <c r="C34" s="118"/>
      <c r="D34" s="118"/>
      <c r="E34" s="118"/>
      <c r="F34" s="118"/>
      <c r="G34" s="65"/>
      <c r="H34" s="113" t="s">
        <v>65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138</v>
      </c>
      <c r="C35" s="118"/>
      <c r="D35" s="118"/>
      <c r="E35" s="118"/>
      <c r="F35" s="118"/>
      <c r="G35" s="65"/>
      <c r="H35" s="113" t="s">
        <v>139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140</v>
      </c>
      <c r="C36" s="118"/>
      <c r="D36" s="118"/>
      <c r="E36" s="118"/>
      <c r="F36" s="118"/>
      <c r="G36" s="65"/>
      <c r="H36" s="113" t="s">
        <v>82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141</v>
      </c>
      <c r="C37" s="118"/>
      <c r="D37" s="118"/>
      <c r="E37" s="118"/>
      <c r="F37" s="118"/>
      <c r="G37" s="65"/>
      <c r="H37" s="113" t="s">
        <v>142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143</v>
      </c>
      <c r="C38" s="118"/>
      <c r="D38" s="118"/>
      <c r="E38" s="118"/>
      <c r="F38" s="118"/>
      <c r="G38" s="65"/>
      <c r="H38" s="113" t="s">
        <v>91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144</v>
      </c>
      <c r="C39" s="118"/>
      <c r="D39" s="118"/>
      <c r="E39" s="118"/>
      <c r="F39" s="118"/>
      <c r="G39" s="65"/>
      <c r="H39" s="113" t="s">
        <v>145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146</v>
      </c>
      <c r="C40" s="118"/>
      <c r="D40" s="118"/>
      <c r="E40" s="118"/>
      <c r="F40" s="118"/>
      <c r="G40" s="65"/>
      <c r="H40" s="113" t="s">
        <v>90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147</v>
      </c>
      <c r="C41" s="118"/>
      <c r="D41" s="118"/>
      <c r="E41" s="118"/>
      <c r="F41" s="118"/>
      <c r="G41" s="65"/>
      <c r="H41" s="113" t="s">
        <v>148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149</v>
      </c>
      <c r="C42" s="118"/>
      <c r="D42" s="118"/>
      <c r="E42" s="118"/>
      <c r="F42" s="118"/>
      <c r="G42" s="65"/>
      <c r="H42" s="113" t="s">
        <v>102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150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95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97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151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152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153</v>
      </c>
      <c r="G3" s="65"/>
      <c r="H3" s="65"/>
      <c r="I3" s="65"/>
      <c r="J3" s="65"/>
      <c r="K3" s="124" t="s">
        <v>154</v>
      </c>
      <c r="L3" s="122"/>
      <c r="M3" s="125" t="s">
        <v>155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156</v>
      </c>
      <c r="G4" s="65"/>
      <c r="H4" s="65"/>
      <c r="I4" s="65"/>
      <c r="J4" s="65"/>
      <c r="K4" s="127" t="str">
        <f>M4- today() &amp; " päivää"</f>
        <v>190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157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158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159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160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156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161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158</v>
      </c>
      <c r="G34" s="132"/>
      <c r="H34" s="137" t="s">
        <v>162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13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Olli</v>
      </c>
      <c r="G36" s="133" t="str">
        <f t="array" ref="G36">iferror(index('Osallistujat ja seuranta'!$I$5:$I$30,match("2.",'Osallistujat ja seuranta'!$O$5:$O$30,0),0),"")</f>
        <v>4 dan (2421)</v>
      </c>
      <c r="H36" s="138" t="str">
        <f t="array" ref="H36">iferror("+" &amp; round(index('Osallistujat ja seuranta'!$M$5:$M$30,match("2.",'Osallistujat ja seuranta'!$O$5:$O$30,0),0),0),"")</f>
        <v>+17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Tim</v>
      </c>
      <c r="G37" s="133" t="str">
        <f t="array" ref="G37">iferror(index('Osallistujat ja seuranta'!$I$5:$I$30,match("3.",'Osallistujat ja seuranta'!$O$5:$O$30,0),0),"")</f>
        <v>2 kyu (1880)</v>
      </c>
      <c r="H37" s="138" t="str">
        <f t="array" ref="H37">iferror("+" &amp; round(index('Osallistujat ja seuranta'!$M$5:$M$30,match("3.",'Osallistujat ja seuranta'!$O$5:$O$30,0),0),0),"")</f>
        <v>+13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159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163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156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164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158</v>
      </c>
      <c r="G52" s="132"/>
      <c r="H52" s="137" t="s">
        <v>55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Olli</v>
      </c>
      <c r="G53" s="133" t="str">
        <f t="array" ref="G53">iferror(index('Osallistujat ja seuranta'!$I$5:$I$30,match("1.",'Osallistujat ja seuranta'!$P$5:$P$30,0),0),"")</f>
        <v>4 dan (2421)</v>
      </c>
      <c r="H53" s="138">
        <f t="array" ref="H53">iferror(round(index('Osallistujat ja seuranta'!$G$5:$G$30,match("1.",'Osallistujat ja seuranta'!$P$5:$P$30,0),0),0),"")</f>
        <v>2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5 kyu (1624)</v>
      </c>
      <c r="H54" s="138">
        <f t="array" ref="H54">iferror(round(index('Osallistujat ja seuranta'!$G$5:$G$30,match("2.",'Osallistujat ja seuranta'!$P$5:$P$30,0),0),0),"")</f>
        <v>1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/>
      </c>
      <c r="G55" s="133" t="str">
        <f t="array" ref="G55">iferror(index('Osallistujat ja seuranta'!$I$5:$I$30,match("3.",'Osallistujat ja seuranta'!$P$5:$P$30,0),0),"")</f>
        <v/>
      </c>
      <c r="H55" s="138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159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165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156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166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167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168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158</v>
      </c>
      <c r="G67" s="132"/>
      <c r="H67" s="143" t="s">
        <v>169</v>
      </c>
      <c r="I67" s="144"/>
      <c r="J67" s="145" t="s">
        <v>170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/>
      <c r="G68" s="65"/>
      <c r="H68" s="66"/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